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Data\for model\in\"/>
    </mc:Choice>
  </mc:AlternateContent>
  <xr:revisionPtr revIDLastSave="0" documentId="13_ncr:1_{DA75FFDF-76A1-4D5F-99DA-53A6C2513031}" xr6:coauthVersionLast="45" xr6:coauthVersionMax="45" xr10:uidLastSave="{00000000-0000-0000-0000-000000000000}"/>
  <bookViews>
    <workbookView xWindow="-19320" yWindow="-105" windowWidth="19440" windowHeight="15000" activeTab="1" xr2:uid="{44144946-7F98-417E-8A49-EBBFA6EEEC56}"/>
  </bookViews>
  <sheets>
    <sheet name="data" sheetId="1" r:id="rId1"/>
    <sheet name="match_cov" sheetId="3" r:id="rId2"/>
    <sheet name="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1" i="3" l="1"/>
  <c r="Y20" i="3"/>
  <c r="Y17" i="3"/>
  <c r="Y16" i="3"/>
  <c r="Y15" i="3"/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K2" i="1"/>
  <c r="AG23" i="3" l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J28" i="1"/>
  <c r="AK28" i="1"/>
  <c r="U19" i="1"/>
  <c r="U20" i="1"/>
  <c r="U21" i="1"/>
  <c r="U22" i="1"/>
  <c r="U23" i="1"/>
  <c r="U24" i="1"/>
  <c r="U25" i="1"/>
  <c r="U26" i="1"/>
  <c r="U27" i="1"/>
  <c r="V19" i="1"/>
  <c r="V20" i="1"/>
  <c r="V21" i="1"/>
  <c r="V22" i="1"/>
  <c r="V23" i="1"/>
  <c r="V24" i="1"/>
  <c r="V25" i="1"/>
  <c r="V26" i="1"/>
  <c r="V27" i="1"/>
  <c r="W19" i="1"/>
  <c r="W20" i="1"/>
  <c r="W21" i="1"/>
  <c r="W22" i="1"/>
  <c r="W23" i="1"/>
  <c r="W24" i="1"/>
  <c r="W25" i="1"/>
  <c r="W26" i="1"/>
  <c r="W27" i="1"/>
  <c r="X19" i="1"/>
  <c r="X20" i="1"/>
  <c r="X21" i="1"/>
  <c r="X22" i="1"/>
  <c r="X23" i="1"/>
  <c r="X24" i="1"/>
  <c r="X25" i="1"/>
  <c r="X26" i="1"/>
  <c r="X27" i="1"/>
  <c r="Y19" i="1"/>
  <c r="Y20" i="1"/>
  <c r="Y21" i="1"/>
  <c r="Y22" i="1"/>
  <c r="Y23" i="1"/>
  <c r="Y24" i="1"/>
  <c r="Y25" i="1"/>
  <c r="Y26" i="1"/>
  <c r="Y27" i="1"/>
  <c r="Z19" i="1"/>
  <c r="Z20" i="1"/>
  <c r="Z21" i="1"/>
  <c r="Z22" i="1"/>
  <c r="Z23" i="1"/>
  <c r="Z24" i="1"/>
  <c r="Z25" i="1"/>
  <c r="Z26" i="1"/>
  <c r="Z27" i="1"/>
  <c r="AA19" i="1"/>
  <c r="AA20" i="1"/>
  <c r="AA21" i="1"/>
  <c r="AA22" i="1"/>
  <c r="AA23" i="1"/>
  <c r="AA24" i="1"/>
  <c r="AA25" i="1"/>
  <c r="AA26" i="1"/>
  <c r="AA27" i="1"/>
  <c r="AB19" i="1"/>
  <c r="AB20" i="1"/>
  <c r="AB21" i="1"/>
  <c r="AB22" i="1"/>
  <c r="AB23" i="1"/>
  <c r="AB24" i="1"/>
  <c r="AB25" i="1"/>
  <c r="AB26" i="1"/>
  <c r="AB27" i="1"/>
  <c r="AC19" i="1"/>
  <c r="AC20" i="1"/>
  <c r="AC21" i="1"/>
  <c r="AC22" i="1"/>
  <c r="AC23" i="1"/>
  <c r="AC24" i="1"/>
  <c r="AC25" i="1"/>
  <c r="AC26" i="1"/>
  <c r="AC27" i="1"/>
  <c r="AD19" i="1"/>
  <c r="AD20" i="1"/>
  <c r="AD21" i="1"/>
  <c r="AD22" i="1"/>
  <c r="AD23" i="1"/>
  <c r="AD24" i="1"/>
  <c r="AD25" i="1"/>
  <c r="AD26" i="1"/>
  <c r="AD27" i="1"/>
  <c r="AE19" i="1"/>
  <c r="AE20" i="1"/>
  <c r="AE21" i="1"/>
  <c r="AE22" i="1"/>
  <c r="AE23" i="1"/>
  <c r="AE24" i="1"/>
  <c r="AE25" i="1"/>
  <c r="AE26" i="1"/>
  <c r="AE27" i="1"/>
  <c r="AF19" i="1"/>
  <c r="AF20" i="1"/>
  <c r="AF21" i="1"/>
  <c r="AF22" i="1"/>
  <c r="AF23" i="1"/>
  <c r="AF24" i="1"/>
  <c r="AF25" i="1"/>
  <c r="AF26" i="1"/>
  <c r="AF27" i="1"/>
  <c r="AG19" i="1"/>
  <c r="AG20" i="1"/>
  <c r="AG21" i="1"/>
  <c r="AG22" i="1"/>
  <c r="AG23" i="1"/>
  <c r="AG24" i="1"/>
  <c r="AG25" i="1"/>
  <c r="AG26" i="1"/>
  <c r="AG27" i="1"/>
  <c r="AJ19" i="1"/>
  <c r="AJ20" i="1"/>
  <c r="AJ21" i="1"/>
  <c r="AJ22" i="1"/>
  <c r="AJ23" i="1"/>
  <c r="AJ24" i="1"/>
  <c r="AJ25" i="1"/>
  <c r="AJ26" i="1"/>
  <c r="AJ27" i="1"/>
  <c r="AK19" i="1"/>
  <c r="AK20" i="1"/>
  <c r="AK21" i="1"/>
  <c r="AK22" i="1"/>
  <c r="AK23" i="1"/>
  <c r="AK24" i="1"/>
  <c r="AK25" i="1"/>
  <c r="AK26" i="1"/>
  <c r="AK2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J18" i="1"/>
  <c r="AK18" i="1"/>
  <c r="AG7" i="3" l="1"/>
  <c r="AK431" i="1" s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J431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J413" i="1"/>
  <c r="AK413" i="1"/>
  <c r="AG18" i="3" l="1"/>
  <c r="AG19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J2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J647" i="1"/>
  <c r="AK647" i="1"/>
  <c r="AG5" i="3" l="1"/>
  <c r="AG6" i="3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J625" i="1"/>
  <c r="AK625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J269" i="1"/>
  <c r="AK269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J268" i="1"/>
  <c r="AK268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J230" i="1"/>
  <c r="AK230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J229" i="1"/>
  <c r="AK229" i="1"/>
  <c r="U541" i="1" l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J540" i="1"/>
  <c r="AK540" i="1"/>
  <c r="U539" i="1" l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J539" i="1"/>
  <c r="AK539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J538" i="1"/>
  <c r="AK538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J537" i="1"/>
  <c r="AK537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J536" i="1"/>
  <c r="AK536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J535" i="1"/>
  <c r="AK535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J534" i="1"/>
  <c r="AK534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J533" i="1"/>
  <c r="AK533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J532" i="1"/>
  <c r="AK532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J531" i="1"/>
  <c r="AK531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J530" i="1"/>
  <c r="AK530" i="1"/>
  <c r="U681" i="1" l="1"/>
  <c r="U682" i="1"/>
  <c r="V681" i="1"/>
  <c r="V682" i="1"/>
  <c r="W681" i="1"/>
  <c r="W682" i="1"/>
  <c r="X681" i="1"/>
  <c r="X682" i="1"/>
  <c r="Y681" i="1"/>
  <c r="Y682" i="1"/>
  <c r="Z681" i="1"/>
  <c r="Z682" i="1"/>
  <c r="AA681" i="1"/>
  <c r="AA682" i="1"/>
  <c r="AB681" i="1"/>
  <c r="AB682" i="1"/>
  <c r="AC681" i="1"/>
  <c r="AC682" i="1"/>
  <c r="AD681" i="1"/>
  <c r="AD682" i="1"/>
  <c r="AE681" i="1"/>
  <c r="AE682" i="1"/>
  <c r="AF681" i="1"/>
  <c r="AF682" i="1"/>
  <c r="AG681" i="1"/>
  <c r="AG682" i="1"/>
  <c r="AJ681" i="1"/>
  <c r="AJ682" i="1"/>
  <c r="G681" i="1"/>
  <c r="G682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G24" i="3"/>
  <c r="AK682" i="1" s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J662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J380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J399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J398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J397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J396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J395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J394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J393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J392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J391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J390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J389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J388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J387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J386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J385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J384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J383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J382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J381" i="1"/>
  <c r="AK663" i="1" l="1"/>
  <c r="AK662" i="1"/>
  <c r="AK679" i="1"/>
  <c r="AK675" i="1"/>
  <c r="AK670" i="1"/>
  <c r="AK671" i="1"/>
  <c r="AK678" i="1"/>
  <c r="AK667" i="1"/>
  <c r="AK674" i="1"/>
  <c r="AK666" i="1"/>
  <c r="AK681" i="1"/>
  <c r="AK677" i="1"/>
  <c r="AK673" i="1"/>
  <c r="AK669" i="1"/>
  <c r="AK665" i="1"/>
  <c r="AK680" i="1"/>
  <c r="AK676" i="1"/>
  <c r="AK672" i="1"/>
  <c r="AK668" i="1"/>
  <c r="AK664" i="1"/>
  <c r="AJ34" i="1" l="1"/>
  <c r="AJ35" i="1"/>
  <c r="AJ36" i="1"/>
  <c r="AJ37" i="1"/>
  <c r="AJ38" i="1"/>
  <c r="AJ39" i="1"/>
  <c r="AJ40" i="1"/>
  <c r="AJ41" i="1"/>
  <c r="AJ33" i="1"/>
  <c r="AJ32" i="1"/>
  <c r="AJ31" i="1"/>
  <c r="AJ30" i="1"/>
  <c r="AJ29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45" i="1"/>
  <c r="AJ44" i="1"/>
  <c r="AJ43" i="1"/>
  <c r="AJ42" i="1"/>
  <c r="AJ69" i="1"/>
  <c r="AJ70" i="1"/>
  <c r="AJ71" i="1"/>
  <c r="AJ72" i="1"/>
  <c r="AJ73" i="1"/>
  <c r="AJ74" i="1"/>
  <c r="AJ75" i="1"/>
  <c r="AJ68" i="1"/>
  <c r="AJ67" i="1"/>
  <c r="AJ66" i="1"/>
  <c r="AJ65" i="1"/>
  <c r="AJ64" i="1"/>
  <c r="AJ63" i="1"/>
  <c r="AJ61" i="1"/>
  <c r="AJ62" i="1"/>
  <c r="AJ83" i="1"/>
  <c r="AJ84" i="1"/>
  <c r="AJ85" i="1"/>
  <c r="AJ86" i="1"/>
  <c r="AJ87" i="1"/>
  <c r="AJ88" i="1"/>
  <c r="AJ89" i="1"/>
  <c r="AJ82" i="1"/>
  <c r="AJ81" i="1"/>
  <c r="AJ80" i="1"/>
  <c r="AJ76" i="1"/>
  <c r="AJ77" i="1"/>
  <c r="AJ78" i="1"/>
  <c r="AJ79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97" i="1"/>
  <c r="AJ96" i="1"/>
  <c r="AJ95" i="1"/>
  <c r="AJ94" i="1"/>
  <c r="AJ93" i="1"/>
  <c r="AJ92" i="1"/>
  <c r="AJ90" i="1"/>
  <c r="AJ91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47" i="1"/>
  <c r="AJ148" i="1"/>
  <c r="AJ142" i="1"/>
  <c r="AJ143" i="1"/>
  <c r="AJ144" i="1"/>
  <c r="AJ145" i="1"/>
  <c r="AJ146" i="1"/>
  <c r="AJ175" i="1"/>
  <c r="AJ176" i="1"/>
  <c r="AJ177" i="1"/>
  <c r="AJ178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23" i="1"/>
  <c r="AJ224" i="1"/>
  <c r="AJ225" i="1"/>
  <c r="AJ226" i="1"/>
  <c r="AJ227" i="1"/>
  <c r="AJ228" i="1"/>
  <c r="AJ222" i="1"/>
  <c r="AJ221" i="1"/>
  <c r="AJ220" i="1"/>
  <c r="AJ219" i="1"/>
  <c r="AJ218" i="1"/>
  <c r="AJ217" i="1"/>
  <c r="AJ216" i="1"/>
  <c r="AJ215" i="1"/>
  <c r="AJ214" i="1"/>
  <c r="AJ212" i="1"/>
  <c r="AJ213" i="1"/>
  <c r="AJ305" i="1"/>
  <c r="AJ306" i="1"/>
  <c r="AJ307" i="1"/>
  <c r="AJ308" i="1"/>
  <c r="AJ309" i="1"/>
  <c r="AJ310" i="1"/>
  <c r="AJ303" i="1"/>
  <c r="AJ304" i="1"/>
  <c r="AJ301" i="1"/>
  <c r="AJ302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70" i="1"/>
  <c r="AJ271" i="1"/>
  <c r="AJ272" i="1"/>
  <c r="AJ273" i="1"/>
  <c r="AJ274" i="1"/>
  <c r="AJ275" i="1"/>
  <c r="AJ276" i="1"/>
  <c r="AJ277" i="1"/>
  <c r="AJ278" i="1"/>
  <c r="AJ279" i="1"/>
  <c r="AJ280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36" i="1"/>
  <c r="AJ335" i="1"/>
  <c r="AJ334" i="1"/>
  <c r="AJ333" i="1"/>
  <c r="AJ332" i="1"/>
  <c r="AJ331" i="1"/>
  <c r="AJ330" i="1"/>
  <c r="AJ329" i="1"/>
  <c r="AJ328" i="1"/>
  <c r="AJ327" i="1"/>
  <c r="AJ326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59" i="1"/>
  <c r="AJ361" i="1"/>
  <c r="AJ362" i="1"/>
  <c r="AJ363" i="1"/>
  <c r="AJ364" i="1"/>
  <c r="AJ365" i="1"/>
  <c r="AJ366" i="1"/>
  <c r="AJ360" i="1"/>
  <c r="AJ358" i="1"/>
  <c r="AJ357" i="1"/>
  <c r="AJ356" i="1"/>
  <c r="AJ355" i="1"/>
  <c r="AJ352" i="1"/>
  <c r="AJ353" i="1"/>
  <c r="AJ354" i="1"/>
  <c r="AJ376" i="1"/>
  <c r="AJ377" i="1"/>
  <c r="AJ378" i="1"/>
  <c r="AJ379" i="1"/>
  <c r="AJ375" i="1"/>
  <c r="AJ374" i="1"/>
  <c r="AJ373" i="1"/>
  <c r="AJ372" i="1"/>
  <c r="AJ371" i="1"/>
  <c r="AJ370" i="1"/>
  <c r="AJ369" i="1"/>
  <c r="AJ367" i="1"/>
  <c r="AJ368" i="1"/>
  <c r="AJ406" i="1"/>
  <c r="AJ407" i="1"/>
  <c r="AJ408" i="1"/>
  <c r="AJ409" i="1"/>
  <c r="AJ410" i="1"/>
  <c r="AJ411" i="1"/>
  <c r="AJ412" i="1"/>
  <c r="AJ400" i="1"/>
  <c r="AJ401" i="1"/>
  <c r="AJ402" i="1"/>
  <c r="AJ403" i="1"/>
  <c r="AJ404" i="1"/>
  <c r="AJ405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39" i="1"/>
  <c r="AJ438" i="1"/>
  <c r="AJ437" i="1"/>
  <c r="AJ436" i="1"/>
  <c r="AJ435" i="1"/>
  <c r="AJ434" i="1"/>
  <c r="AJ432" i="1"/>
  <c r="AJ433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59" i="1"/>
  <c r="AJ525" i="1"/>
  <c r="AJ526" i="1"/>
  <c r="AJ527" i="1"/>
  <c r="AJ528" i="1"/>
  <c r="AJ529" i="1"/>
  <c r="AJ523" i="1"/>
  <c r="AJ524" i="1"/>
  <c r="AJ522" i="1"/>
  <c r="AJ521" i="1"/>
  <c r="AJ520" i="1"/>
  <c r="AJ519" i="1"/>
  <c r="AJ518" i="1"/>
  <c r="AJ517" i="1"/>
  <c r="AJ516" i="1"/>
  <c r="AJ515" i="1"/>
  <c r="AJ514" i="1"/>
  <c r="AJ513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624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588" i="1"/>
  <c r="AJ589" i="1"/>
  <c r="AJ590" i="1"/>
  <c r="AJ591" i="1"/>
  <c r="AJ592" i="1"/>
  <c r="AJ593" i="1"/>
  <c r="AJ594" i="1"/>
  <c r="AJ595" i="1"/>
  <c r="AJ596" i="1"/>
  <c r="AJ597" i="1"/>
  <c r="AG34" i="1"/>
  <c r="AG35" i="1"/>
  <c r="AG36" i="1"/>
  <c r="AG37" i="1"/>
  <c r="AG38" i="1"/>
  <c r="AG39" i="1"/>
  <c r="AG40" i="1"/>
  <c r="AG41" i="1"/>
  <c r="AG33" i="1"/>
  <c r="AG32" i="1"/>
  <c r="AG31" i="1"/>
  <c r="AG30" i="1"/>
  <c r="AG29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45" i="1"/>
  <c r="AG44" i="1"/>
  <c r="AG43" i="1"/>
  <c r="AG42" i="1"/>
  <c r="AG69" i="1"/>
  <c r="AG70" i="1"/>
  <c r="AG71" i="1"/>
  <c r="AG72" i="1"/>
  <c r="AG73" i="1"/>
  <c r="AG74" i="1"/>
  <c r="AG75" i="1"/>
  <c r="AG68" i="1"/>
  <c r="AG67" i="1"/>
  <c r="AG66" i="1"/>
  <c r="AG65" i="1"/>
  <c r="AG64" i="1"/>
  <c r="AG63" i="1"/>
  <c r="AG61" i="1"/>
  <c r="AG62" i="1"/>
  <c r="AG83" i="1"/>
  <c r="AG84" i="1"/>
  <c r="AG85" i="1"/>
  <c r="AG86" i="1"/>
  <c r="AG87" i="1"/>
  <c r="AG88" i="1"/>
  <c r="AG89" i="1"/>
  <c r="AG82" i="1"/>
  <c r="AG81" i="1"/>
  <c r="AG80" i="1"/>
  <c r="AG76" i="1"/>
  <c r="AG77" i="1"/>
  <c r="AG78" i="1"/>
  <c r="AG79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97" i="1"/>
  <c r="AG96" i="1"/>
  <c r="AG95" i="1"/>
  <c r="AG94" i="1"/>
  <c r="AG93" i="1"/>
  <c r="AG92" i="1"/>
  <c r="AG90" i="1"/>
  <c r="AG91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47" i="1"/>
  <c r="AG148" i="1"/>
  <c r="AG142" i="1"/>
  <c r="AG143" i="1"/>
  <c r="AG144" i="1"/>
  <c r="AG145" i="1"/>
  <c r="AG146" i="1"/>
  <c r="AG175" i="1"/>
  <c r="AG176" i="1"/>
  <c r="AG177" i="1"/>
  <c r="AG178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23" i="1"/>
  <c r="AG224" i="1"/>
  <c r="AG225" i="1"/>
  <c r="AG226" i="1"/>
  <c r="AG227" i="1"/>
  <c r="AG228" i="1"/>
  <c r="AG222" i="1"/>
  <c r="AG221" i="1"/>
  <c r="AG220" i="1"/>
  <c r="AG219" i="1"/>
  <c r="AG218" i="1"/>
  <c r="AG217" i="1"/>
  <c r="AG216" i="1"/>
  <c r="AG215" i="1"/>
  <c r="AG214" i="1"/>
  <c r="AG212" i="1"/>
  <c r="AG213" i="1"/>
  <c r="AG305" i="1"/>
  <c r="AG306" i="1"/>
  <c r="AG307" i="1"/>
  <c r="AG308" i="1"/>
  <c r="AG309" i="1"/>
  <c r="AG310" i="1"/>
  <c r="AG303" i="1"/>
  <c r="AG304" i="1"/>
  <c r="AG301" i="1"/>
  <c r="AG302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70" i="1"/>
  <c r="AG271" i="1"/>
  <c r="AG272" i="1"/>
  <c r="AG273" i="1"/>
  <c r="AG274" i="1"/>
  <c r="AG275" i="1"/>
  <c r="AG276" i="1"/>
  <c r="AG277" i="1"/>
  <c r="AG278" i="1"/>
  <c r="AG279" i="1"/>
  <c r="AG280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36" i="1"/>
  <c r="AG335" i="1"/>
  <c r="AG334" i="1"/>
  <c r="AG333" i="1"/>
  <c r="AG332" i="1"/>
  <c r="AG331" i="1"/>
  <c r="AG330" i="1"/>
  <c r="AG329" i="1"/>
  <c r="AG328" i="1"/>
  <c r="AG327" i="1"/>
  <c r="AG326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59" i="1"/>
  <c r="AG361" i="1"/>
  <c r="AG362" i="1"/>
  <c r="AG363" i="1"/>
  <c r="AG364" i="1"/>
  <c r="AG365" i="1"/>
  <c r="AG366" i="1"/>
  <c r="AG360" i="1"/>
  <c r="AG358" i="1"/>
  <c r="AG357" i="1"/>
  <c r="AG356" i="1"/>
  <c r="AG355" i="1"/>
  <c r="AG352" i="1"/>
  <c r="AG353" i="1"/>
  <c r="AG354" i="1"/>
  <c r="AG376" i="1"/>
  <c r="AG377" i="1"/>
  <c r="AG378" i="1"/>
  <c r="AG379" i="1"/>
  <c r="AG375" i="1"/>
  <c r="AG374" i="1"/>
  <c r="AG373" i="1"/>
  <c r="AG372" i="1"/>
  <c r="AG371" i="1"/>
  <c r="AG370" i="1"/>
  <c r="AG369" i="1"/>
  <c r="AG367" i="1"/>
  <c r="AG368" i="1"/>
  <c r="AG406" i="1"/>
  <c r="AG407" i="1"/>
  <c r="AG408" i="1"/>
  <c r="AG409" i="1"/>
  <c r="AG410" i="1"/>
  <c r="AG411" i="1"/>
  <c r="AG412" i="1"/>
  <c r="AG400" i="1"/>
  <c r="AG401" i="1"/>
  <c r="AG402" i="1"/>
  <c r="AG403" i="1"/>
  <c r="AG404" i="1"/>
  <c r="AG405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39" i="1"/>
  <c r="AG438" i="1"/>
  <c r="AG437" i="1"/>
  <c r="AG436" i="1"/>
  <c r="AG435" i="1"/>
  <c r="AG434" i="1"/>
  <c r="AG432" i="1"/>
  <c r="AG433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59" i="1"/>
  <c r="AG525" i="1"/>
  <c r="AG526" i="1"/>
  <c r="AG527" i="1"/>
  <c r="AG528" i="1"/>
  <c r="AG529" i="1"/>
  <c r="AG523" i="1"/>
  <c r="AG524" i="1"/>
  <c r="AG522" i="1"/>
  <c r="AG521" i="1"/>
  <c r="AG520" i="1"/>
  <c r="AG519" i="1"/>
  <c r="AG518" i="1"/>
  <c r="AG517" i="1"/>
  <c r="AG516" i="1"/>
  <c r="AG515" i="1"/>
  <c r="AG514" i="1"/>
  <c r="AG513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624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588" i="1"/>
  <c r="AG589" i="1"/>
  <c r="AG590" i="1"/>
  <c r="AG591" i="1"/>
  <c r="AG592" i="1"/>
  <c r="AG593" i="1"/>
  <c r="AG594" i="1"/>
  <c r="AG595" i="1"/>
  <c r="AG596" i="1"/>
  <c r="AG597" i="1"/>
  <c r="AF34" i="1"/>
  <c r="AF35" i="1"/>
  <c r="AF36" i="1"/>
  <c r="AF37" i="1"/>
  <c r="AF38" i="1"/>
  <c r="AF39" i="1"/>
  <c r="AF40" i="1"/>
  <c r="AF41" i="1"/>
  <c r="AF33" i="1"/>
  <c r="AF32" i="1"/>
  <c r="AF31" i="1"/>
  <c r="AF30" i="1"/>
  <c r="AF29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45" i="1"/>
  <c r="AF44" i="1"/>
  <c r="AF43" i="1"/>
  <c r="AF42" i="1"/>
  <c r="AF69" i="1"/>
  <c r="AF70" i="1"/>
  <c r="AF71" i="1"/>
  <c r="AF72" i="1"/>
  <c r="AF73" i="1"/>
  <c r="AF74" i="1"/>
  <c r="AF75" i="1"/>
  <c r="AF68" i="1"/>
  <c r="AF67" i="1"/>
  <c r="AF66" i="1"/>
  <c r="AF65" i="1"/>
  <c r="AF64" i="1"/>
  <c r="AF63" i="1"/>
  <c r="AF61" i="1"/>
  <c r="AF62" i="1"/>
  <c r="AF83" i="1"/>
  <c r="AF84" i="1"/>
  <c r="AF85" i="1"/>
  <c r="AF86" i="1"/>
  <c r="AF87" i="1"/>
  <c r="AF88" i="1"/>
  <c r="AF89" i="1"/>
  <c r="AF82" i="1"/>
  <c r="AF81" i="1"/>
  <c r="AF80" i="1"/>
  <c r="AF76" i="1"/>
  <c r="AF77" i="1"/>
  <c r="AF78" i="1"/>
  <c r="AF79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97" i="1"/>
  <c r="AF96" i="1"/>
  <c r="AF95" i="1"/>
  <c r="AF94" i="1"/>
  <c r="AF93" i="1"/>
  <c r="AF92" i="1"/>
  <c r="AF90" i="1"/>
  <c r="AF91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47" i="1"/>
  <c r="AF148" i="1"/>
  <c r="AF142" i="1"/>
  <c r="AF143" i="1"/>
  <c r="AF144" i="1"/>
  <c r="AF145" i="1"/>
  <c r="AF146" i="1"/>
  <c r="AF175" i="1"/>
  <c r="AF176" i="1"/>
  <c r="AF177" i="1"/>
  <c r="AF178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23" i="1"/>
  <c r="AF224" i="1"/>
  <c r="AF225" i="1"/>
  <c r="AF226" i="1"/>
  <c r="AF227" i="1"/>
  <c r="AF228" i="1"/>
  <c r="AF222" i="1"/>
  <c r="AF221" i="1"/>
  <c r="AF220" i="1"/>
  <c r="AF219" i="1"/>
  <c r="AF218" i="1"/>
  <c r="AF217" i="1"/>
  <c r="AF216" i="1"/>
  <c r="AF215" i="1"/>
  <c r="AF214" i="1"/>
  <c r="AF212" i="1"/>
  <c r="AF213" i="1"/>
  <c r="AF305" i="1"/>
  <c r="AF306" i="1"/>
  <c r="AF307" i="1"/>
  <c r="AF308" i="1"/>
  <c r="AF309" i="1"/>
  <c r="AF310" i="1"/>
  <c r="AF303" i="1"/>
  <c r="AF304" i="1"/>
  <c r="AF301" i="1"/>
  <c r="AF302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70" i="1"/>
  <c r="AF271" i="1"/>
  <c r="AF272" i="1"/>
  <c r="AF273" i="1"/>
  <c r="AF274" i="1"/>
  <c r="AF275" i="1"/>
  <c r="AF276" i="1"/>
  <c r="AF277" i="1"/>
  <c r="AF278" i="1"/>
  <c r="AF279" i="1"/>
  <c r="AF280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36" i="1"/>
  <c r="AF335" i="1"/>
  <c r="AF334" i="1"/>
  <c r="AF333" i="1"/>
  <c r="AF332" i="1"/>
  <c r="AF331" i="1"/>
  <c r="AF330" i="1"/>
  <c r="AF329" i="1"/>
  <c r="AF328" i="1"/>
  <c r="AF327" i="1"/>
  <c r="AF326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59" i="1"/>
  <c r="AF361" i="1"/>
  <c r="AF362" i="1"/>
  <c r="AF363" i="1"/>
  <c r="AF364" i="1"/>
  <c r="AF365" i="1"/>
  <c r="AF366" i="1"/>
  <c r="AF360" i="1"/>
  <c r="AF358" i="1"/>
  <c r="AF357" i="1"/>
  <c r="AF356" i="1"/>
  <c r="AF355" i="1"/>
  <c r="AF352" i="1"/>
  <c r="AF353" i="1"/>
  <c r="AF354" i="1"/>
  <c r="AF376" i="1"/>
  <c r="AF377" i="1"/>
  <c r="AF378" i="1"/>
  <c r="AF379" i="1"/>
  <c r="AF375" i="1"/>
  <c r="AF374" i="1"/>
  <c r="AF373" i="1"/>
  <c r="AF372" i="1"/>
  <c r="AF371" i="1"/>
  <c r="AF370" i="1"/>
  <c r="AF369" i="1"/>
  <c r="AF367" i="1"/>
  <c r="AF368" i="1"/>
  <c r="AF406" i="1"/>
  <c r="AF407" i="1"/>
  <c r="AF408" i="1"/>
  <c r="AF409" i="1"/>
  <c r="AF410" i="1"/>
  <c r="AF411" i="1"/>
  <c r="AF412" i="1"/>
  <c r="AF400" i="1"/>
  <c r="AF401" i="1"/>
  <c r="AF402" i="1"/>
  <c r="AF403" i="1"/>
  <c r="AF404" i="1"/>
  <c r="AF405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39" i="1"/>
  <c r="AF438" i="1"/>
  <c r="AF437" i="1"/>
  <c r="AF436" i="1"/>
  <c r="AF435" i="1"/>
  <c r="AF434" i="1"/>
  <c r="AF432" i="1"/>
  <c r="AF433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59" i="1"/>
  <c r="AF525" i="1"/>
  <c r="AF526" i="1"/>
  <c r="AF527" i="1"/>
  <c r="AF528" i="1"/>
  <c r="AF529" i="1"/>
  <c r="AF523" i="1"/>
  <c r="AF524" i="1"/>
  <c r="AF522" i="1"/>
  <c r="AF521" i="1"/>
  <c r="AF520" i="1"/>
  <c r="AF519" i="1"/>
  <c r="AF518" i="1"/>
  <c r="AF517" i="1"/>
  <c r="AF516" i="1"/>
  <c r="AF515" i="1"/>
  <c r="AF514" i="1"/>
  <c r="AF513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624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588" i="1"/>
  <c r="AF589" i="1"/>
  <c r="AF590" i="1"/>
  <c r="AF591" i="1"/>
  <c r="AF592" i="1"/>
  <c r="AF593" i="1"/>
  <c r="AF594" i="1"/>
  <c r="AF595" i="1"/>
  <c r="AF596" i="1"/>
  <c r="AF597" i="1"/>
  <c r="AE34" i="1"/>
  <c r="AE35" i="1"/>
  <c r="AE36" i="1"/>
  <c r="AE37" i="1"/>
  <c r="AE38" i="1"/>
  <c r="AE39" i="1"/>
  <c r="AE40" i="1"/>
  <c r="AE41" i="1"/>
  <c r="AE33" i="1"/>
  <c r="AE32" i="1"/>
  <c r="AE31" i="1"/>
  <c r="AE30" i="1"/>
  <c r="AE29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45" i="1"/>
  <c r="AE44" i="1"/>
  <c r="AE43" i="1"/>
  <c r="AE42" i="1"/>
  <c r="AE69" i="1"/>
  <c r="AE70" i="1"/>
  <c r="AE71" i="1"/>
  <c r="AE72" i="1"/>
  <c r="AE73" i="1"/>
  <c r="AE74" i="1"/>
  <c r="AE75" i="1"/>
  <c r="AE68" i="1"/>
  <c r="AE67" i="1"/>
  <c r="AE66" i="1"/>
  <c r="AE65" i="1"/>
  <c r="AE64" i="1"/>
  <c r="AE63" i="1"/>
  <c r="AE61" i="1"/>
  <c r="AE62" i="1"/>
  <c r="AE83" i="1"/>
  <c r="AE84" i="1"/>
  <c r="AE85" i="1"/>
  <c r="AE86" i="1"/>
  <c r="AE87" i="1"/>
  <c r="AE88" i="1"/>
  <c r="AE89" i="1"/>
  <c r="AE82" i="1"/>
  <c r="AE81" i="1"/>
  <c r="AE80" i="1"/>
  <c r="AE76" i="1"/>
  <c r="AE77" i="1"/>
  <c r="AE78" i="1"/>
  <c r="AE79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97" i="1"/>
  <c r="AE96" i="1"/>
  <c r="AE95" i="1"/>
  <c r="AE94" i="1"/>
  <c r="AE93" i="1"/>
  <c r="AE92" i="1"/>
  <c r="AE90" i="1"/>
  <c r="AE91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47" i="1"/>
  <c r="AE148" i="1"/>
  <c r="AE142" i="1"/>
  <c r="AE143" i="1"/>
  <c r="AE144" i="1"/>
  <c r="AE145" i="1"/>
  <c r="AE146" i="1"/>
  <c r="AE175" i="1"/>
  <c r="AE176" i="1"/>
  <c r="AE177" i="1"/>
  <c r="AE178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23" i="1"/>
  <c r="AE224" i="1"/>
  <c r="AE225" i="1"/>
  <c r="AE226" i="1"/>
  <c r="AE227" i="1"/>
  <c r="AE228" i="1"/>
  <c r="AE222" i="1"/>
  <c r="AE221" i="1"/>
  <c r="AE220" i="1"/>
  <c r="AE219" i="1"/>
  <c r="AE218" i="1"/>
  <c r="AE217" i="1"/>
  <c r="AE216" i="1"/>
  <c r="AE215" i="1"/>
  <c r="AE214" i="1"/>
  <c r="AE212" i="1"/>
  <c r="AE213" i="1"/>
  <c r="AE305" i="1"/>
  <c r="AE306" i="1"/>
  <c r="AE307" i="1"/>
  <c r="AE308" i="1"/>
  <c r="AE309" i="1"/>
  <c r="AE310" i="1"/>
  <c r="AE303" i="1"/>
  <c r="AE304" i="1"/>
  <c r="AE301" i="1"/>
  <c r="AE302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70" i="1"/>
  <c r="AE271" i="1"/>
  <c r="AE272" i="1"/>
  <c r="AE273" i="1"/>
  <c r="AE274" i="1"/>
  <c r="AE275" i="1"/>
  <c r="AE276" i="1"/>
  <c r="AE277" i="1"/>
  <c r="AE278" i="1"/>
  <c r="AE279" i="1"/>
  <c r="AE280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36" i="1"/>
  <c r="AE335" i="1"/>
  <c r="AE334" i="1"/>
  <c r="AE333" i="1"/>
  <c r="AE332" i="1"/>
  <c r="AE331" i="1"/>
  <c r="AE330" i="1"/>
  <c r="AE329" i="1"/>
  <c r="AE328" i="1"/>
  <c r="AE327" i="1"/>
  <c r="AE326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59" i="1"/>
  <c r="AE361" i="1"/>
  <c r="AE362" i="1"/>
  <c r="AE363" i="1"/>
  <c r="AE364" i="1"/>
  <c r="AE365" i="1"/>
  <c r="AE366" i="1"/>
  <c r="AE360" i="1"/>
  <c r="AE358" i="1"/>
  <c r="AE357" i="1"/>
  <c r="AE356" i="1"/>
  <c r="AE355" i="1"/>
  <c r="AE352" i="1"/>
  <c r="AE353" i="1"/>
  <c r="AE354" i="1"/>
  <c r="AE376" i="1"/>
  <c r="AE377" i="1"/>
  <c r="AE378" i="1"/>
  <c r="AE379" i="1"/>
  <c r="AE375" i="1"/>
  <c r="AE374" i="1"/>
  <c r="AE373" i="1"/>
  <c r="AE372" i="1"/>
  <c r="AE371" i="1"/>
  <c r="AE370" i="1"/>
  <c r="AE369" i="1"/>
  <c r="AE367" i="1"/>
  <c r="AE368" i="1"/>
  <c r="AE406" i="1"/>
  <c r="AE407" i="1"/>
  <c r="AE408" i="1"/>
  <c r="AE409" i="1"/>
  <c r="AE410" i="1"/>
  <c r="AE411" i="1"/>
  <c r="AE412" i="1"/>
  <c r="AE400" i="1"/>
  <c r="AE401" i="1"/>
  <c r="AE402" i="1"/>
  <c r="AE403" i="1"/>
  <c r="AE404" i="1"/>
  <c r="AE405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39" i="1"/>
  <c r="AE438" i="1"/>
  <c r="AE437" i="1"/>
  <c r="AE436" i="1"/>
  <c r="AE435" i="1"/>
  <c r="AE434" i="1"/>
  <c r="AE432" i="1"/>
  <c r="AE433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59" i="1"/>
  <c r="AE525" i="1"/>
  <c r="AE526" i="1"/>
  <c r="AE527" i="1"/>
  <c r="AE528" i="1"/>
  <c r="AE529" i="1"/>
  <c r="AE523" i="1"/>
  <c r="AE524" i="1"/>
  <c r="AE522" i="1"/>
  <c r="AE521" i="1"/>
  <c r="AE520" i="1"/>
  <c r="AE519" i="1"/>
  <c r="AE518" i="1"/>
  <c r="AE517" i="1"/>
  <c r="AE516" i="1"/>
  <c r="AE515" i="1"/>
  <c r="AE514" i="1"/>
  <c r="AE513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624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588" i="1"/>
  <c r="AE589" i="1"/>
  <c r="AE590" i="1"/>
  <c r="AE591" i="1"/>
  <c r="AE592" i="1"/>
  <c r="AE593" i="1"/>
  <c r="AE594" i="1"/>
  <c r="AE595" i="1"/>
  <c r="AE596" i="1"/>
  <c r="AE597" i="1"/>
  <c r="AD34" i="1"/>
  <c r="AD35" i="1"/>
  <c r="AD36" i="1"/>
  <c r="AD37" i="1"/>
  <c r="AD38" i="1"/>
  <c r="AD39" i="1"/>
  <c r="AD40" i="1"/>
  <c r="AD41" i="1"/>
  <c r="AD33" i="1"/>
  <c r="AD32" i="1"/>
  <c r="AD31" i="1"/>
  <c r="AD30" i="1"/>
  <c r="AD29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45" i="1"/>
  <c r="AD44" i="1"/>
  <c r="AD43" i="1"/>
  <c r="AD42" i="1"/>
  <c r="AD69" i="1"/>
  <c r="AD70" i="1"/>
  <c r="AD71" i="1"/>
  <c r="AD72" i="1"/>
  <c r="AD73" i="1"/>
  <c r="AD74" i="1"/>
  <c r="AD75" i="1"/>
  <c r="AD68" i="1"/>
  <c r="AD67" i="1"/>
  <c r="AD66" i="1"/>
  <c r="AD65" i="1"/>
  <c r="AD64" i="1"/>
  <c r="AD63" i="1"/>
  <c r="AD61" i="1"/>
  <c r="AD62" i="1"/>
  <c r="AD83" i="1"/>
  <c r="AD84" i="1"/>
  <c r="AD85" i="1"/>
  <c r="AD86" i="1"/>
  <c r="AD87" i="1"/>
  <c r="AD88" i="1"/>
  <c r="AD89" i="1"/>
  <c r="AD82" i="1"/>
  <c r="AD81" i="1"/>
  <c r="AD80" i="1"/>
  <c r="AD76" i="1"/>
  <c r="AD77" i="1"/>
  <c r="AD78" i="1"/>
  <c r="AD79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97" i="1"/>
  <c r="AD96" i="1"/>
  <c r="AD95" i="1"/>
  <c r="AD94" i="1"/>
  <c r="AD93" i="1"/>
  <c r="AD92" i="1"/>
  <c r="AD90" i="1"/>
  <c r="AD91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47" i="1"/>
  <c r="AD148" i="1"/>
  <c r="AD142" i="1"/>
  <c r="AD143" i="1"/>
  <c r="AD144" i="1"/>
  <c r="AD145" i="1"/>
  <c r="AD146" i="1"/>
  <c r="AD175" i="1"/>
  <c r="AD176" i="1"/>
  <c r="AD177" i="1"/>
  <c r="AD178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23" i="1"/>
  <c r="AD224" i="1"/>
  <c r="AD225" i="1"/>
  <c r="AD226" i="1"/>
  <c r="AD227" i="1"/>
  <c r="AD228" i="1"/>
  <c r="AD222" i="1"/>
  <c r="AD221" i="1"/>
  <c r="AD220" i="1"/>
  <c r="AD219" i="1"/>
  <c r="AD218" i="1"/>
  <c r="AD217" i="1"/>
  <c r="AD216" i="1"/>
  <c r="AD215" i="1"/>
  <c r="AD214" i="1"/>
  <c r="AD212" i="1"/>
  <c r="AD213" i="1"/>
  <c r="AD305" i="1"/>
  <c r="AD306" i="1"/>
  <c r="AD307" i="1"/>
  <c r="AD308" i="1"/>
  <c r="AD309" i="1"/>
  <c r="AD310" i="1"/>
  <c r="AD303" i="1"/>
  <c r="AD304" i="1"/>
  <c r="AD301" i="1"/>
  <c r="AD302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70" i="1"/>
  <c r="AD271" i="1"/>
  <c r="AD272" i="1"/>
  <c r="AD273" i="1"/>
  <c r="AD274" i="1"/>
  <c r="AD275" i="1"/>
  <c r="AD276" i="1"/>
  <c r="AD277" i="1"/>
  <c r="AD278" i="1"/>
  <c r="AD279" i="1"/>
  <c r="AD280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36" i="1"/>
  <c r="AD335" i="1"/>
  <c r="AD334" i="1"/>
  <c r="AD333" i="1"/>
  <c r="AD332" i="1"/>
  <c r="AD331" i="1"/>
  <c r="AD330" i="1"/>
  <c r="AD329" i="1"/>
  <c r="AD328" i="1"/>
  <c r="AD327" i="1"/>
  <c r="AD326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59" i="1"/>
  <c r="AD361" i="1"/>
  <c r="AD362" i="1"/>
  <c r="AD363" i="1"/>
  <c r="AD364" i="1"/>
  <c r="AD365" i="1"/>
  <c r="AD366" i="1"/>
  <c r="AD360" i="1"/>
  <c r="AD358" i="1"/>
  <c r="AD357" i="1"/>
  <c r="AD356" i="1"/>
  <c r="AD355" i="1"/>
  <c r="AD352" i="1"/>
  <c r="AD353" i="1"/>
  <c r="AD354" i="1"/>
  <c r="AD376" i="1"/>
  <c r="AD377" i="1"/>
  <c r="AD378" i="1"/>
  <c r="AD379" i="1"/>
  <c r="AD375" i="1"/>
  <c r="AD374" i="1"/>
  <c r="AD373" i="1"/>
  <c r="AD372" i="1"/>
  <c r="AD371" i="1"/>
  <c r="AD370" i="1"/>
  <c r="AD369" i="1"/>
  <c r="AD367" i="1"/>
  <c r="AD368" i="1"/>
  <c r="AD406" i="1"/>
  <c r="AD407" i="1"/>
  <c r="AD408" i="1"/>
  <c r="AD409" i="1"/>
  <c r="AD410" i="1"/>
  <c r="AD411" i="1"/>
  <c r="AD412" i="1"/>
  <c r="AD400" i="1"/>
  <c r="AD401" i="1"/>
  <c r="AD402" i="1"/>
  <c r="AD403" i="1"/>
  <c r="AD404" i="1"/>
  <c r="AD405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39" i="1"/>
  <c r="AD438" i="1"/>
  <c r="AD437" i="1"/>
  <c r="AD436" i="1"/>
  <c r="AD435" i="1"/>
  <c r="AD434" i="1"/>
  <c r="AD432" i="1"/>
  <c r="AD433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59" i="1"/>
  <c r="AD525" i="1"/>
  <c r="AD526" i="1"/>
  <c r="AD527" i="1"/>
  <c r="AD528" i="1"/>
  <c r="AD529" i="1"/>
  <c r="AD523" i="1"/>
  <c r="AD524" i="1"/>
  <c r="AD522" i="1"/>
  <c r="AD521" i="1"/>
  <c r="AD520" i="1"/>
  <c r="AD519" i="1"/>
  <c r="AD518" i="1"/>
  <c r="AD517" i="1"/>
  <c r="AD516" i="1"/>
  <c r="AD515" i="1"/>
  <c r="AD514" i="1"/>
  <c r="AD513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624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588" i="1"/>
  <c r="AD589" i="1"/>
  <c r="AD590" i="1"/>
  <c r="AD591" i="1"/>
  <c r="AD592" i="1"/>
  <c r="AD593" i="1"/>
  <c r="AD594" i="1"/>
  <c r="AD595" i="1"/>
  <c r="AD596" i="1"/>
  <c r="AD597" i="1"/>
  <c r="AC34" i="1"/>
  <c r="AC35" i="1"/>
  <c r="AC36" i="1"/>
  <c r="AC37" i="1"/>
  <c r="AC38" i="1"/>
  <c r="AC39" i="1"/>
  <c r="AC40" i="1"/>
  <c r="AC41" i="1"/>
  <c r="AC33" i="1"/>
  <c r="AC32" i="1"/>
  <c r="AC31" i="1"/>
  <c r="AC30" i="1"/>
  <c r="AC29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45" i="1"/>
  <c r="AC44" i="1"/>
  <c r="AC43" i="1"/>
  <c r="AC42" i="1"/>
  <c r="AC69" i="1"/>
  <c r="AC70" i="1"/>
  <c r="AC71" i="1"/>
  <c r="AC72" i="1"/>
  <c r="AC73" i="1"/>
  <c r="AC74" i="1"/>
  <c r="AC75" i="1"/>
  <c r="AC68" i="1"/>
  <c r="AC67" i="1"/>
  <c r="AC66" i="1"/>
  <c r="AC65" i="1"/>
  <c r="AC64" i="1"/>
  <c r="AC63" i="1"/>
  <c r="AC61" i="1"/>
  <c r="AC62" i="1"/>
  <c r="AC83" i="1"/>
  <c r="AC84" i="1"/>
  <c r="AC85" i="1"/>
  <c r="AC86" i="1"/>
  <c r="AC87" i="1"/>
  <c r="AC88" i="1"/>
  <c r="AC89" i="1"/>
  <c r="AC82" i="1"/>
  <c r="AC81" i="1"/>
  <c r="AC80" i="1"/>
  <c r="AC76" i="1"/>
  <c r="AC77" i="1"/>
  <c r="AC78" i="1"/>
  <c r="AC79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97" i="1"/>
  <c r="AC96" i="1"/>
  <c r="AC95" i="1"/>
  <c r="AC94" i="1"/>
  <c r="AC93" i="1"/>
  <c r="AC92" i="1"/>
  <c r="AC90" i="1"/>
  <c r="AC91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47" i="1"/>
  <c r="AC148" i="1"/>
  <c r="AC142" i="1"/>
  <c r="AC143" i="1"/>
  <c r="AC144" i="1"/>
  <c r="AC145" i="1"/>
  <c r="AC146" i="1"/>
  <c r="AC175" i="1"/>
  <c r="AC176" i="1"/>
  <c r="AC177" i="1"/>
  <c r="AC178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23" i="1"/>
  <c r="AC224" i="1"/>
  <c r="AC225" i="1"/>
  <c r="AC226" i="1"/>
  <c r="AC227" i="1"/>
  <c r="AC228" i="1"/>
  <c r="AC222" i="1"/>
  <c r="AC221" i="1"/>
  <c r="AC220" i="1"/>
  <c r="AC219" i="1"/>
  <c r="AC218" i="1"/>
  <c r="AC217" i="1"/>
  <c r="AC216" i="1"/>
  <c r="AC215" i="1"/>
  <c r="AC214" i="1"/>
  <c r="AC212" i="1"/>
  <c r="AC213" i="1"/>
  <c r="AC305" i="1"/>
  <c r="AC306" i="1"/>
  <c r="AC307" i="1"/>
  <c r="AC308" i="1"/>
  <c r="AC309" i="1"/>
  <c r="AC310" i="1"/>
  <c r="AC303" i="1"/>
  <c r="AC304" i="1"/>
  <c r="AC301" i="1"/>
  <c r="AC302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70" i="1"/>
  <c r="AC271" i="1"/>
  <c r="AC272" i="1"/>
  <c r="AC273" i="1"/>
  <c r="AC274" i="1"/>
  <c r="AC275" i="1"/>
  <c r="AC276" i="1"/>
  <c r="AC277" i="1"/>
  <c r="AC278" i="1"/>
  <c r="AC279" i="1"/>
  <c r="AC280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36" i="1"/>
  <c r="AC335" i="1"/>
  <c r="AC334" i="1"/>
  <c r="AC333" i="1"/>
  <c r="AC332" i="1"/>
  <c r="AC331" i="1"/>
  <c r="AC330" i="1"/>
  <c r="AC329" i="1"/>
  <c r="AC328" i="1"/>
  <c r="AC327" i="1"/>
  <c r="AC326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59" i="1"/>
  <c r="AC361" i="1"/>
  <c r="AC362" i="1"/>
  <c r="AC363" i="1"/>
  <c r="AC364" i="1"/>
  <c r="AC365" i="1"/>
  <c r="AC366" i="1"/>
  <c r="AC360" i="1"/>
  <c r="AC358" i="1"/>
  <c r="AC357" i="1"/>
  <c r="AC356" i="1"/>
  <c r="AC355" i="1"/>
  <c r="AC352" i="1"/>
  <c r="AC353" i="1"/>
  <c r="AC354" i="1"/>
  <c r="AC376" i="1"/>
  <c r="AC377" i="1"/>
  <c r="AC378" i="1"/>
  <c r="AC379" i="1"/>
  <c r="AC375" i="1"/>
  <c r="AC374" i="1"/>
  <c r="AC373" i="1"/>
  <c r="AC372" i="1"/>
  <c r="AC371" i="1"/>
  <c r="AC370" i="1"/>
  <c r="AC369" i="1"/>
  <c r="AC367" i="1"/>
  <c r="AC368" i="1"/>
  <c r="AC406" i="1"/>
  <c r="AC407" i="1"/>
  <c r="AC408" i="1"/>
  <c r="AC409" i="1"/>
  <c r="AC410" i="1"/>
  <c r="AC411" i="1"/>
  <c r="AC412" i="1"/>
  <c r="AC400" i="1"/>
  <c r="AC401" i="1"/>
  <c r="AC402" i="1"/>
  <c r="AC403" i="1"/>
  <c r="AC404" i="1"/>
  <c r="AC405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39" i="1"/>
  <c r="AC438" i="1"/>
  <c r="AC437" i="1"/>
  <c r="AC436" i="1"/>
  <c r="AC435" i="1"/>
  <c r="AC434" i="1"/>
  <c r="AC432" i="1"/>
  <c r="AC433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59" i="1"/>
  <c r="AC525" i="1"/>
  <c r="AC526" i="1"/>
  <c r="AC527" i="1"/>
  <c r="AC528" i="1"/>
  <c r="AC529" i="1"/>
  <c r="AC523" i="1"/>
  <c r="AC524" i="1"/>
  <c r="AC522" i="1"/>
  <c r="AC521" i="1"/>
  <c r="AC520" i="1"/>
  <c r="AC519" i="1"/>
  <c r="AC518" i="1"/>
  <c r="AC517" i="1"/>
  <c r="AC516" i="1"/>
  <c r="AC515" i="1"/>
  <c r="AC514" i="1"/>
  <c r="AC513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624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588" i="1"/>
  <c r="AC589" i="1"/>
  <c r="AC590" i="1"/>
  <c r="AC591" i="1"/>
  <c r="AC592" i="1"/>
  <c r="AC593" i="1"/>
  <c r="AC594" i="1"/>
  <c r="AC595" i="1"/>
  <c r="AC596" i="1"/>
  <c r="AC597" i="1"/>
  <c r="AB34" i="1"/>
  <c r="AB35" i="1"/>
  <c r="AB36" i="1"/>
  <c r="AB37" i="1"/>
  <c r="AB38" i="1"/>
  <c r="AB39" i="1"/>
  <c r="AB40" i="1"/>
  <c r="AB41" i="1"/>
  <c r="AB33" i="1"/>
  <c r="AB32" i="1"/>
  <c r="AB31" i="1"/>
  <c r="AB30" i="1"/>
  <c r="AB29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45" i="1"/>
  <c r="AB44" i="1"/>
  <c r="AB43" i="1"/>
  <c r="AB42" i="1"/>
  <c r="AB69" i="1"/>
  <c r="AB70" i="1"/>
  <c r="AB71" i="1"/>
  <c r="AB72" i="1"/>
  <c r="AB73" i="1"/>
  <c r="AB74" i="1"/>
  <c r="AB75" i="1"/>
  <c r="AB68" i="1"/>
  <c r="AB67" i="1"/>
  <c r="AB66" i="1"/>
  <c r="AB65" i="1"/>
  <c r="AB64" i="1"/>
  <c r="AB63" i="1"/>
  <c r="AB61" i="1"/>
  <c r="AB62" i="1"/>
  <c r="AB83" i="1"/>
  <c r="AB84" i="1"/>
  <c r="AB85" i="1"/>
  <c r="AB86" i="1"/>
  <c r="AB87" i="1"/>
  <c r="AB88" i="1"/>
  <c r="AB89" i="1"/>
  <c r="AB82" i="1"/>
  <c r="AB81" i="1"/>
  <c r="AB80" i="1"/>
  <c r="AB76" i="1"/>
  <c r="AB77" i="1"/>
  <c r="AB78" i="1"/>
  <c r="AB79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97" i="1"/>
  <c r="AB96" i="1"/>
  <c r="AB95" i="1"/>
  <c r="AB94" i="1"/>
  <c r="AB93" i="1"/>
  <c r="AB92" i="1"/>
  <c r="AB90" i="1"/>
  <c r="AB91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47" i="1"/>
  <c r="AB148" i="1"/>
  <c r="AB142" i="1"/>
  <c r="AB143" i="1"/>
  <c r="AB144" i="1"/>
  <c r="AB145" i="1"/>
  <c r="AB146" i="1"/>
  <c r="AB175" i="1"/>
  <c r="AB176" i="1"/>
  <c r="AB177" i="1"/>
  <c r="AB178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23" i="1"/>
  <c r="AB224" i="1"/>
  <c r="AB225" i="1"/>
  <c r="AB226" i="1"/>
  <c r="AB227" i="1"/>
  <c r="AB228" i="1"/>
  <c r="AB222" i="1"/>
  <c r="AB221" i="1"/>
  <c r="AB220" i="1"/>
  <c r="AB219" i="1"/>
  <c r="AB218" i="1"/>
  <c r="AB217" i="1"/>
  <c r="AB216" i="1"/>
  <c r="AB215" i="1"/>
  <c r="AB214" i="1"/>
  <c r="AB212" i="1"/>
  <c r="AB213" i="1"/>
  <c r="AB305" i="1"/>
  <c r="AB306" i="1"/>
  <c r="AB307" i="1"/>
  <c r="AB308" i="1"/>
  <c r="AB309" i="1"/>
  <c r="AB310" i="1"/>
  <c r="AB303" i="1"/>
  <c r="AB304" i="1"/>
  <c r="AB301" i="1"/>
  <c r="AB302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70" i="1"/>
  <c r="AB271" i="1"/>
  <c r="AB272" i="1"/>
  <c r="AB273" i="1"/>
  <c r="AB274" i="1"/>
  <c r="AB275" i="1"/>
  <c r="AB276" i="1"/>
  <c r="AB277" i="1"/>
  <c r="AB278" i="1"/>
  <c r="AB279" i="1"/>
  <c r="AB280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36" i="1"/>
  <c r="AB335" i="1"/>
  <c r="AB334" i="1"/>
  <c r="AB333" i="1"/>
  <c r="AB332" i="1"/>
  <c r="AB331" i="1"/>
  <c r="AB330" i="1"/>
  <c r="AB329" i="1"/>
  <c r="AB328" i="1"/>
  <c r="AB327" i="1"/>
  <c r="AB326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59" i="1"/>
  <c r="AB361" i="1"/>
  <c r="AB362" i="1"/>
  <c r="AB363" i="1"/>
  <c r="AB364" i="1"/>
  <c r="AB365" i="1"/>
  <c r="AB366" i="1"/>
  <c r="AB360" i="1"/>
  <c r="AB358" i="1"/>
  <c r="AB357" i="1"/>
  <c r="AB356" i="1"/>
  <c r="AB355" i="1"/>
  <c r="AB352" i="1"/>
  <c r="AB353" i="1"/>
  <c r="AB354" i="1"/>
  <c r="AB376" i="1"/>
  <c r="AB377" i="1"/>
  <c r="AB378" i="1"/>
  <c r="AB379" i="1"/>
  <c r="AB375" i="1"/>
  <c r="AB374" i="1"/>
  <c r="AB373" i="1"/>
  <c r="AB372" i="1"/>
  <c r="AB371" i="1"/>
  <c r="AB370" i="1"/>
  <c r="AB369" i="1"/>
  <c r="AB367" i="1"/>
  <c r="AB368" i="1"/>
  <c r="AB406" i="1"/>
  <c r="AB407" i="1"/>
  <c r="AB408" i="1"/>
  <c r="AB409" i="1"/>
  <c r="AB410" i="1"/>
  <c r="AB411" i="1"/>
  <c r="AB412" i="1"/>
  <c r="AB400" i="1"/>
  <c r="AB401" i="1"/>
  <c r="AB402" i="1"/>
  <c r="AB403" i="1"/>
  <c r="AB404" i="1"/>
  <c r="AB405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39" i="1"/>
  <c r="AB438" i="1"/>
  <c r="AB437" i="1"/>
  <c r="AB436" i="1"/>
  <c r="AB435" i="1"/>
  <c r="AB434" i="1"/>
  <c r="AB432" i="1"/>
  <c r="AB433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59" i="1"/>
  <c r="AB525" i="1"/>
  <c r="AB526" i="1"/>
  <c r="AB527" i="1"/>
  <c r="AB528" i="1"/>
  <c r="AB529" i="1"/>
  <c r="AB523" i="1"/>
  <c r="AB524" i="1"/>
  <c r="AB522" i="1"/>
  <c r="AB521" i="1"/>
  <c r="AB520" i="1"/>
  <c r="AB519" i="1"/>
  <c r="AB518" i="1"/>
  <c r="AB517" i="1"/>
  <c r="AB516" i="1"/>
  <c r="AB515" i="1"/>
  <c r="AB514" i="1"/>
  <c r="AB513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624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588" i="1"/>
  <c r="AB589" i="1"/>
  <c r="AB590" i="1"/>
  <c r="AB591" i="1"/>
  <c r="AB592" i="1"/>
  <c r="AB593" i="1"/>
  <c r="AB594" i="1"/>
  <c r="AB595" i="1"/>
  <c r="AB596" i="1"/>
  <c r="AB597" i="1"/>
  <c r="AA34" i="1"/>
  <c r="AA35" i="1"/>
  <c r="AA36" i="1"/>
  <c r="AA37" i="1"/>
  <c r="AA38" i="1"/>
  <c r="AA39" i="1"/>
  <c r="AA40" i="1"/>
  <c r="AA41" i="1"/>
  <c r="AA33" i="1"/>
  <c r="AA32" i="1"/>
  <c r="AA31" i="1"/>
  <c r="AA30" i="1"/>
  <c r="AA29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45" i="1"/>
  <c r="AA44" i="1"/>
  <c r="AA43" i="1"/>
  <c r="AA42" i="1"/>
  <c r="AA69" i="1"/>
  <c r="AA70" i="1"/>
  <c r="AA71" i="1"/>
  <c r="AA72" i="1"/>
  <c r="AA73" i="1"/>
  <c r="AA74" i="1"/>
  <c r="AA75" i="1"/>
  <c r="AA68" i="1"/>
  <c r="AA67" i="1"/>
  <c r="AA66" i="1"/>
  <c r="AA65" i="1"/>
  <c r="AA64" i="1"/>
  <c r="AA63" i="1"/>
  <c r="AA61" i="1"/>
  <c r="AA62" i="1"/>
  <c r="AA83" i="1"/>
  <c r="AA84" i="1"/>
  <c r="AA85" i="1"/>
  <c r="AA86" i="1"/>
  <c r="AA87" i="1"/>
  <c r="AA88" i="1"/>
  <c r="AA89" i="1"/>
  <c r="AA82" i="1"/>
  <c r="AA81" i="1"/>
  <c r="AA80" i="1"/>
  <c r="AA76" i="1"/>
  <c r="AA77" i="1"/>
  <c r="AA78" i="1"/>
  <c r="AA79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97" i="1"/>
  <c r="AA96" i="1"/>
  <c r="AA95" i="1"/>
  <c r="AA94" i="1"/>
  <c r="AA93" i="1"/>
  <c r="AA92" i="1"/>
  <c r="AA90" i="1"/>
  <c r="AA91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47" i="1"/>
  <c r="AA148" i="1"/>
  <c r="AA142" i="1"/>
  <c r="AA143" i="1"/>
  <c r="AA144" i="1"/>
  <c r="AA145" i="1"/>
  <c r="AA146" i="1"/>
  <c r="AA175" i="1"/>
  <c r="AA176" i="1"/>
  <c r="AA177" i="1"/>
  <c r="AA178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23" i="1"/>
  <c r="AA224" i="1"/>
  <c r="AA225" i="1"/>
  <c r="AA226" i="1"/>
  <c r="AA227" i="1"/>
  <c r="AA228" i="1"/>
  <c r="AA222" i="1"/>
  <c r="AA221" i="1"/>
  <c r="AA220" i="1"/>
  <c r="AA219" i="1"/>
  <c r="AA218" i="1"/>
  <c r="AA217" i="1"/>
  <c r="AA216" i="1"/>
  <c r="AA215" i="1"/>
  <c r="AA214" i="1"/>
  <c r="AA212" i="1"/>
  <c r="AA213" i="1"/>
  <c r="AA305" i="1"/>
  <c r="AA306" i="1"/>
  <c r="AA307" i="1"/>
  <c r="AA308" i="1"/>
  <c r="AA309" i="1"/>
  <c r="AA310" i="1"/>
  <c r="AA303" i="1"/>
  <c r="AA304" i="1"/>
  <c r="AA301" i="1"/>
  <c r="AA302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70" i="1"/>
  <c r="AA271" i="1"/>
  <c r="AA272" i="1"/>
  <c r="AA273" i="1"/>
  <c r="AA274" i="1"/>
  <c r="AA275" i="1"/>
  <c r="AA276" i="1"/>
  <c r="AA277" i="1"/>
  <c r="AA278" i="1"/>
  <c r="AA279" i="1"/>
  <c r="AA280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36" i="1"/>
  <c r="AA335" i="1"/>
  <c r="AA334" i="1"/>
  <c r="AA333" i="1"/>
  <c r="AA332" i="1"/>
  <c r="AA331" i="1"/>
  <c r="AA330" i="1"/>
  <c r="AA329" i="1"/>
  <c r="AA328" i="1"/>
  <c r="AA327" i="1"/>
  <c r="AA326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59" i="1"/>
  <c r="AA361" i="1"/>
  <c r="AA362" i="1"/>
  <c r="AA363" i="1"/>
  <c r="AA364" i="1"/>
  <c r="AA365" i="1"/>
  <c r="AA366" i="1"/>
  <c r="AA360" i="1"/>
  <c r="AA358" i="1"/>
  <c r="AA357" i="1"/>
  <c r="AA356" i="1"/>
  <c r="AA355" i="1"/>
  <c r="AA352" i="1"/>
  <c r="AA353" i="1"/>
  <c r="AA354" i="1"/>
  <c r="AA376" i="1"/>
  <c r="AA377" i="1"/>
  <c r="AA378" i="1"/>
  <c r="AA379" i="1"/>
  <c r="AA375" i="1"/>
  <c r="AA374" i="1"/>
  <c r="AA373" i="1"/>
  <c r="AA372" i="1"/>
  <c r="AA371" i="1"/>
  <c r="AA370" i="1"/>
  <c r="AA369" i="1"/>
  <c r="AA367" i="1"/>
  <c r="AA368" i="1"/>
  <c r="AA406" i="1"/>
  <c r="AA407" i="1"/>
  <c r="AA408" i="1"/>
  <c r="AA409" i="1"/>
  <c r="AA410" i="1"/>
  <c r="AA411" i="1"/>
  <c r="AA412" i="1"/>
  <c r="AA400" i="1"/>
  <c r="AA401" i="1"/>
  <c r="AA402" i="1"/>
  <c r="AA403" i="1"/>
  <c r="AA404" i="1"/>
  <c r="AA405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39" i="1"/>
  <c r="AA438" i="1"/>
  <c r="AA437" i="1"/>
  <c r="AA436" i="1"/>
  <c r="AA435" i="1"/>
  <c r="AA434" i="1"/>
  <c r="AA432" i="1"/>
  <c r="AA433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59" i="1"/>
  <c r="AA525" i="1"/>
  <c r="AA526" i="1"/>
  <c r="AA527" i="1"/>
  <c r="AA528" i="1"/>
  <c r="AA529" i="1"/>
  <c r="AA523" i="1"/>
  <c r="AA524" i="1"/>
  <c r="AA522" i="1"/>
  <c r="AA521" i="1"/>
  <c r="AA520" i="1"/>
  <c r="AA519" i="1"/>
  <c r="AA518" i="1"/>
  <c r="AA517" i="1"/>
  <c r="AA516" i="1"/>
  <c r="AA515" i="1"/>
  <c r="AA514" i="1"/>
  <c r="AA513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624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588" i="1"/>
  <c r="AA589" i="1"/>
  <c r="AA590" i="1"/>
  <c r="AA591" i="1"/>
  <c r="AA592" i="1"/>
  <c r="AA593" i="1"/>
  <c r="AA594" i="1"/>
  <c r="AA595" i="1"/>
  <c r="AA596" i="1"/>
  <c r="AA597" i="1"/>
  <c r="Z34" i="1"/>
  <c r="Z35" i="1"/>
  <c r="Z36" i="1"/>
  <c r="Z37" i="1"/>
  <c r="Z38" i="1"/>
  <c r="Z39" i="1"/>
  <c r="Z40" i="1"/>
  <c r="Z41" i="1"/>
  <c r="Z33" i="1"/>
  <c r="Z32" i="1"/>
  <c r="Z31" i="1"/>
  <c r="Z30" i="1"/>
  <c r="Z29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45" i="1"/>
  <c r="Z44" i="1"/>
  <c r="Z43" i="1"/>
  <c r="Z42" i="1"/>
  <c r="Z69" i="1"/>
  <c r="Z70" i="1"/>
  <c r="Z71" i="1"/>
  <c r="Z72" i="1"/>
  <c r="Z73" i="1"/>
  <c r="Z74" i="1"/>
  <c r="Z75" i="1"/>
  <c r="Z68" i="1"/>
  <c r="Z67" i="1"/>
  <c r="Z66" i="1"/>
  <c r="Z65" i="1"/>
  <c r="Z64" i="1"/>
  <c r="Z63" i="1"/>
  <c r="Z61" i="1"/>
  <c r="Z62" i="1"/>
  <c r="Z83" i="1"/>
  <c r="Z84" i="1"/>
  <c r="Z85" i="1"/>
  <c r="Z86" i="1"/>
  <c r="Z87" i="1"/>
  <c r="Z88" i="1"/>
  <c r="Z89" i="1"/>
  <c r="Z82" i="1"/>
  <c r="Z81" i="1"/>
  <c r="Z80" i="1"/>
  <c r="Z76" i="1"/>
  <c r="Z77" i="1"/>
  <c r="Z78" i="1"/>
  <c r="Z79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97" i="1"/>
  <c r="Z96" i="1"/>
  <c r="Z95" i="1"/>
  <c r="Z94" i="1"/>
  <c r="Z93" i="1"/>
  <c r="Z92" i="1"/>
  <c r="Z90" i="1"/>
  <c r="Z91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47" i="1"/>
  <c r="Z148" i="1"/>
  <c r="Z142" i="1"/>
  <c r="Z143" i="1"/>
  <c r="Z144" i="1"/>
  <c r="Z145" i="1"/>
  <c r="Z146" i="1"/>
  <c r="Z175" i="1"/>
  <c r="Z176" i="1"/>
  <c r="Z177" i="1"/>
  <c r="Z178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23" i="1"/>
  <c r="Z224" i="1"/>
  <c r="Z225" i="1"/>
  <c r="Z226" i="1"/>
  <c r="Z227" i="1"/>
  <c r="Z228" i="1"/>
  <c r="Z222" i="1"/>
  <c r="Z221" i="1"/>
  <c r="Z220" i="1"/>
  <c r="Z219" i="1"/>
  <c r="Z218" i="1"/>
  <c r="Z217" i="1"/>
  <c r="Z216" i="1"/>
  <c r="Z215" i="1"/>
  <c r="Z214" i="1"/>
  <c r="Z212" i="1"/>
  <c r="Z213" i="1"/>
  <c r="Z305" i="1"/>
  <c r="Z306" i="1"/>
  <c r="Z307" i="1"/>
  <c r="Z308" i="1"/>
  <c r="Z309" i="1"/>
  <c r="Z310" i="1"/>
  <c r="Z303" i="1"/>
  <c r="Z304" i="1"/>
  <c r="Z301" i="1"/>
  <c r="Z302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70" i="1"/>
  <c r="Z271" i="1"/>
  <c r="Z272" i="1"/>
  <c r="Z273" i="1"/>
  <c r="Z274" i="1"/>
  <c r="Z275" i="1"/>
  <c r="Z276" i="1"/>
  <c r="Z277" i="1"/>
  <c r="Z278" i="1"/>
  <c r="Z279" i="1"/>
  <c r="Z280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36" i="1"/>
  <c r="Z335" i="1"/>
  <c r="Z334" i="1"/>
  <c r="Z333" i="1"/>
  <c r="Z332" i="1"/>
  <c r="Z331" i="1"/>
  <c r="Z330" i="1"/>
  <c r="Z329" i="1"/>
  <c r="Z328" i="1"/>
  <c r="Z327" i="1"/>
  <c r="Z326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59" i="1"/>
  <c r="Z361" i="1"/>
  <c r="Z362" i="1"/>
  <c r="Z363" i="1"/>
  <c r="Z364" i="1"/>
  <c r="Z365" i="1"/>
  <c r="Z366" i="1"/>
  <c r="Z360" i="1"/>
  <c r="Z358" i="1"/>
  <c r="Z357" i="1"/>
  <c r="Z356" i="1"/>
  <c r="Z355" i="1"/>
  <c r="Z352" i="1"/>
  <c r="Z353" i="1"/>
  <c r="Z354" i="1"/>
  <c r="Z376" i="1"/>
  <c r="Z377" i="1"/>
  <c r="Z378" i="1"/>
  <c r="Z379" i="1"/>
  <c r="Z375" i="1"/>
  <c r="Z374" i="1"/>
  <c r="Z373" i="1"/>
  <c r="Z372" i="1"/>
  <c r="Z371" i="1"/>
  <c r="Z370" i="1"/>
  <c r="Z369" i="1"/>
  <c r="Z367" i="1"/>
  <c r="Z368" i="1"/>
  <c r="Z406" i="1"/>
  <c r="Z407" i="1"/>
  <c r="Z408" i="1"/>
  <c r="Z409" i="1"/>
  <c r="Z410" i="1"/>
  <c r="Z411" i="1"/>
  <c r="Z412" i="1"/>
  <c r="Z400" i="1"/>
  <c r="Z401" i="1"/>
  <c r="Z402" i="1"/>
  <c r="Z403" i="1"/>
  <c r="Z404" i="1"/>
  <c r="Z405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39" i="1"/>
  <c r="Z438" i="1"/>
  <c r="Z437" i="1"/>
  <c r="Z436" i="1"/>
  <c r="Z435" i="1"/>
  <c r="Z434" i="1"/>
  <c r="Z432" i="1"/>
  <c r="Z433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59" i="1"/>
  <c r="Z525" i="1"/>
  <c r="Z526" i="1"/>
  <c r="Z527" i="1"/>
  <c r="Z528" i="1"/>
  <c r="Z529" i="1"/>
  <c r="Z523" i="1"/>
  <c r="Z524" i="1"/>
  <c r="Z522" i="1"/>
  <c r="Z521" i="1"/>
  <c r="Z520" i="1"/>
  <c r="Z519" i="1"/>
  <c r="Z518" i="1"/>
  <c r="Z517" i="1"/>
  <c r="Z516" i="1"/>
  <c r="Z515" i="1"/>
  <c r="Z514" i="1"/>
  <c r="Z513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624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588" i="1"/>
  <c r="Z589" i="1"/>
  <c r="Z590" i="1"/>
  <c r="Z591" i="1"/>
  <c r="Z592" i="1"/>
  <c r="Z593" i="1"/>
  <c r="Z594" i="1"/>
  <c r="Z595" i="1"/>
  <c r="Z596" i="1"/>
  <c r="Z597" i="1"/>
  <c r="Y34" i="1"/>
  <c r="Y35" i="1"/>
  <c r="Y36" i="1"/>
  <c r="Y37" i="1"/>
  <c r="Y38" i="1"/>
  <c r="Y39" i="1"/>
  <c r="Y40" i="1"/>
  <c r="Y41" i="1"/>
  <c r="Y33" i="1"/>
  <c r="Y32" i="1"/>
  <c r="Y31" i="1"/>
  <c r="Y30" i="1"/>
  <c r="Y29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45" i="1"/>
  <c r="Y44" i="1"/>
  <c r="Y43" i="1"/>
  <c r="Y42" i="1"/>
  <c r="Y69" i="1"/>
  <c r="Y70" i="1"/>
  <c r="Y71" i="1"/>
  <c r="Y72" i="1"/>
  <c r="Y73" i="1"/>
  <c r="Y74" i="1"/>
  <c r="Y75" i="1"/>
  <c r="Y68" i="1"/>
  <c r="Y67" i="1"/>
  <c r="Y66" i="1"/>
  <c r="Y65" i="1"/>
  <c r="Y64" i="1"/>
  <c r="Y63" i="1"/>
  <c r="Y61" i="1"/>
  <c r="Y62" i="1"/>
  <c r="Y83" i="1"/>
  <c r="Y84" i="1"/>
  <c r="Y85" i="1"/>
  <c r="Y86" i="1"/>
  <c r="Y87" i="1"/>
  <c r="Y88" i="1"/>
  <c r="Y89" i="1"/>
  <c r="Y82" i="1"/>
  <c r="Y81" i="1"/>
  <c r="Y80" i="1"/>
  <c r="Y76" i="1"/>
  <c r="Y77" i="1"/>
  <c r="Y78" i="1"/>
  <c r="Y79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97" i="1"/>
  <c r="Y96" i="1"/>
  <c r="Y95" i="1"/>
  <c r="Y94" i="1"/>
  <c r="Y93" i="1"/>
  <c r="Y92" i="1"/>
  <c r="Y90" i="1"/>
  <c r="Y91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47" i="1"/>
  <c r="Y148" i="1"/>
  <c r="Y142" i="1"/>
  <c r="Y143" i="1"/>
  <c r="Y144" i="1"/>
  <c r="Y145" i="1"/>
  <c r="Y146" i="1"/>
  <c r="Y175" i="1"/>
  <c r="Y176" i="1"/>
  <c r="Y177" i="1"/>
  <c r="Y178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23" i="1"/>
  <c r="Y224" i="1"/>
  <c r="Y225" i="1"/>
  <c r="Y226" i="1"/>
  <c r="Y227" i="1"/>
  <c r="Y228" i="1"/>
  <c r="Y222" i="1"/>
  <c r="Y221" i="1"/>
  <c r="Y220" i="1"/>
  <c r="Y219" i="1"/>
  <c r="Y218" i="1"/>
  <c r="Y217" i="1"/>
  <c r="Y216" i="1"/>
  <c r="Y215" i="1"/>
  <c r="Y214" i="1"/>
  <c r="Y212" i="1"/>
  <c r="Y213" i="1"/>
  <c r="Y305" i="1"/>
  <c r="Y306" i="1"/>
  <c r="Y307" i="1"/>
  <c r="Y308" i="1"/>
  <c r="Y309" i="1"/>
  <c r="Y310" i="1"/>
  <c r="Y303" i="1"/>
  <c r="Y304" i="1"/>
  <c r="Y301" i="1"/>
  <c r="Y302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70" i="1"/>
  <c r="Y271" i="1"/>
  <c r="Y272" i="1"/>
  <c r="Y273" i="1"/>
  <c r="Y274" i="1"/>
  <c r="Y275" i="1"/>
  <c r="Y276" i="1"/>
  <c r="Y277" i="1"/>
  <c r="Y278" i="1"/>
  <c r="Y279" i="1"/>
  <c r="Y280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36" i="1"/>
  <c r="Y335" i="1"/>
  <c r="Y334" i="1"/>
  <c r="Y333" i="1"/>
  <c r="Y332" i="1"/>
  <c r="Y331" i="1"/>
  <c r="Y330" i="1"/>
  <c r="Y329" i="1"/>
  <c r="Y328" i="1"/>
  <c r="Y327" i="1"/>
  <c r="Y326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59" i="1"/>
  <c r="Y361" i="1"/>
  <c r="Y362" i="1"/>
  <c r="Y363" i="1"/>
  <c r="Y364" i="1"/>
  <c r="Y365" i="1"/>
  <c r="Y366" i="1"/>
  <c r="Y360" i="1"/>
  <c r="Y358" i="1"/>
  <c r="Y357" i="1"/>
  <c r="Y356" i="1"/>
  <c r="Y355" i="1"/>
  <c r="Y352" i="1"/>
  <c r="Y353" i="1"/>
  <c r="Y354" i="1"/>
  <c r="Y376" i="1"/>
  <c r="Y377" i="1"/>
  <c r="Y378" i="1"/>
  <c r="Y379" i="1"/>
  <c r="Y375" i="1"/>
  <c r="Y374" i="1"/>
  <c r="Y373" i="1"/>
  <c r="Y372" i="1"/>
  <c r="Y371" i="1"/>
  <c r="Y370" i="1"/>
  <c r="Y369" i="1"/>
  <c r="Y367" i="1"/>
  <c r="Y368" i="1"/>
  <c r="Y406" i="1"/>
  <c r="Y407" i="1"/>
  <c r="Y408" i="1"/>
  <c r="Y409" i="1"/>
  <c r="Y410" i="1"/>
  <c r="Y411" i="1"/>
  <c r="Y412" i="1"/>
  <c r="Y400" i="1"/>
  <c r="Y401" i="1"/>
  <c r="Y402" i="1"/>
  <c r="Y403" i="1"/>
  <c r="Y404" i="1"/>
  <c r="Y405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39" i="1"/>
  <c r="Y438" i="1"/>
  <c r="Y437" i="1"/>
  <c r="Y436" i="1"/>
  <c r="Y435" i="1"/>
  <c r="Y434" i="1"/>
  <c r="Y432" i="1"/>
  <c r="Y433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59" i="1"/>
  <c r="Y525" i="1"/>
  <c r="Y526" i="1"/>
  <c r="Y527" i="1"/>
  <c r="Y528" i="1"/>
  <c r="Y529" i="1"/>
  <c r="Y523" i="1"/>
  <c r="Y524" i="1"/>
  <c r="Y522" i="1"/>
  <c r="Y521" i="1"/>
  <c r="Y520" i="1"/>
  <c r="Y519" i="1"/>
  <c r="Y518" i="1"/>
  <c r="Y517" i="1"/>
  <c r="Y516" i="1"/>
  <c r="Y515" i="1"/>
  <c r="Y514" i="1"/>
  <c r="Y513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624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588" i="1"/>
  <c r="Y589" i="1"/>
  <c r="Y590" i="1"/>
  <c r="Y591" i="1"/>
  <c r="Y592" i="1"/>
  <c r="Y593" i="1"/>
  <c r="Y594" i="1"/>
  <c r="Y595" i="1"/>
  <c r="Y596" i="1"/>
  <c r="Y597" i="1"/>
  <c r="X34" i="1"/>
  <c r="X35" i="1"/>
  <c r="X36" i="1"/>
  <c r="X37" i="1"/>
  <c r="X38" i="1"/>
  <c r="X39" i="1"/>
  <c r="X40" i="1"/>
  <c r="X41" i="1"/>
  <c r="X33" i="1"/>
  <c r="X32" i="1"/>
  <c r="X31" i="1"/>
  <c r="X30" i="1"/>
  <c r="X29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45" i="1"/>
  <c r="X44" i="1"/>
  <c r="X43" i="1"/>
  <c r="X42" i="1"/>
  <c r="X69" i="1"/>
  <c r="X70" i="1"/>
  <c r="X71" i="1"/>
  <c r="X72" i="1"/>
  <c r="X73" i="1"/>
  <c r="X74" i="1"/>
  <c r="X75" i="1"/>
  <c r="X68" i="1"/>
  <c r="X67" i="1"/>
  <c r="X66" i="1"/>
  <c r="X65" i="1"/>
  <c r="X64" i="1"/>
  <c r="X63" i="1"/>
  <c r="X61" i="1"/>
  <c r="X62" i="1"/>
  <c r="X83" i="1"/>
  <c r="X84" i="1"/>
  <c r="X85" i="1"/>
  <c r="X86" i="1"/>
  <c r="X87" i="1"/>
  <c r="X88" i="1"/>
  <c r="X89" i="1"/>
  <c r="X82" i="1"/>
  <c r="X81" i="1"/>
  <c r="X80" i="1"/>
  <c r="X76" i="1"/>
  <c r="X77" i="1"/>
  <c r="X78" i="1"/>
  <c r="X79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97" i="1"/>
  <c r="X96" i="1"/>
  <c r="X95" i="1"/>
  <c r="X94" i="1"/>
  <c r="X93" i="1"/>
  <c r="X92" i="1"/>
  <c r="X90" i="1"/>
  <c r="X91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47" i="1"/>
  <c r="X148" i="1"/>
  <c r="X142" i="1"/>
  <c r="X143" i="1"/>
  <c r="X144" i="1"/>
  <c r="X145" i="1"/>
  <c r="X146" i="1"/>
  <c r="X175" i="1"/>
  <c r="X176" i="1"/>
  <c r="X177" i="1"/>
  <c r="X178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23" i="1"/>
  <c r="X224" i="1"/>
  <c r="X225" i="1"/>
  <c r="X226" i="1"/>
  <c r="X227" i="1"/>
  <c r="X228" i="1"/>
  <c r="X222" i="1"/>
  <c r="X221" i="1"/>
  <c r="X220" i="1"/>
  <c r="X219" i="1"/>
  <c r="X218" i="1"/>
  <c r="X217" i="1"/>
  <c r="X216" i="1"/>
  <c r="X215" i="1"/>
  <c r="X214" i="1"/>
  <c r="X212" i="1"/>
  <c r="X213" i="1"/>
  <c r="X305" i="1"/>
  <c r="X306" i="1"/>
  <c r="X307" i="1"/>
  <c r="X308" i="1"/>
  <c r="X309" i="1"/>
  <c r="X310" i="1"/>
  <c r="X303" i="1"/>
  <c r="X304" i="1"/>
  <c r="X301" i="1"/>
  <c r="X302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70" i="1"/>
  <c r="X271" i="1"/>
  <c r="X272" i="1"/>
  <c r="X273" i="1"/>
  <c r="X274" i="1"/>
  <c r="X275" i="1"/>
  <c r="X276" i="1"/>
  <c r="X277" i="1"/>
  <c r="X278" i="1"/>
  <c r="X279" i="1"/>
  <c r="X280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36" i="1"/>
  <c r="X335" i="1"/>
  <c r="X334" i="1"/>
  <c r="X333" i="1"/>
  <c r="X332" i="1"/>
  <c r="X331" i="1"/>
  <c r="X330" i="1"/>
  <c r="X329" i="1"/>
  <c r="X328" i="1"/>
  <c r="X327" i="1"/>
  <c r="X326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59" i="1"/>
  <c r="X361" i="1"/>
  <c r="X362" i="1"/>
  <c r="X363" i="1"/>
  <c r="X364" i="1"/>
  <c r="X365" i="1"/>
  <c r="X366" i="1"/>
  <c r="X360" i="1"/>
  <c r="X358" i="1"/>
  <c r="X357" i="1"/>
  <c r="X356" i="1"/>
  <c r="X355" i="1"/>
  <c r="X352" i="1"/>
  <c r="X353" i="1"/>
  <c r="X354" i="1"/>
  <c r="X376" i="1"/>
  <c r="X377" i="1"/>
  <c r="X378" i="1"/>
  <c r="X379" i="1"/>
  <c r="X375" i="1"/>
  <c r="X374" i="1"/>
  <c r="X373" i="1"/>
  <c r="X372" i="1"/>
  <c r="X371" i="1"/>
  <c r="X370" i="1"/>
  <c r="X369" i="1"/>
  <c r="X367" i="1"/>
  <c r="X368" i="1"/>
  <c r="X406" i="1"/>
  <c r="X407" i="1"/>
  <c r="X408" i="1"/>
  <c r="X409" i="1"/>
  <c r="X410" i="1"/>
  <c r="X411" i="1"/>
  <c r="X412" i="1"/>
  <c r="X400" i="1"/>
  <c r="X401" i="1"/>
  <c r="X402" i="1"/>
  <c r="X403" i="1"/>
  <c r="X404" i="1"/>
  <c r="X405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39" i="1"/>
  <c r="X438" i="1"/>
  <c r="X437" i="1"/>
  <c r="X436" i="1"/>
  <c r="X435" i="1"/>
  <c r="X434" i="1"/>
  <c r="X432" i="1"/>
  <c r="X433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59" i="1"/>
  <c r="X525" i="1"/>
  <c r="X526" i="1"/>
  <c r="X527" i="1"/>
  <c r="X528" i="1"/>
  <c r="X529" i="1"/>
  <c r="X523" i="1"/>
  <c r="X524" i="1"/>
  <c r="X522" i="1"/>
  <c r="X521" i="1"/>
  <c r="X520" i="1"/>
  <c r="X519" i="1"/>
  <c r="X518" i="1"/>
  <c r="X517" i="1"/>
  <c r="X516" i="1"/>
  <c r="X515" i="1"/>
  <c r="X514" i="1"/>
  <c r="X513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624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588" i="1"/>
  <c r="X589" i="1"/>
  <c r="X590" i="1"/>
  <c r="X591" i="1"/>
  <c r="X592" i="1"/>
  <c r="X593" i="1"/>
  <c r="X594" i="1"/>
  <c r="X595" i="1"/>
  <c r="X596" i="1"/>
  <c r="X597" i="1"/>
  <c r="W34" i="1"/>
  <c r="W35" i="1"/>
  <c r="W36" i="1"/>
  <c r="W37" i="1"/>
  <c r="W38" i="1"/>
  <c r="W39" i="1"/>
  <c r="W40" i="1"/>
  <c r="W41" i="1"/>
  <c r="W33" i="1"/>
  <c r="W32" i="1"/>
  <c r="W31" i="1"/>
  <c r="W30" i="1"/>
  <c r="W29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45" i="1"/>
  <c r="W44" i="1"/>
  <c r="W43" i="1"/>
  <c r="W42" i="1"/>
  <c r="W69" i="1"/>
  <c r="W70" i="1"/>
  <c r="W71" i="1"/>
  <c r="W72" i="1"/>
  <c r="W73" i="1"/>
  <c r="W74" i="1"/>
  <c r="W75" i="1"/>
  <c r="W68" i="1"/>
  <c r="W67" i="1"/>
  <c r="W66" i="1"/>
  <c r="W65" i="1"/>
  <c r="W64" i="1"/>
  <c r="W63" i="1"/>
  <c r="W61" i="1"/>
  <c r="W62" i="1"/>
  <c r="W83" i="1"/>
  <c r="W84" i="1"/>
  <c r="W85" i="1"/>
  <c r="W86" i="1"/>
  <c r="W87" i="1"/>
  <c r="W88" i="1"/>
  <c r="W89" i="1"/>
  <c r="W82" i="1"/>
  <c r="W81" i="1"/>
  <c r="W80" i="1"/>
  <c r="W76" i="1"/>
  <c r="W77" i="1"/>
  <c r="W78" i="1"/>
  <c r="W79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97" i="1"/>
  <c r="W96" i="1"/>
  <c r="W95" i="1"/>
  <c r="W94" i="1"/>
  <c r="W93" i="1"/>
  <c r="W92" i="1"/>
  <c r="W90" i="1"/>
  <c r="W91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47" i="1"/>
  <c r="W148" i="1"/>
  <c r="W142" i="1"/>
  <c r="W143" i="1"/>
  <c r="W144" i="1"/>
  <c r="W145" i="1"/>
  <c r="W146" i="1"/>
  <c r="W175" i="1"/>
  <c r="W176" i="1"/>
  <c r="W177" i="1"/>
  <c r="W178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23" i="1"/>
  <c r="W224" i="1"/>
  <c r="W225" i="1"/>
  <c r="W226" i="1"/>
  <c r="W227" i="1"/>
  <c r="W228" i="1"/>
  <c r="W222" i="1"/>
  <c r="W221" i="1"/>
  <c r="W220" i="1"/>
  <c r="W219" i="1"/>
  <c r="W218" i="1"/>
  <c r="W217" i="1"/>
  <c r="W216" i="1"/>
  <c r="W215" i="1"/>
  <c r="W214" i="1"/>
  <c r="W212" i="1"/>
  <c r="W213" i="1"/>
  <c r="W305" i="1"/>
  <c r="W306" i="1"/>
  <c r="W307" i="1"/>
  <c r="W308" i="1"/>
  <c r="W309" i="1"/>
  <c r="W310" i="1"/>
  <c r="W303" i="1"/>
  <c r="W304" i="1"/>
  <c r="W301" i="1"/>
  <c r="W302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70" i="1"/>
  <c r="W271" i="1"/>
  <c r="W272" i="1"/>
  <c r="W273" i="1"/>
  <c r="W274" i="1"/>
  <c r="W275" i="1"/>
  <c r="W276" i="1"/>
  <c r="W277" i="1"/>
  <c r="W278" i="1"/>
  <c r="W279" i="1"/>
  <c r="W280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36" i="1"/>
  <c r="W335" i="1"/>
  <c r="W334" i="1"/>
  <c r="W333" i="1"/>
  <c r="W332" i="1"/>
  <c r="W331" i="1"/>
  <c r="W330" i="1"/>
  <c r="W329" i="1"/>
  <c r="W328" i="1"/>
  <c r="W327" i="1"/>
  <c r="W326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59" i="1"/>
  <c r="W361" i="1"/>
  <c r="W362" i="1"/>
  <c r="W363" i="1"/>
  <c r="W364" i="1"/>
  <c r="W365" i="1"/>
  <c r="W366" i="1"/>
  <c r="W360" i="1"/>
  <c r="W358" i="1"/>
  <c r="W357" i="1"/>
  <c r="W356" i="1"/>
  <c r="W355" i="1"/>
  <c r="W352" i="1"/>
  <c r="W353" i="1"/>
  <c r="W354" i="1"/>
  <c r="W376" i="1"/>
  <c r="W377" i="1"/>
  <c r="W378" i="1"/>
  <c r="W379" i="1"/>
  <c r="W375" i="1"/>
  <c r="W374" i="1"/>
  <c r="W373" i="1"/>
  <c r="W372" i="1"/>
  <c r="W371" i="1"/>
  <c r="W370" i="1"/>
  <c r="W369" i="1"/>
  <c r="W367" i="1"/>
  <c r="W368" i="1"/>
  <c r="W406" i="1"/>
  <c r="W407" i="1"/>
  <c r="W408" i="1"/>
  <c r="W409" i="1"/>
  <c r="W410" i="1"/>
  <c r="W411" i="1"/>
  <c r="W412" i="1"/>
  <c r="W400" i="1"/>
  <c r="W401" i="1"/>
  <c r="W402" i="1"/>
  <c r="W403" i="1"/>
  <c r="W404" i="1"/>
  <c r="W405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39" i="1"/>
  <c r="W438" i="1"/>
  <c r="W437" i="1"/>
  <c r="W436" i="1"/>
  <c r="W435" i="1"/>
  <c r="W434" i="1"/>
  <c r="W432" i="1"/>
  <c r="W433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59" i="1"/>
  <c r="W525" i="1"/>
  <c r="W526" i="1"/>
  <c r="W527" i="1"/>
  <c r="W528" i="1"/>
  <c r="W529" i="1"/>
  <c r="W523" i="1"/>
  <c r="W524" i="1"/>
  <c r="W522" i="1"/>
  <c r="W521" i="1"/>
  <c r="W520" i="1"/>
  <c r="W519" i="1"/>
  <c r="W518" i="1"/>
  <c r="W517" i="1"/>
  <c r="W516" i="1"/>
  <c r="W515" i="1"/>
  <c r="W514" i="1"/>
  <c r="W513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624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588" i="1"/>
  <c r="W589" i="1"/>
  <c r="W590" i="1"/>
  <c r="W591" i="1"/>
  <c r="W592" i="1"/>
  <c r="W593" i="1"/>
  <c r="W594" i="1"/>
  <c r="W595" i="1"/>
  <c r="W596" i="1"/>
  <c r="W597" i="1"/>
  <c r="V34" i="1"/>
  <c r="V35" i="1"/>
  <c r="V36" i="1"/>
  <c r="V37" i="1"/>
  <c r="V38" i="1"/>
  <c r="V39" i="1"/>
  <c r="V40" i="1"/>
  <c r="V41" i="1"/>
  <c r="V33" i="1"/>
  <c r="V32" i="1"/>
  <c r="V31" i="1"/>
  <c r="V30" i="1"/>
  <c r="V29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45" i="1"/>
  <c r="V44" i="1"/>
  <c r="V43" i="1"/>
  <c r="V42" i="1"/>
  <c r="V69" i="1"/>
  <c r="V70" i="1"/>
  <c r="V71" i="1"/>
  <c r="V72" i="1"/>
  <c r="V73" i="1"/>
  <c r="V74" i="1"/>
  <c r="V75" i="1"/>
  <c r="V68" i="1"/>
  <c r="V67" i="1"/>
  <c r="V66" i="1"/>
  <c r="V65" i="1"/>
  <c r="V64" i="1"/>
  <c r="V63" i="1"/>
  <c r="V61" i="1"/>
  <c r="V62" i="1"/>
  <c r="V83" i="1"/>
  <c r="V84" i="1"/>
  <c r="V85" i="1"/>
  <c r="V86" i="1"/>
  <c r="V87" i="1"/>
  <c r="V88" i="1"/>
  <c r="V89" i="1"/>
  <c r="V82" i="1"/>
  <c r="V81" i="1"/>
  <c r="V80" i="1"/>
  <c r="V76" i="1"/>
  <c r="V77" i="1"/>
  <c r="V78" i="1"/>
  <c r="V79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97" i="1"/>
  <c r="V96" i="1"/>
  <c r="V95" i="1"/>
  <c r="V94" i="1"/>
  <c r="V93" i="1"/>
  <c r="V92" i="1"/>
  <c r="V90" i="1"/>
  <c r="V91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47" i="1"/>
  <c r="V148" i="1"/>
  <c r="V142" i="1"/>
  <c r="V143" i="1"/>
  <c r="V144" i="1"/>
  <c r="V145" i="1"/>
  <c r="V146" i="1"/>
  <c r="V175" i="1"/>
  <c r="V176" i="1"/>
  <c r="V177" i="1"/>
  <c r="V178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23" i="1"/>
  <c r="V224" i="1"/>
  <c r="V225" i="1"/>
  <c r="V226" i="1"/>
  <c r="V227" i="1"/>
  <c r="V228" i="1"/>
  <c r="V222" i="1"/>
  <c r="V221" i="1"/>
  <c r="V220" i="1"/>
  <c r="V219" i="1"/>
  <c r="V218" i="1"/>
  <c r="V217" i="1"/>
  <c r="V216" i="1"/>
  <c r="V215" i="1"/>
  <c r="V214" i="1"/>
  <c r="V212" i="1"/>
  <c r="V213" i="1"/>
  <c r="V305" i="1"/>
  <c r="V306" i="1"/>
  <c r="V307" i="1"/>
  <c r="V308" i="1"/>
  <c r="V309" i="1"/>
  <c r="V310" i="1"/>
  <c r="V303" i="1"/>
  <c r="V304" i="1"/>
  <c r="V301" i="1"/>
  <c r="V302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70" i="1"/>
  <c r="V271" i="1"/>
  <c r="V272" i="1"/>
  <c r="V273" i="1"/>
  <c r="V274" i="1"/>
  <c r="V275" i="1"/>
  <c r="V276" i="1"/>
  <c r="V277" i="1"/>
  <c r="V278" i="1"/>
  <c r="V279" i="1"/>
  <c r="V280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36" i="1"/>
  <c r="V335" i="1"/>
  <c r="V334" i="1"/>
  <c r="V333" i="1"/>
  <c r="V332" i="1"/>
  <c r="V331" i="1"/>
  <c r="V330" i="1"/>
  <c r="V329" i="1"/>
  <c r="V328" i="1"/>
  <c r="V327" i="1"/>
  <c r="V326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59" i="1"/>
  <c r="V361" i="1"/>
  <c r="V362" i="1"/>
  <c r="V363" i="1"/>
  <c r="V364" i="1"/>
  <c r="V365" i="1"/>
  <c r="V366" i="1"/>
  <c r="V360" i="1"/>
  <c r="V358" i="1"/>
  <c r="V357" i="1"/>
  <c r="V356" i="1"/>
  <c r="V355" i="1"/>
  <c r="V352" i="1"/>
  <c r="V353" i="1"/>
  <c r="V354" i="1"/>
  <c r="V376" i="1"/>
  <c r="V377" i="1"/>
  <c r="V378" i="1"/>
  <c r="V379" i="1"/>
  <c r="V375" i="1"/>
  <c r="V374" i="1"/>
  <c r="V373" i="1"/>
  <c r="V372" i="1"/>
  <c r="V371" i="1"/>
  <c r="V370" i="1"/>
  <c r="V369" i="1"/>
  <c r="V367" i="1"/>
  <c r="V368" i="1"/>
  <c r="V406" i="1"/>
  <c r="V407" i="1"/>
  <c r="V408" i="1"/>
  <c r="V409" i="1"/>
  <c r="V410" i="1"/>
  <c r="V411" i="1"/>
  <c r="V412" i="1"/>
  <c r="V400" i="1"/>
  <c r="V401" i="1"/>
  <c r="V402" i="1"/>
  <c r="V403" i="1"/>
  <c r="V404" i="1"/>
  <c r="V405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39" i="1"/>
  <c r="V438" i="1"/>
  <c r="V437" i="1"/>
  <c r="V436" i="1"/>
  <c r="V435" i="1"/>
  <c r="V434" i="1"/>
  <c r="V432" i="1"/>
  <c r="V433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59" i="1"/>
  <c r="V525" i="1"/>
  <c r="V526" i="1"/>
  <c r="V527" i="1"/>
  <c r="V528" i="1"/>
  <c r="V529" i="1"/>
  <c r="V523" i="1"/>
  <c r="V524" i="1"/>
  <c r="V522" i="1"/>
  <c r="V521" i="1"/>
  <c r="V520" i="1"/>
  <c r="V519" i="1"/>
  <c r="V518" i="1"/>
  <c r="V517" i="1"/>
  <c r="V516" i="1"/>
  <c r="V515" i="1"/>
  <c r="V514" i="1"/>
  <c r="V513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624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588" i="1"/>
  <c r="V589" i="1"/>
  <c r="V590" i="1"/>
  <c r="V591" i="1"/>
  <c r="V592" i="1"/>
  <c r="V593" i="1"/>
  <c r="V594" i="1"/>
  <c r="V595" i="1"/>
  <c r="V596" i="1"/>
  <c r="V597" i="1"/>
  <c r="U34" i="1"/>
  <c r="U35" i="1"/>
  <c r="U36" i="1"/>
  <c r="U37" i="1"/>
  <c r="U38" i="1"/>
  <c r="U39" i="1"/>
  <c r="U40" i="1"/>
  <c r="U41" i="1"/>
  <c r="U33" i="1"/>
  <c r="U32" i="1"/>
  <c r="U31" i="1"/>
  <c r="U30" i="1"/>
  <c r="U29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45" i="1"/>
  <c r="U44" i="1"/>
  <c r="U43" i="1"/>
  <c r="U42" i="1"/>
  <c r="U69" i="1"/>
  <c r="U70" i="1"/>
  <c r="U71" i="1"/>
  <c r="U72" i="1"/>
  <c r="U73" i="1"/>
  <c r="U74" i="1"/>
  <c r="U75" i="1"/>
  <c r="U68" i="1"/>
  <c r="U67" i="1"/>
  <c r="U66" i="1"/>
  <c r="U65" i="1"/>
  <c r="U64" i="1"/>
  <c r="U63" i="1"/>
  <c r="U61" i="1"/>
  <c r="U62" i="1"/>
  <c r="U83" i="1"/>
  <c r="U84" i="1"/>
  <c r="U85" i="1"/>
  <c r="U86" i="1"/>
  <c r="U87" i="1"/>
  <c r="U88" i="1"/>
  <c r="U89" i="1"/>
  <c r="U82" i="1"/>
  <c r="U81" i="1"/>
  <c r="U80" i="1"/>
  <c r="U76" i="1"/>
  <c r="U77" i="1"/>
  <c r="U78" i="1"/>
  <c r="U79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97" i="1"/>
  <c r="U96" i="1"/>
  <c r="U95" i="1"/>
  <c r="U94" i="1"/>
  <c r="U93" i="1"/>
  <c r="U92" i="1"/>
  <c r="U90" i="1"/>
  <c r="U91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47" i="1"/>
  <c r="U148" i="1"/>
  <c r="U142" i="1"/>
  <c r="U143" i="1"/>
  <c r="U144" i="1"/>
  <c r="U145" i="1"/>
  <c r="U146" i="1"/>
  <c r="U175" i="1"/>
  <c r="U176" i="1"/>
  <c r="U177" i="1"/>
  <c r="U178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23" i="1"/>
  <c r="U224" i="1"/>
  <c r="U225" i="1"/>
  <c r="U226" i="1"/>
  <c r="U227" i="1"/>
  <c r="U228" i="1"/>
  <c r="U222" i="1"/>
  <c r="U221" i="1"/>
  <c r="U220" i="1"/>
  <c r="U219" i="1"/>
  <c r="U218" i="1"/>
  <c r="U217" i="1"/>
  <c r="U216" i="1"/>
  <c r="U215" i="1"/>
  <c r="U214" i="1"/>
  <c r="U212" i="1"/>
  <c r="U213" i="1"/>
  <c r="U305" i="1"/>
  <c r="U306" i="1"/>
  <c r="U307" i="1"/>
  <c r="U308" i="1"/>
  <c r="U309" i="1"/>
  <c r="U310" i="1"/>
  <c r="U303" i="1"/>
  <c r="U304" i="1"/>
  <c r="U301" i="1"/>
  <c r="U302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70" i="1"/>
  <c r="U271" i="1"/>
  <c r="U272" i="1"/>
  <c r="U273" i="1"/>
  <c r="U274" i="1"/>
  <c r="U275" i="1"/>
  <c r="U276" i="1"/>
  <c r="U277" i="1"/>
  <c r="U278" i="1"/>
  <c r="U279" i="1"/>
  <c r="U280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36" i="1"/>
  <c r="U335" i="1"/>
  <c r="U334" i="1"/>
  <c r="U333" i="1"/>
  <c r="U332" i="1"/>
  <c r="U331" i="1"/>
  <c r="U330" i="1"/>
  <c r="U329" i="1"/>
  <c r="U328" i="1"/>
  <c r="U327" i="1"/>
  <c r="U326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59" i="1"/>
  <c r="U361" i="1"/>
  <c r="U362" i="1"/>
  <c r="U363" i="1"/>
  <c r="U364" i="1"/>
  <c r="U365" i="1"/>
  <c r="U366" i="1"/>
  <c r="U360" i="1"/>
  <c r="U358" i="1"/>
  <c r="U357" i="1"/>
  <c r="U356" i="1"/>
  <c r="U355" i="1"/>
  <c r="U352" i="1"/>
  <c r="U353" i="1"/>
  <c r="U354" i="1"/>
  <c r="U376" i="1"/>
  <c r="U377" i="1"/>
  <c r="U378" i="1"/>
  <c r="U379" i="1"/>
  <c r="U375" i="1"/>
  <c r="U374" i="1"/>
  <c r="U373" i="1"/>
  <c r="U372" i="1"/>
  <c r="U371" i="1"/>
  <c r="U370" i="1"/>
  <c r="U369" i="1"/>
  <c r="U367" i="1"/>
  <c r="U368" i="1"/>
  <c r="U406" i="1"/>
  <c r="U407" i="1"/>
  <c r="U408" i="1"/>
  <c r="U409" i="1"/>
  <c r="U410" i="1"/>
  <c r="U411" i="1"/>
  <c r="U412" i="1"/>
  <c r="U400" i="1"/>
  <c r="U401" i="1"/>
  <c r="U402" i="1"/>
  <c r="U403" i="1"/>
  <c r="U404" i="1"/>
  <c r="U405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39" i="1"/>
  <c r="U438" i="1"/>
  <c r="U437" i="1"/>
  <c r="U436" i="1"/>
  <c r="U435" i="1"/>
  <c r="U434" i="1"/>
  <c r="U432" i="1"/>
  <c r="U433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59" i="1"/>
  <c r="U525" i="1"/>
  <c r="U526" i="1"/>
  <c r="U527" i="1"/>
  <c r="U528" i="1"/>
  <c r="U529" i="1"/>
  <c r="U523" i="1"/>
  <c r="U524" i="1"/>
  <c r="U522" i="1"/>
  <c r="U521" i="1"/>
  <c r="U520" i="1"/>
  <c r="U519" i="1"/>
  <c r="U518" i="1"/>
  <c r="U517" i="1"/>
  <c r="U516" i="1"/>
  <c r="U515" i="1"/>
  <c r="U514" i="1"/>
  <c r="U513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624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588" i="1"/>
  <c r="U589" i="1"/>
  <c r="U590" i="1"/>
  <c r="U591" i="1"/>
  <c r="U592" i="1"/>
  <c r="U593" i="1"/>
  <c r="U594" i="1"/>
  <c r="U595" i="1"/>
  <c r="U596" i="1"/>
  <c r="U597" i="1"/>
  <c r="AG4" i="3"/>
  <c r="AG2" i="3"/>
  <c r="AG3" i="3"/>
  <c r="AG8" i="3"/>
  <c r="AG9" i="3"/>
  <c r="AG10" i="3"/>
  <c r="AG11" i="3"/>
  <c r="AG12" i="3"/>
  <c r="AG13" i="3"/>
  <c r="AG14" i="3"/>
  <c r="AG15" i="3"/>
  <c r="AG16" i="3"/>
  <c r="AG17" i="3"/>
  <c r="AG20" i="3"/>
  <c r="AG21" i="3"/>
  <c r="AG22" i="3"/>
  <c r="AK441" i="1" l="1"/>
  <c r="AK445" i="1"/>
  <c r="AK449" i="1"/>
  <c r="AK442" i="1"/>
  <c r="AK446" i="1"/>
  <c r="AK450" i="1"/>
  <c r="AK440" i="1"/>
  <c r="AK448" i="1"/>
  <c r="AK454" i="1"/>
  <c r="AK458" i="1"/>
  <c r="AK462" i="1"/>
  <c r="AK466" i="1"/>
  <c r="AK438" i="1"/>
  <c r="AK434" i="1"/>
  <c r="AK453" i="1"/>
  <c r="AK465" i="1"/>
  <c r="AK443" i="1"/>
  <c r="AK451" i="1"/>
  <c r="AK455" i="1"/>
  <c r="AK459" i="1"/>
  <c r="AK463" i="1"/>
  <c r="AK467" i="1"/>
  <c r="AK437" i="1"/>
  <c r="AK432" i="1"/>
  <c r="AK447" i="1"/>
  <c r="AK461" i="1"/>
  <c r="AK435" i="1"/>
  <c r="AK444" i="1"/>
  <c r="AK452" i="1"/>
  <c r="AK456" i="1"/>
  <c r="AK460" i="1"/>
  <c r="AK464" i="1"/>
  <c r="AK468" i="1"/>
  <c r="AK436" i="1"/>
  <c r="AK433" i="1"/>
  <c r="AK457" i="1"/>
  <c r="AK439" i="1"/>
  <c r="AK376" i="1"/>
  <c r="AK375" i="1"/>
  <c r="AK371" i="1"/>
  <c r="AK368" i="1"/>
  <c r="AK377" i="1"/>
  <c r="AK374" i="1"/>
  <c r="AK370" i="1"/>
  <c r="AK379" i="1"/>
  <c r="AK367" i="1"/>
  <c r="AK373" i="1"/>
  <c r="AK378" i="1"/>
  <c r="AK372" i="1"/>
  <c r="AK369" i="1"/>
  <c r="AK470" i="1"/>
  <c r="AK474" i="1"/>
  <c r="AK478" i="1"/>
  <c r="AK482" i="1"/>
  <c r="AK486" i="1"/>
  <c r="AK490" i="1"/>
  <c r="AK494" i="1"/>
  <c r="AK498" i="1"/>
  <c r="AK526" i="1"/>
  <c r="AK523" i="1"/>
  <c r="AK520" i="1"/>
  <c r="AK516" i="1"/>
  <c r="AK500" i="1"/>
  <c r="AK504" i="1"/>
  <c r="AK508" i="1"/>
  <c r="AK512" i="1"/>
  <c r="AK584" i="1"/>
  <c r="AK580" i="1"/>
  <c r="AK576" i="1"/>
  <c r="AK572" i="1"/>
  <c r="AK568" i="1"/>
  <c r="AK564" i="1"/>
  <c r="AK560" i="1"/>
  <c r="AK469" i="1"/>
  <c r="AK477" i="1"/>
  <c r="AK489" i="1"/>
  <c r="AK525" i="1"/>
  <c r="AK521" i="1"/>
  <c r="AK503" i="1"/>
  <c r="AK585" i="1"/>
  <c r="AK581" i="1"/>
  <c r="AK471" i="1"/>
  <c r="AK475" i="1"/>
  <c r="AK479" i="1"/>
  <c r="AK483" i="1"/>
  <c r="AK487" i="1"/>
  <c r="AK491" i="1"/>
  <c r="AK495" i="1"/>
  <c r="AK499" i="1"/>
  <c r="AK527" i="1"/>
  <c r="AK524" i="1"/>
  <c r="AK519" i="1"/>
  <c r="AK515" i="1"/>
  <c r="AK501" i="1"/>
  <c r="AK505" i="1"/>
  <c r="AK509" i="1"/>
  <c r="AK587" i="1"/>
  <c r="AK583" i="1"/>
  <c r="AK579" i="1"/>
  <c r="AK575" i="1"/>
  <c r="AK571" i="1"/>
  <c r="AK567" i="1"/>
  <c r="AK563" i="1"/>
  <c r="AK473" i="1"/>
  <c r="AK485" i="1"/>
  <c r="AK497" i="1"/>
  <c r="AK529" i="1"/>
  <c r="AK513" i="1"/>
  <c r="AK507" i="1"/>
  <c r="AK472" i="1"/>
  <c r="AK476" i="1"/>
  <c r="AK480" i="1"/>
  <c r="AK484" i="1"/>
  <c r="AK488" i="1"/>
  <c r="AK492" i="1"/>
  <c r="AK496" i="1"/>
  <c r="AK559" i="1"/>
  <c r="AK528" i="1"/>
  <c r="AK522" i="1"/>
  <c r="AK518" i="1"/>
  <c r="AK514" i="1"/>
  <c r="AK502" i="1"/>
  <c r="AK506" i="1"/>
  <c r="AK510" i="1"/>
  <c r="AK586" i="1"/>
  <c r="AK582" i="1"/>
  <c r="AK578" i="1"/>
  <c r="AK574" i="1"/>
  <c r="AK570" i="1"/>
  <c r="AK566" i="1"/>
  <c r="AK562" i="1"/>
  <c r="AK481" i="1"/>
  <c r="AK493" i="1"/>
  <c r="AK517" i="1"/>
  <c r="AK511" i="1"/>
  <c r="AK577" i="1"/>
  <c r="AK561" i="1"/>
  <c r="AK573" i="1"/>
  <c r="AK569" i="1"/>
  <c r="AK565" i="1"/>
  <c r="AK398" i="1"/>
  <c r="AK394" i="1"/>
  <c r="AK390" i="1"/>
  <c r="AK386" i="1"/>
  <c r="AK382" i="1"/>
  <c r="AK399" i="1"/>
  <c r="AK395" i="1"/>
  <c r="AK391" i="1"/>
  <c r="AK387" i="1"/>
  <c r="AK383" i="1"/>
  <c r="AK380" i="1"/>
  <c r="AK396" i="1"/>
  <c r="AK392" i="1"/>
  <c r="AK388" i="1"/>
  <c r="AK384" i="1"/>
  <c r="AK397" i="1"/>
  <c r="AK393" i="1"/>
  <c r="AK389" i="1"/>
  <c r="AK385" i="1"/>
  <c r="AK381" i="1"/>
  <c r="AK409" i="1"/>
  <c r="AK400" i="1"/>
  <c r="AK404" i="1"/>
  <c r="AK406" i="1"/>
  <c r="AK410" i="1"/>
  <c r="AK401" i="1"/>
  <c r="AK405" i="1"/>
  <c r="AK412" i="1"/>
  <c r="AK407" i="1"/>
  <c r="AK402" i="1"/>
  <c r="AK411" i="1"/>
  <c r="AK408" i="1"/>
  <c r="AK403" i="1"/>
  <c r="AK37" i="1"/>
  <c r="AK41" i="1"/>
  <c r="AK30" i="1"/>
  <c r="AK48" i="1"/>
  <c r="AK52" i="1"/>
  <c r="AK56" i="1"/>
  <c r="AK60" i="1"/>
  <c r="AK42" i="1"/>
  <c r="AK34" i="1"/>
  <c r="AK38" i="1"/>
  <c r="AK33" i="1"/>
  <c r="AK29" i="1"/>
  <c r="AK49" i="1"/>
  <c r="AK53" i="1"/>
  <c r="AK57" i="1"/>
  <c r="AK45" i="1"/>
  <c r="AK35" i="1"/>
  <c r="AK39" i="1"/>
  <c r="AK32" i="1"/>
  <c r="AK46" i="1"/>
  <c r="AK50" i="1"/>
  <c r="AK54" i="1"/>
  <c r="AK58" i="1"/>
  <c r="AK44" i="1"/>
  <c r="AK47" i="1"/>
  <c r="AK43" i="1"/>
  <c r="AK59" i="1"/>
  <c r="AK36" i="1"/>
  <c r="AK51" i="1"/>
  <c r="AK31" i="1"/>
  <c r="AK40" i="1"/>
  <c r="AK55" i="1"/>
  <c r="AK199" i="1"/>
  <c r="AK203" i="1"/>
  <c r="AK207" i="1"/>
  <c r="AK211" i="1"/>
  <c r="AK226" i="1"/>
  <c r="AK221" i="1"/>
  <c r="AK217" i="1"/>
  <c r="AK212" i="1"/>
  <c r="AK200" i="1"/>
  <c r="AK204" i="1"/>
  <c r="AK208" i="1"/>
  <c r="AK223" i="1"/>
  <c r="AK227" i="1"/>
  <c r="AK220" i="1"/>
  <c r="AK216" i="1"/>
  <c r="AK213" i="1"/>
  <c r="AK201" i="1"/>
  <c r="AK205" i="1"/>
  <c r="AK209" i="1"/>
  <c r="AK224" i="1"/>
  <c r="AK228" i="1"/>
  <c r="AK219" i="1"/>
  <c r="AK215" i="1"/>
  <c r="AK202" i="1"/>
  <c r="AK222" i="1"/>
  <c r="AK198" i="1"/>
  <c r="AK206" i="1"/>
  <c r="AK218" i="1"/>
  <c r="AK225" i="1"/>
  <c r="AK210" i="1"/>
  <c r="AK214" i="1"/>
  <c r="AK600" i="1"/>
  <c r="AK604" i="1"/>
  <c r="AK608" i="1"/>
  <c r="AK612" i="1"/>
  <c r="AK616" i="1"/>
  <c r="AK620" i="1"/>
  <c r="AK588" i="1"/>
  <c r="AK592" i="1"/>
  <c r="AK596" i="1"/>
  <c r="AK624" i="1"/>
  <c r="AK601" i="1"/>
  <c r="AK605" i="1"/>
  <c r="AK609" i="1"/>
  <c r="AK613" i="1"/>
  <c r="AK617" i="1"/>
  <c r="AK621" i="1"/>
  <c r="AK589" i="1"/>
  <c r="AK593" i="1"/>
  <c r="AK597" i="1"/>
  <c r="AK598" i="1"/>
  <c r="AK602" i="1"/>
  <c r="AK606" i="1"/>
  <c r="AK610" i="1"/>
  <c r="AK614" i="1"/>
  <c r="AK618" i="1"/>
  <c r="AK622" i="1"/>
  <c r="AK590" i="1"/>
  <c r="AK594" i="1"/>
  <c r="AK611" i="1"/>
  <c r="AK591" i="1"/>
  <c r="AK607" i="1"/>
  <c r="AK599" i="1"/>
  <c r="AK615" i="1"/>
  <c r="AK595" i="1"/>
  <c r="AK623" i="1"/>
  <c r="AK603" i="1"/>
  <c r="AK619" i="1"/>
  <c r="AK111" i="1"/>
  <c r="AK115" i="1"/>
  <c r="AK119" i="1"/>
  <c r="AK123" i="1"/>
  <c r="AK127" i="1"/>
  <c r="AK131" i="1"/>
  <c r="AK135" i="1"/>
  <c r="AK139" i="1"/>
  <c r="AK112" i="1"/>
  <c r="AK116" i="1"/>
  <c r="AK120" i="1"/>
  <c r="AK124" i="1"/>
  <c r="AK128" i="1"/>
  <c r="AK132" i="1"/>
  <c r="AK136" i="1"/>
  <c r="AK140" i="1"/>
  <c r="AK113" i="1"/>
  <c r="AK117" i="1"/>
  <c r="AK121" i="1"/>
  <c r="AK125" i="1"/>
  <c r="AK129" i="1"/>
  <c r="AK133" i="1"/>
  <c r="AK137" i="1"/>
  <c r="AK141" i="1"/>
  <c r="AK122" i="1"/>
  <c r="AK138" i="1"/>
  <c r="AK118" i="1"/>
  <c r="AK126" i="1"/>
  <c r="AK134" i="1"/>
  <c r="AK114" i="1"/>
  <c r="AK130" i="1"/>
  <c r="AK72" i="1"/>
  <c r="AK68" i="1"/>
  <c r="AK64" i="1"/>
  <c r="AK69" i="1"/>
  <c r="AK73" i="1"/>
  <c r="AK67" i="1"/>
  <c r="AK63" i="1"/>
  <c r="AK70" i="1"/>
  <c r="AK74" i="1"/>
  <c r="AK66" i="1"/>
  <c r="AK61" i="1"/>
  <c r="AK62" i="1"/>
  <c r="AK71" i="1"/>
  <c r="AK75" i="1"/>
  <c r="AK65" i="1"/>
  <c r="AK363" i="1"/>
  <c r="AK360" i="1"/>
  <c r="AK355" i="1"/>
  <c r="AK359" i="1"/>
  <c r="AK364" i="1"/>
  <c r="AK358" i="1"/>
  <c r="AK352" i="1"/>
  <c r="AK362" i="1"/>
  <c r="AK356" i="1"/>
  <c r="AK357" i="1"/>
  <c r="AK365" i="1"/>
  <c r="AK353" i="1"/>
  <c r="AK366" i="1"/>
  <c r="AK354" i="1"/>
  <c r="AK361" i="1"/>
  <c r="AK150" i="1"/>
  <c r="AK154" i="1"/>
  <c r="AK158" i="1"/>
  <c r="AK162" i="1"/>
  <c r="AK143" i="1"/>
  <c r="AK151" i="1"/>
  <c r="AK155" i="1"/>
  <c r="AK159" i="1"/>
  <c r="AK147" i="1"/>
  <c r="AK144" i="1"/>
  <c r="AK152" i="1"/>
  <c r="AK156" i="1"/>
  <c r="AK160" i="1"/>
  <c r="AK148" i="1"/>
  <c r="AK145" i="1"/>
  <c r="AK161" i="1"/>
  <c r="AK149" i="1"/>
  <c r="AK142" i="1"/>
  <c r="AK153" i="1"/>
  <c r="AK146" i="1"/>
  <c r="AK157" i="1"/>
  <c r="AK307" i="1"/>
  <c r="AK303" i="1"/>
  <c r="AK300" i="1"/>
  <c r="AK296" i="1"/>
  <c r="AK292" i="1"/>
  <c r="AK288" i="1"/>
  <c r="AK284" i="1"/>
  <c r="AK270" i="1"/>
  <c r="AK274" i="1"/>
  <c r="AK278" i="1"/>
  <c r="AK308" i="1"/>
  <c r="AK304" i="1"/>
  <c r="AK299" i="1"/>
  <c r="AK295" i="1"/>
  <c r="AK291" i="1"/>
  <c r="AK287" i="1"/>
  <c r="AK283" i="1"/>
  <c r="AK271" i="1"/>
  <c r="AK275" i="1"/>
  <c r="AK279" i="1"/>
  <c r="AK339" i="1"/>
  <c r="AK343" i="1"/>
  <c r="AK347" i="1"/>
  <c r="AK351" i="1"/>
  <c r="AK333" i="1"/>
  <c r="AK329" i="1"/>
  <c r="AK311" i="1"/>
  <c r="AK315" i="1"/>
  <c r="AK319" i="1"/>
  <c r="AK323" i="1"/>
  <c r="AK305" i="1"/>
  <c r="AK309" i="1"/>
  <c r="AK301" i="1"/>
  <c r="AK298" i="1"/>
  <c r="AK294" i="1"/>
  <c r="AK290" i="1"/>
  <c r="AK286" i="1"/>
  <c r="AK282" i="1"/>
  <c r="AK272" i="1"/>
  <c r="AK276" i="1"/>
  <c r="AK280" i="1"/>
  <c r="AK340" i="1"/>
  <c r="AK344" i="1"/>
  <c r="AK348" i="1"/>
  <c r="AK336" i="1"/>
  <c r="AK332" i="1"/>
  <c r="AK328" i="1"/>
  <c r="AK312" i="1"/>
  <c r="AK316" i="1"/>
  <c r="AK320" i="1"/>
  <c r="AK324" i="1"/>
  <c r="AK310" i="1"/>
  <c r="AK289" i="1"/>
  <c r="AK277" i="1"/>
  <c r="AK342" i="1"/>
  <c r="AK350" i="1"/>
  <c r="AK330" i="1"/>
  <c r="AK314" i="1"/>
  <c r="AK322" i="1"/>
  <c r="AK293" i="1"/>
  <c r="AK341" i="1"/>
  <c r="AK313" i="1"/>
  <c r="AK302" i="1"/>
  <c r="AK285" i="1"/>
  <c r="AK337" i="1"/>
  <c r="AK345" i="1"/>
  <c r="AK335" i="1"/>
  <c r="AK327" i="1"/>
  <c r="AK317" i="1"/>
  <c r="AK325" i="1"/>
  <c r="AK273" i="1"/>
  <c r="AK331" i="1"/>
  <c r="AK321" i="1"/>
  <c r="AK297" i="1"/>
  <c r="AK281" i="1"/>
  <c r="AK338" i="1"/>
  <c r="AK346" i="1"/>
  <c r="AK334" i="1"/>
  <c r="AK326" i="1"/>
  <c r="AK318" i="1"/>
  <c r="AK306" i="1"/>
  <c r="AK349" i="1"/>
  <c r="AK175" i="1"/>
  <c r="AK174" i="1"/>
  <c r="AK170" i="1"/>
  <c r="AK166" i="1"/>
  <c r="AK197" i="1"/>
  <c r="AK193" i="1"/>
  <c r="AK189" i="1"/>
  <c r="AK185" i="1"/>
  <c r="AK181" i="1"/>
  <c r="AK176" i="1"/>
  <c r="AK173" i="1"/>
  <c r="AK169" i="1"/>
  <c r="AK165" i="1"/>
  <c r="AK196" i="1"/>
  <c r="AK192" i="1"/>
  <c r="AK188" i="1"/>
  <c r="AK184" i="1"/>
  <c r="AK180" i="1"/>
  <c r="AK177" i="1"/>
  <c r="AK172" i="1"/>
  <c r="AK168" i="1"/>
  <c r="AK164" i="1"/>
  <c r="AK195" i="1"/>
  <c r="AK191" i="1"/>
  <c r="AK187" i="1"/>
  <c r="AK183" i="1"/>
  <c r="AK179" i="1"/>
  <c r="AK171" i="1"/>
  <c r="AK190" i="1"/>
  <c r="AK178" i="1"/>
  <c r="AK167" i="1"/>
  <c r="AK186" i="1"/>
  <c r="AK194" i="1"/>
  <c r="AK163" i="1"/>
  <c r="AK182" i="1"/>
  <c r="AK86" i="1"/>
  <c r="AK82" i="1"/>
  <c r="AK77" i="1"/>
  <c r="AK99" i="1"/>
  <c r="AK103" i="1"/>
  <c r="AK107" i="1"/>
  <c r="AK97" i="1"/>
  <c r="AK93" i="1"/>
  <c r="AK83" i="1"/>
  <c r="AK87" i="1"/>
  <c r="AK81" i="1"/>
  <c r="AK78" i="1"/>
  <c r="AK100" i="1"/>
  <c r="AK104" i="1"/>
  <c r="AK108" i="1"/>
  <c r="AK96" i="1"/>
  <c r="AK92" i="1"/>
  <c r="AK84" i="1"/>
  <c r="AK88" i="1"/>
  <c r="AK80" i="1"/>
  <c r="AK79" i="1"/>
  <c r="AK101" i="1"/>
  <c r="AK105" i="1"/>
  <c r="AK109" i="1"/>
  <c r="AK95" i="1"/>
  <c r="AK90" i="1"/>
  <c r="AK98" i="1"/>
  <c r="AK94" i="1"/>
  <c r="AK110" i="1"/>
  <c r="AK85" i="1"/>
  <c r="AK102" i="1"/>
  <c r="AK91" i="1"/>
  <c r="AK76" i="1"/>
  <c r="AK89" i="1"/>
  <c r="AK106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369" i="1"/>
  <c r="G370" i="1"/>
  <c r="G371" i="1"/>
  <c r="G372" i="1"/>
  <c r="G373" i="1"/>
  <c r="G374" i="1"/>
  <c r="G375" i="1"/>
  <c r="G379" i="1"/>
  <c r="G378" i="1"/>
  <c r="G377" i="1"/>
  <c r="G376" i="1"/>
  <c r="G356" i="1"/>
  <c r="G357" i="1"/>
  <c r="G358" i="1"/>
  <c r="G360" i="1"/>
  <c r="G366" i="1"/>
  <c r="G365" i="1"/>
  <c r="G364" i="1"/>
  <c r="G363" i="1"/>
  <c r="G362" i="1"/>
  <c r="G361" i="1"/>
  <c r="G359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26" i="1"/>
  <c r="G327" i="1"/>
  <c r="G328" i="1"/>
  <c r="G329" i="1"/>
  <c r="G330" i="1"/>
  <c r="G331" i="1"/>
  <c r="G332" i="1"/>
  <c r="G333" i="1"/>
  <c r="G334" i="1"/>
  <c r="G335" i="1"/>
  <c r="G336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F146" i="1"/>
  <c r="F145" i="1"/>
  <c r="F144" i="1"/>
  <c r="F143" i="1"/>
  <c r="F142" i="1"/>
  <c r="F148" i="1"/>
  <c r="F147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433" i="1"/>
  <c r="F434" i="1"/>
  <c r="F435" i="1"/>
  <c r="F436" i="1"/>
  <c r="F437" i="1"/>
  <c r="F438" i="1"/>
  <c r="F43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G597" i="1"/>
  <c r="G596" i="1"/>
  <c r="G595" i="1"/>
  <c r="G594" i="1"/>
  <c r="G593" i="1"/>
  <c r="G592" i="1"/>
  <c r="G591" i="1"/>
  <c r="G590" i="1"/>
  <c r="G589" i="1"/>
  <c r="G588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624" i="1"/>
</calcChain>
</file>

<file path=xl/sharedStrings.xml><?xml version="1.0" encoding="utf-8"?>
<sst xmlns="http://schemas.openxmlformats.org/spreadsheetml/2006/main" count="7554" uniqueCount="272">
  <si>
    <t>Carcharhinus acronotus</t>
  </si>
  <si>
    <t>BNOS-GOM</t>
  </si>
  <si>
    <t>BNOS-GOM-11</t>
  </si>
  <si>
    <t>survivorship= 1-M; fecundity = mat*average of 5 pups per year</t>
  </si>
  <si>
    <t>age-structured production</t>
  </si>
  <si>
    <t>NMFS 2011</t>
  </si>
  <si>
    <t>http://sedarweb.org/docs/sar/GoM_Blacknose_SAR.pdf</t>
  </si>
  <si>
    <t>A</t>
  </si>
  <si>
    <t>S</t>
  </si>
  <si>
    <t>yes</t>
  </si>
  <si>
    <t>survivorship= 1-M; fecundity = average of 5 pups per year/2 (assume 1:1 sex ratio)</t>
  </si>
  <si>
    <t>survivorship= 1-M; fecundity = mat*average of 5 pups per year, age 0 survivorship from pg 22</t>
  </si>
  <si>
    <t>BNOS-NWA</t>
  </si>
  <si>
    <t>BNOS-NWA-07</t>
  </si>
  <si>
    <t>NMFS 2007</t>
  </si>
  <si>
    <t>http://sedarweb.org/docs/sar/SAR_complete_2.pdf</t>
  </si>
  <si>
    <t>BNOS-NWA-11</t>
  </si>
  <si>
    <t xml:space="preserve">survivorship= 1-M; </t>
  </si>
  <si>
    <t>http://sedarweb.org/docs/sar/Atl_Blacknose_SAR.pdf</t>
  </si>
  <si>
    <t>age 0 survivorship in Cortes but not in source</t>
  </si>
  <si>
    <t>Carcharhinus amblyrhynchos</t>
  </si>
  <si>
    <t>GRE-SWP</t>
  </si>
  <si>
    <t>GRE-SWP-08</t>
  </si>
  <si>
    <t>?</t>
  </si>
  <si>
    <t>Carcharhinus falciformis</t>
  </si>
  <si>
    <t>SIL-WCP</t>
  </si>
  <si>
    <t>SIL-WCP-13</t>
  </si>
  <si>
    <t>natural mortality fixed at reference value from Cortes 2002 (GoM stock); not clear where Cortes paper got 0.84 for age 0 survivorship;
maturity &amp; fecundity parameters from Joung et al 2008 - says unable to estimate logistic maturity curve for females but a50=9.2-10.2, stock assessment assumes logistic curve using observed a50 value (what is the slope value then?),
 litter size is 8-10 but pupping frequency unknown, stock assessment seems to assume pupping occurs once every 2 years</t>
  </si>
  <si>
    <t>stock synthesis</t>
  </si>
  <si>
    <t>WCPO 2013</t>
  </si>
  <si>
    <t>https://www.wcpfc.int/system/files/SA-WP-03-Silky-Shark-SA.pdf</t>
  </si>
  <si>
    <t>Carcharhinus limbatus</t>
  </si>
  <si>
    <t>BTIP-GOM</t>
  </si>
  <si>
    <t>BTIP-GOM-05</t>
  </si>
  <si>
    <t>south atlantic bight + gulf of mexico</t>
  </si>
  <si>
    <t>von-Bertalanffy growth model</t>
  </si>
  <si>
    <t>Carlson 2005</t>
  </si>
  <si>
    <t>http://sedarweb.org/docs/wpapers/LCS_DW_10.pdf</t>
  </si>
  <si>
    <t>BTIP-GOM-12</t>
  </si>
  <si>
    <t>NMFS 2012</t>
  </si>
  <si>
    <t>http://sedarweb.org/docs/sar/S29_GOM%20blacktip%20report_SAR_final.pdf</t>
  </si>
  <si>
    <t>BTIP-NWA</t>
  </si>
  <si>
    <t>BTIP-NWA-06</t>
  </si>
  <si>
    <t>NMFS 2006</t>
  </si>
  <si>
    <t>http://sedarweb.org/docs/sar/Final_LCS_SAR.pdf</t>
  </si>
  <si>
    <t>BTIP-NWA-05</t>
  </si>
  <si>
    <t>linearised average of 10 methods of indirect natural mortality estimates</t>
  </si>
  <si>
    <t>Cortes &amp; Brooks 2005</t>
  </si>
  <si>
    <t>Carcharhinus longimanus</t>
  </si>
  <si>
    <t>OCW-NP</t>
  </si>
  <si>
    <t>OCW-WCP</t>
  </si>
  <si>
    <t>OCW-WCP-12</t>
  </si>
  <si>
    <t>litter size=6, natural mortality assumed to be constant, age 0 survivorship from Cortes 2018, maturity values extracted from images</t>
  </si>
  <si>
    <t>WCPO 2012</t>
  </si>
  <si>
    <t>https://www.wcpfc.int/node/3235</t>
  </si>
  <si>
    <t>litter size=6 but no frequency listed, natural mortality assumed to be constant, age 0 survivorship from Cortes 2018, maturity values extracted from images</t>
  </si>
  <si>
    <t>Carcharhinus plumbeus</t>
  </si>
  <si>
    <t>SAN-NWA</t>
  </si>
  <si>
    <t>SAN-NWA-11</t>
  </si>
  <si>
    <t>survivorship =1-M, age 0 survivorship from section 2.8</t>
  </si>
  <si>
    <t>http://sedarweb.org/docs/sar/Sandbar_SAR.pdf</t>
  </si>
  <si>
    <t>SAN-NWA-06</t>
  </si>
  <si>
    <t>SAN-NWA-05</t>
  </si>
  <si>
    <t>Rhizoprionodon terraenovae</t>
  </si>
  <si>
    <t>ATSH-NWA</t>
  </si>
  <si>
    <t>ATSH-NWA-07</t>
  </si>
  <si>
    <t>no</t>
  </si>
  <si>
    <t>ATSH-NWA-13</t>
  </si>
  <si>
    <t>age 0 survivorship from section 3.2.6, alpha hat also listed as 5.1-5.3; all other params rom table 3.5.5</t>
  </si>
  <si>
    <t>NMFS 2013</t>
  </si>
  <si>
    <t>http://sedarweb.org/docs/sar/S34_ATSH_SAR.pdf</t>
  </si>
  <si>
    <t>Prionace glauca</t>
  </si>
  <si>
    <t>BSH-NP</t>
  </si>
  <si>
    <t>BSH-NP-09</t>
  </si>
  <si>
    <t>MULTIFAN-CL</t>
  </si>
  <si>
    <t>Kleiber 2009</t>
  </si>
  <si>
    <t>https://www.researchgate.net/publication/259197001_North_Pacific_Blue_Shark_Stock_Assessment</t>
  </si>
  <si>
    <t>Carcharhinus obscurus</t>
  </si>
  <si>
    <t>DUS-NWA</t>
  </si>
  <si>
    <t>DUS-NWA-06</t>
  </si>
  <si>
    <t>fecundity values start at a50. where does 2.84 come from? Value=7.1 in paper</t>
  </si>
  <si>
    <t>Cortes et al 2006</t>
  </si>
  <si>
    <t>http://citeseerx.ist.psu.edu/viewdoc/download?doi=10.1.1.178.2791&amp;rep=rep1&amp;type=pdf</t>
  </si>
  <si>
    <t>DUS-NWA-11</t>
  </si>
  <si>
    <t>survivorship =1-M, fecundity =7.13 pups every 3 years/2 to get female pups only; first year survivorship from table 2.34</t>
  </si>
  <si>
    <t>Catch-free age-structured production</t>
  </si>
  <si>
    <t>http://sedarweb.org/docs/sar/Dusky_SAR.pdf</t>
  </si>
  <si>
    <t>survivorship =1-M, fecundity =7.13 pups every 3 years/2 to get female pups only; first year survivorship from table 2.35</t>
  </si>
  <si>
    <t>survivorship =1-M, fecundity =7.13 pups every 3 years/2 to get female pups only; first year survivorship from table 2.36</t>
  </si>
  <si>
    <t>survivorship =1-M, fecundity =7.13 pups every 3 years/2 to get female pups only; first year survivorship from table 2.37</t>
  </si>
  <si>
    <t>survivorship =1-M, fecundity =7.13 pups every 3 years/2 to get female pups only; first year survivorship from table 2.38</t>
  </si>
  <si>
    <t>survivorship =1-M, fecundity =7.13 pups every 3 years/2 to get female pups only; first year survivorship from table 2.39</t>
  </si>
  <si>
    <t>survivorship =1-M, fecundity =7.13 pups every 3 years/2 to get female pups only; first year survivorship from table 2.40</t>
  </si>
  <si>
    <t>survivorship =1-M, fecundity =7.13 pups every 3 years/2 to get female pups only; first year survivorship from table 2.41</t>
  </si>
  <si>
    <t>survivorship =1-M, fecundity =7.13 pups every 3 years/2 to get female pups only; first year survivorship from table 2.42</t>
  </si>
  <si>
    <t>survivorship =1-M, fecundity =7.13 pups every 3 years/2 to get female pups only; first year survivorship from table 2.43</t>
  </si>
  <si>
    <t>survivorship =1-M, fecundity =7.13 pups every 3 years/2 to get female pups only; first year survivorship from table 2.44</t>
  </si>
  <si>
    <t>survivorship =1-M, fecundity =7.13 pups every 3 years/2 to get female pups only; first year survivorship from table 2.45</t>
  </si>
  <si>
    <t>survivorship =1-M, fecundity =7.13 pups every 3 years/2 to get female pups only; first year survivorship from table 2.46</t>
  </si>
  <si>
    <t>survivorship =1-M, fecundity =7.13 pups every 3 years/2 to get female pups only; first year survivorship from table 2.47</t>
  </si>
  <si>
    <t>survivorship =1-M, fecundity =7.13 pups every 3 years/2 to get female pups only; first year survivorship from table 2.48</t>
  </si>
  <si>
    <t>survivorship =1-M, fecundity =7.13 pups every 3 years/2 to get female pups only; first year survivorship from table 2.33</t>
  </si>
  <si>
    <t>survivorship =1-M, fecundity =7.13 pups every 3 years/2 to get female pups only; first year survivorship from table 2.32</t>
  </si>
  <si>
    <t>survivorship =1-M, fecundity =7.13 pups every 3 years/2 to get female pups only; first year survivorship from table 2.31</t>
  </si>
  <si>
    <t>survivorship =1-M, fecundity =7.13 pups every 3 years/2 to get female pups only; first year survivorship from table 2.30</t>
  </si>
  <si>
    <t>survivorship =1-M, fecundity =7.13 pups every 3 years/2 to get female pups only; first year survivorship from table 2.29</t>
  </si>
  <si>
    <t>survivorship =1-M, fecundity =7.13 pups every 3 years/2 to get female pups only; first year survivorship from table 2.28</t>
  </si>
  <si>
    <t>survivorship =1-M, fecundity =7.13 pups every 3 years/2 to get female pups only; first year survivorship from table 2.27</t>
  </si>
  <si>
    <t>survivorship =1-M, fecundity =7.13 pups every 3 years/2 to get female pups only; first year survivorship from table 2.26</t>
  </si>
  <si>
    <t>survivorship =1-M, fecundity =7.13 pups every 3 years/2 to get female pups only; first year survivorship from table 2.25</t>
  </si>
  <si>
    <t>survivorship =1-M, fecundity =7.13 pups every 3 years/2 to get female pups only; first year survivorship from table 2.24</t>
  </si>
  <si>
    <t>survivorship =1-M, fecundity =7.13 pups every 3 years/2 to get female pups only; first year survivorship from table 2.23</t>
  </si>
  <si>
    <t>survivorship =1-M, fecundity =7.13 pups every 3 years/2 to get female pups only; first year survivorship from table 2.8</t>
  </si>
  <si>
    <t>survivorship =1-M, fecundity =7.13 pups every 3 years/2 to get female pups only; first year survivorship from table 2.9</t>
  </si>
  <si>
    <t>survivorship =1-M, fecundity =7.13 pups every 3 years/2 to get female pups only; first year survivorship from table 2.10</t>
  </si>
  <si>
    <t>survivorship =1-M, fecundity =7.13 pups every 3 years/2 to get female pups only; first year survivorship from table 2.11</t>
  </si>
  <si>
    <t>survivorship =1-M, fecundity =7.13 pups every 3 years/2 to get female pups only; first year survivorship from table 2.12</t>
  </si>
  <si>
    <t>survivorship =1-M, fecundity =7.13 pups every 3 years/2 to get female pups only; first year survivorship from table 2.13</t>
  </si>
  <si>
    <t>survivorship =1-M, fecundity =7.13 pups every 3 years/2 to get female pups only; first year survivorship from table 2.14</t>
  </si>
  <si>
    <t>survivorship =1-M, fecundity =7.13 pups every 3 years/2 to get female pups only; first year survivorship from table 2.15</t>
  </si>
  <si>
    <t>survivorship =1-M, fecundity =7.13 pups every 3 years/2 to get female pups only; first year survivorship from table 2.16</t>
  </si>
  <si>
    <t>survivorship =1-M, fecundity =7.13 pups every 3 years/2 to get female pups only; first year survivorship from table 2.17</t>
  </si>
  <si>
    <t>survivorship =1-M, fecundity =7.13 pups every 3 years/2 to get female pups only; first year survivorship from table 2.18</t>
  </si>
  <si>
    <t>survivorship =1-M, fecundity =7.13 pups every 3 years/2 to get female pups only; first year survivorship from table 2.19</t>
  </si>
  <si>
    <t>survivorship =1-M, fecundity =7.13 pups every 3 years/2 to get female pups only; first year survivorship from table 2.20</t>
  </si>
  <si>
    <t>survivorship =1-M, fecundity =7.13 pups every 3 years/2 to get female pups only; first year survivorship from table 2.21</t>
  </si>
  <si>
    <t>survivorship =1-M, fecundity =7.13 pups every 3 years/2 to get female pups only; first year survivorship from table 2.22</t>
  </si>
  <si>
    <t>DUS-WA</t>
  </si>
  <si>
    <t>Carcharhinus isodon</t>
  </si>
  <si>
    <t>FTH-GOM</t>
  </si>
  <si>
    <t>FTH-GOM-03</t>
  </si>
  <si>
    <t>0.85-0.607</t>
  </si>
  <si>
    <t>also used data from Castro 1993 for fecundity. Assume 2 yr reproductive cycle. a50=4.3
5 methods used to estimate natural mortality, hence the range. Paper doesn't say which one is the most reliable
maturity ogive extracted from figures</t>
  </si>
  <si>
    <t>Carlson 2003</t>
  </si>
  <si>
    <t>http://aquaticcommons.org/15123/1/06carlso.pdf</t>
  </si>
  <si>
    <t>FTH-NWA</t>
  </si>
  <si>
    <t>FTH-NWA-07</t>
  </si>
  <si>
    <t>fecundity data from Castro et al 1993, no estimate of female pups per litter so assume 1:1</t>
  </si>
  <si>
    <t>https://link.springer.com/article/10.1007/BF00001717</t>
  </si>
  <si>
    <t>BSH-I</t>
  </si>
  <si>
    <t>BSH-I-17</t>
  </si>
  <si>
    <t>growth data taken from Andrade 2017, maturity taken from Nakano &amp; Seki 2003, natural mortality taken from Rice &amp; Semba 2014 (Table 2), *note that age 0 survivorship should be the same as in Cortes BSH-I  (0.71) but is reported differently, fecundity fixed at 25 pups per annual gestation period</t>
  </si>
  <si>
    <t>IOTC 2017</t>
  </si>
  <si>
    <t>https://www.iotc.org/documents/stock-assessment-blue-shark-prionace-glauca-indian-ocean-using-stock-synthesis</t>
  </si>
  <si>
    <t>growth data taken from Andrade 2017, maturity taken from Nakano &amp; Seki 2003, natural mortality taken from Rice &amp; Semba 2014 (Table 2), *note that age 0 survivorship should be the same as in Cortes BSH-I  (0.71) but is reported differently, fecundity fized at 25 pups per annual gestation period</t>
  </si>
  <si>
    <t>Species</t>
  </si>
  <si>
    <t>Stock</t>
  </si>
  <si>
    <t>Stock_Year</t>
  </si>
  <si>
    <t>Age</t>
  </si>
  <si>
    <t>maturity</t>
  </si>
  <si>
    <t>survivorship</t>
  </si>
  <si>
    <t>fecundity (num female pups per year)</t>
  </si>
  <si>
    <t>notes</t>
  </si>
  <si>
    <t>model type</t>
  </si>
  <si>
    <t>source_mat</t>
  </si>
  <si>
    <t>source_sur</t>
  </si>
  <si>
    <t>source_fec</t>
  </si>
  <si>
    <t>source_m_link</t>
  </si>
  <si>
    <t>source_s_link</t>
  </si>
  <si>
    <t>source_f_link</t>
  </si>
  <si>
    <t>Cortes_2018</t>
  </si>
  <si>
    <t>SA_mat</t>
  </si>
  <si>
    <t>SA_sur</t>
  </si>
  <si>
    <t>SA_fec</t>
  </si>
  <si>
    <t>FP_species</t>
  </si>
  <si>
    <t>grey columns are age-structured data</t>
  </si>
  <si>
    <t>orange columns are covariate data - multiplied out to match age-structure</t>
  </si>
  <si>
    <t>habitat</t>
  </si>
  <si>
    <t>ref_habitat</t>
  </si>
  <si>
    <t>trophic_level</t>
  </si>
  <si>
    <t>ref_troph</t>
  </si>
  <si>
    <t>offspring_size_mm</t>
  </si>
  <si>
    <t>ref_offspring_size</t>
  </si>
  <si>
    <t>litter_size</t>
  </si>
  <si>
    <t>ref_litter</t>
  </si>
  <si>
    <t>interbirth_interval_yrs</t>
  </si>
  <si>
    <t>ref_interbirth</t>
  </si>
  <si>
    <t>age_50_maturity</t>
  </si>
  <si>
    <t>ref_a50</t>
  </si>
  <si>
    <t>length_maturity_cm</t>
  </si>
  <si>
    <t>ref_Lm</t>
  </si>
  <si>
    <t>linf_cm</t>
  </si>
  <si>
    <t>ref_linf</t>
  </si>
  <si>
    <t>growth_coeff_k</t>
  </si>
  <si>
    <t>ref_growth</t>
  </si>
  <si>
    <t>lmax_cm</t>
  </si>
  <si>
    <t>ref_lmax</t>
  </si>
  <si>
    <t>age_max_yrs</t>
  </si>
  <si>
    <t>ref_age_max</t>
  </si>
  <si>
    <t>temp_pref</t>
  </si>
  <si>
    <t>ref_tpref</t>
  </si>
  <si>
    <t>nursery</t>
  </si>
  <si>
    <t>ref_nurs</t>
  </si>
  <si>
    <t>depth_ave</t>
  </si>
  <si>
    <t>ref_depth</t>
  </si>
  <si>
    <t>reef-associated</t>
  </si>
  <si>
    <t>FishBase2020</t>
  </si>
  <si>
    <t>FishBase2018</t>
  </si>
  <si>
    <t>FishBase2019</t>
  </si>
  <si>
    <t>Pardo_2016</t>
  </si>
  <si>
    <t>Castro1983</t>
  </si>
  <si>
    <t>Darcy_2017</t>
  </si>
  <si>
    <t>param_complete</t>
  </si>
  <si>
    <t>FishBase2018, OBIS2018</t>
  </si>
  <si>
    <t>Branstetter1987</t>
  </si>
  <si>
    <t>depth_m_ave</t>
  </si>
  <si>
    <t>depth_m_min</t>
  </si>
  <si>
    <t>depth_m_max</t>
  </si>
  <si>
    <t>demersal</t>
  </si>
  <si>
    <t>Carlson2003</t>
  </si>
  <si>
    <t>Castro1996</t>
  </si>
  <si>
    <t>pelagic</t>
  </si>
  <si>
    <t>Joung_2016</t>
  </si>
  <si>
    <t>Simpfendorfer2002</t>
  </si>
  <si>
    <t>benthopelagic</t>
  </si>
  <si>
    <t>Casey1985</t>
  </si>
  <si>
    <t>IOTC2017</t>
  </si>
  <si>
    <t>Camhi2008</t>
  </si>
  <si>
    <t>Márquez-Farias1998</t>
  </si>
  <si>
    <t>GRE-SWP-06</t>
  </si>
  <si>
    <t>Robbins 2006</t>
  </si>
  <si>
    <t>http://eprints.jcu.edu.au/2096</t>
  </si>
  <si>
    <t>Triaenodon obesus</t>
  </si>
  <si>
    <t>WTIP-SWP</t>
  </si>
  <si>
    <t>WTIP-SWP-06</t>
  </si>
  <si>
    <t>Robbins_2006</t>
  </si>
  <si>
    <t>match_cov to update:</t>
  </si>
  <si>
    <t>dusky</t>
  </si>
  <si>
    <t>oceanic white tip</t>
  </si>
  <si>
    <t>Darcy2017</t>
  </si>
  <si>
    <t>https://journals.plos.org/plosone/article?id=10.1371/journal.pone.0172370</t>
  </si>
  <si>
    <t>GRE-CP</t>
  </si>
  <si>
    <t>GRE-CP-17</t>
  </si>
  <si>
    <t>copper c. brachyurus</t>
  </si>
  <si>
    <t>COP-SWA</t>
  </si>
  <si>
    <t>COP-SWA-03</t>
  </si>
  <si>
    <t>Lucifora 2003</t>
  </si>
  <si>
    <t>https://www.oceandocs.org/bitstream/handle/1834/1441/Lucifora_2003.pdf?sequence=1</t>
  </si>
  <si>
    <t>SPIN-WP</t>
  </si>
  <si>
    <t>SPIN-WP-05</t>
  </si>
  <si>
    <t>Joung 2005</t>
  </si>
  <si>
    <t>http://zoolstud.sinica.edu.tw/441.html</t>
  </si>
  <si>
    <t>Carcharhinus brevipinna</t>
  </si>
  <si>
    <t>Joung2005</t>
  </si>
  <si>
    <t>Carcharhinus brachyurus</t>
  </si>
  <si>
    <t>Lucifora2003</t>
  </si>
  <si>
    <t>SPT-SWP</t>
  </si>
  <si>
    <t>SPT-SWP-13</t>
  </si>
  <si>
    <t>Harry 2013</t>
  </si>
  <si>
    <t>https://www.publish.csiro.au/mf/MF12142</t>
  </si>
  <si>
    <t>Carcharhinus sorrah</t>
  </si>
  <si>
    <t>c. sorrah</t>
  </si>
  <si>
    <t>Carcharhinus tilstoni</t>
  </si>
  <si>
    <t>ABTP-SWP</t>
  </si>
  <si>
    <t>ABTP-SWP-13</t>
  </si>
  <si>
    <t>pelagic-neritic</t>
  </si>
  <si>
    <t>Harry2013</t>
  </si>
  <si>
    <t>Carcharhinus cautus</t>
  </si>
  <si>
    <t>NER-I</t>
  </si>
  <si>
    <t>NER-I-02</t>
  </si>
  <si>
    <t>White2002</t>
  </si>
  <si>
    <t>https://link.springer.com/article/10.1007/s00227-002-0914-6</t>
  </si>
  <si>
    <t>ATSH-GOM</t>
  </si>
  <si>
    <t>ATSH-GOM-03</t>
  </si>
  <si>
    <t>https://www.publish.csiro.au/MF/MF02153</t>
  </si>
  <si>
    <t>Voigt2011</t>
  </si>
  <si>
    <t>Joung1995</t>
  </si>
  <si>
    <t>depth_min</t>
  </si>
  <si>
    <t>depth_max</t>
  </si>
  <si>
    <t>Smale1991</t>
  </si>
  <si>
    <t>White2004</t>
  </si>
  <si>
    <t>Whitney2004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</si>
</sst>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theme="5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3" fillId="0" borderId="0" xfId="1" applyAlignment="1"/>
    <xf numFmtId="2" fontId="0" fillId="0" borderId="0" xfId="0" applyNumberFormat="1"/>
    <xf numFmtId="0" fontId="2" fillId="3" borderId="2" xfId="0" applyFont="1" applyFill="1" applyBorder="1"/>
    <xf numFmtId="2" fontId="2" fillId="3" borderId="2" xfId="0" applyNumberFormat="1" applyFont="1" applyFill="1" applyBorder="1"/>
    <xf numFmtId="1" fontId="2" fillId="3" borderId="2" xfId="0" applyNumberFormat="1" applyFont="1" applyFill="1" applyBorder="1"/>
    <xf numFmtId="164" fontId="2" fillId="3" borderId="2" xfId="0" applyNumberFormat="1" applyFont="1" applyFill="1" applyBorder="1"/>
    <xf numFmtId="1" fontId="2" fillId="3" borderId="2" xfId="0" applyNumberFormat="1" applyFont="1" applyFill="1" applyBorder="1" applyAlignment="1">
      <alignment horizontal="left"/>
    </xf>
    <xf numFmtId="165" fontId="2" fillId="3" borderId="2" xfId="0" applyNumberFormat="1" applyFont="1" applyFill="1" applyBorder="1" applyAlignment="1">
      <alignment horizontal="left"/>
    </xf>
    <xf numFmtId="0" fontId="0" fillId="0" borderId="0" xfId="0" applyAlignment="1"/>
    <xf numFmtId="0" fontId="1" fillId="2" borderId="4" xfId="0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" fontId="1" fillId="3" borderId="2" xfId="0" applyNumberFormat="1" applyFont="1" applyFill="1" applyBorder="1" applyAlignment="1">
      <alignment horizontal="left"/>
    </xf>
    <xf numFmtId="165" fontId="1" fillId="3" borderId="2" xfId="0" applyNumberFormat="1" applyFont="1" applyFill="1" applyBorder="1" applyAlignment="1">
      <alignment horizontal="left"/>
    </xf>
    <xf numFmtId="0" fontId="1" fillId="3" borderId="3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0" fillId="4" borderId="5" xfId="0" applyFont="1" applyFill="1" applyBorder="1"/>
    <xf numFmtId="0" fontId="0" fillId="0" borderId="5" xfId="0" applyFont="1" applyBorder="1"/>
    <xf numFmtId="0" fontId="4" fillId="5" borderId="6" xfId="0" applyFont="1" applyFill="1" applyBorder="1"/>
    <xf numFmtId="0" fontId="4" fillId="6" borderId="6" xfId="0" applyFont="1" applyFill="1" applyBorder="1"/>
    <xf numFmtId="1" fontId="4" fillId="6" borderId="6" xfId="0" applyNumberFormat="1" applyFont="1" applyFill="1" applyBorder="1" applyAlignment="1">
      <alignment horizontal="right"/>
    </xf>
    <xf numFmtId="164" fontId="4" fillId="7" borderId="6" xfId="0" applyNumberFormat="1" applyFont="1" applyFill="1" applyBorder="1"/>
    <xf numFmtId="0" fontId="4" fillId="7" borderId="6" xfId="0" applyFont="1" applyFill="1" applyBorder="1"/>
    <xf numFmtId="1" fontId="4" fillId="7" borderId="6" xfId="0" applyNumberFormat="1" applyFont="1" applyFill="1" applyBorder="1" applyAlignment="1">
      <alignment horizontal="right"/>
    </xf>
    <xf numFmtId="1" fontId="4" fillId="6" borderId="7" xfId="0" applyNumberFormat="1" applyFont="1" applyFill="1" applyBorder="1" applyAlignment="1">
      <alignment horizontal="right"/>
    </xf>
    <xf numFmtId="165" fontId="4" fillId="6" borderId="6" xfId="0" applyNumberFormat="1" applyFont="1" applyFill="1" applyBorder="1" applyAlignment="1">
      <alignment horizontal="right"/>
    </xf>
    <xf numFmtId="165" fontId="4" fillId="7" borderId="6" xfId="0" applyNumberFormat="1" applyFont="1" applyFill="1" applyBorder="1" applyAlignment="1">
      <alignment horizontal="right"/>
    </xf>
    <xf numFmtId="0" fontId="4" fillId="6" borderId="8" xfId="0" applyFont="1" applyFill="1" applyBorder="1"/>
    <xf numFmtId="0" fontId="4" fillId="7" borderId="8" xfId="0" applyFont="1" applyFill="1" applyBorder="1"/>
    <xf numFmtId="1" fontId="0" fillId="0" borderId="6" xfId="0" applyNumberFormat="1" applyBorder="1"/>
    <xf numFmtId="1" fontId="0" fillId="0" borderId="2" xfId="0" applyNumberFormat="1" applyBorder="1"/>
    <xf numFmtId="0" fontId="0" fillId="0" borderId="2" xfId="0" applyBorder="1"/>
    <xf numFmtId="0" fontId="0" fillId="6" borderId="6" xfId="0" applyFill="1" applyBorder="1"/>
    <xf numFmtId="1" fontId="4" fillId="7" borderId="6" xfId="0" applyNumberFormat="1" applyFont="1" applyFill="1" applyBorder="1"/>
    <xf numFmtId="0" fontId="0" fillId="0" borderId="6" xfId="0" applyBorder="1"/>
    <xf numFmtId="2" fontId="4" fillId="6" borderId="6" xfId="0" applyNumberFormat="1" applyFont="1" applyFill="1" applyBorder="1"/>
    <xf numFmtId="2" fontId="0" fillId="6" borderId="6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8" xfId="0" applyBorder="1"/>
    <xf numFmtId="0" fontId="1" fillId="3" borderId="9" xfId="0" applyFont="1" applyFill="1" applyBorder="1"/>
    <xf numFmtId="1" fontId="0" fillId="0" borderId="0" xfId="0" applyNumberFormat="1"/>
    <xf numFmtId="0" fontId="4" fillId="0" borderId="6" xfId="0" applyFont="1" applyBorder="1"/>
    <xf numFmtId="2" fontId="4" fillId="0" borderId="6" xfId="0" applyNumberFormat="1" applyFont="1" applyBorder="1" applyAlignment="1">
      <alignment horizontal="right"/>
    </xf>
    <xf numFmtId="2" fontId="4" fillId="0" borderId="6" xfId="0" applyNumberFormat="1" applyFont="1" applyBorder="1"/>
    <xf numFmtId="1" fontId="4" fillId="0" borderId="6" xfId="0" applyNumberFormat="1" applyFont="1" applyBorder="1" applyAlignment="1">
      <alignment horizontal="right"/>
    </xf>
    <xf numFmtId="1" fontId="4" fillId="0" borderId="6" xfId="0" applyNumberFormat="1" applyFont="1" applyBorder="1"/>
    <xf numFmtId="164" fontId="4" fillId="0" borderId="6" xfId="0" applyNumberFormat="1" applyFont="1" applyBorder="1"/>
    <xf numFmtId="165" fontId="4" fillId="0" borderId="6" xfId="0" applyNumberFormat="1" applyFont="1" applyBorder="1" applyAlignment="1">
      <alignment horizontal="right"/>
    </xf>
    <xf numFmtId="0" fontId="4" fillId="0" borderId="8" xfId="0" applyFont="1" applyBorder="1"/>
    <xf numFmtId="0" fontId="4" fillId="8" borderId="6" xfId="0" applyFont="1" applyFill="1" applyBorder="1"/>
    <xf numFmtId="164" fontId="4" fillId="0" borderId="6" xfId="0" applyNumberFormat="1" applyFont="1" applyBorder="1" applyAlignment="1">
      <alignment horizontal="right"/>
    </xf>
    <xf numFmtId="1" fontId="4" fillId="0" borderId="7" xfId="0" applyNumberFormat="1" applyFont="1" applyBorder="1" applyAlignment="1">
      <alignment horizontal="right"/>
    </xf>
    <xf numFmtId="0" fontId="4" fillId="0" borderId="7" xfId="0" applyFont="1" applyBorder="1"/>
    <xf numFmtId="2" fontId="4" fillId="0" borderId="7" xfId="0" applyNumberFormat="1" applyFont="1" applyBorder="1" applyAlignment="1">
      <alignment horizontal="right"/>
    </xf>
    <xf numFmtId="2" fontId="4" fillId="0" borderId="0" xfId="0" applyNumberFormat="1" applyFont="1"/>
    <xf numFmtId="1" fontId="4" fillId="0" borderId="7" xfId="0" applyNumberFormat="1" applyFont="1" applyBorder="1"/>
    <xf numFmtId="0" fontId="0" fillId="0" borderId="7" xfId="0" applyBorder="1"/>
    <xf numFmtId="165" fontId="4" fillId="0" borderId="7" xfId="0" applyNumberFormat="1" applyFont="1" applyBorder="1" applyAlignment="1">
      <alignment horizontal="right"/>
    </xf>
    <xf numFmtId="0" fontId="0" fillId="0" borderId="0" xfId="0" applyNumberFormat="1" applyAlignment="1"/>
    <xf numFmtId="0" fontId="0" fillId="9" borderId="0" xfId="0" applyFill="1"/>
    <xf numFmtId="0" fontId="0" fillId="0" borderId="10" xfId="0" applyFont="1" applyFill="1" applyBorder="1"/>
    <xf numFmtId="0" fontId="0" fillId="0" borderId="0" xfId="0" applyBorder="1"/>
    <xf numFmtId="1" fontId="0" fillId="0" borderId="0" xfId="0" applyNumberFormat="1" applyBorder="1"/>
    <xf numFmtId="0" fontId="6" fillId="0" borderId="0" xfId="0" applyFont="1"/>
    <xf numFmtId="2" fontId="0" fillId="0" borderId="7" xfId="0" applyNumberFormat="1" applyBorder="1" applyAlignment="1">
      <alignment horizontal="right"/>
    </xf>
    <xf numFmtId="0" fontId="0" fillId="0" borderId="11" xfId="0" applyBorder="1"/>
    <xf numFmtId="1" fontId="0" fillId="0" borderId="7" xfId="0" applyNumberFormat="1" applyBorder="1"/>
    <xf numFmtId="0" fontId="0" fillId="0" borderId="0" xfId="0" applyBorder="1" applyAlignment="1"/>
    <xf numFmtId="0" fontId="0" fillId="0" borderId="0" xfId="0" applyNumberFormat="1" applyBorder="1" applyAlignment="1"/>
    <xf numFmtId="164" fontId="0" fillId="0" borderId="6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2" fontId="4" fillId="0" borderId="0" xfId="0" applyNumberFormat="1" applyFont="1" applyAlignment="1">
      <alignment horizontal="right"/>
    </xf>
    <xf numFmtId="164" fontId="0" fillId="0" borderId="6" xfId="0" applyNumberFormat="1" applyBorder="1"/>
    <xf numFmtId="0" fontId="0" fillId="0" borderId="5" xfId="0" applyFont="1" applyFill="1" applyBorder="1"/>
    <xf numFmtId="0" fontId="0" fillId="0" borderId="10" xfId="0" applyFont="1" applyBorder="1"/>
    <xf numFmtId="0" fontId="0" fillId="4" borderId="10" xfId="0" applyFont="1" applyFill="1" applyBorder="1"/>
    <xf numFmtId="0" fontId="0" fillId="0" borderId="1" xfId="0" applyFont="1" applyFill="1" applyBorder="1"/>
    <xf numFmtId="0" fontId="0" fillId="0" borderId="10" xfId="0" applyBorder="1" applyAlignment="1">
      <alignment horizontal="right"/>
    </xf>
    <xf numFmtId="0" fontId="0" fillId="4" borderId="6" xfId="0" applyFont="1" applyFill="1" applyBorder="1"/>
    <xf numFmtId="0" fontId="4" fillId="0" borderId="0" xfId="0" applyFont="1" applyBorder="1"/>
    <xf numFmtId="2" fontId="4" fillId="0" borderId="0" xfId="0" applyNumberFormat="1" applyFont="1" applyBorder="1"/>
    <xf numFmtId="0" fontId="4" fillId="0" borderId="6" xfId="0" applyFont="1" applyBorder="1" applyAlignment="1">
      <alignment horizontal="left"/>
    </xf>
    <xf numFmtId="164" fontId="0" fillId="0" borderId="7" xfId="0" applyNumberFormat="1" applyBorder="1" applyAlignment="1">
      <alignment horizontal="right"/>
    </xf>
    <xf numFmtId="2" fontId="0" fillId="0" borderId="6" xfId="0" applyNumberFormat="1" applyBorder="1"/>
    <xf numFmtId="1" fontId="0" fillId="0" borderId="0" xfId="0" applyNumberFormat="1" applyBorder="1" applyAlignment="1">
      <alignment horizontal="right"/>
    </xf>
    <xf numFmtId="166" fontId="0" fillId="0" borderId="0" xfId="0" applyNumberFormat="1"/>
    <xf numFmtId="166" fontId="0" fillId="0" borderId="0" xfId="0" applyNumberFormat="1" applyAlignment="1"/>
    <xf numFmtId="0" fontId="0" fillId="0" borderId="0" xfId="0" applyBorder="1" applyAlignment="1">
      <alignment horizontal="right"/>
    </xf>
    <xf numFmtId="0" fontId="0" fillId="0" borderId="6" xfId="0" applyBorder="1" applyAlignment="1"/>
    <xf numFmtId="0" fontId="0" fillId="8" borderId="0" xfId="0" applyFill="1" applyAlignment="1"/>
    <xf numFmtId="0" fontId="0" fillId="8" borderId="0" xfId="0" applyFill="1"/>
    <xf numFmtId="166" fontId="0" fillId="8" borderId="0" xfId="0" applyNumberFormat="1" applyFill="1"/>
    <xf numFmtId="0" fontId="3" fillId="8" borderId="0" xfId="1" applyFill="1" applyAlignment="1"/>
    <xf numFmtId="0" fontId="0" fillId="8" borderId="0" xfId="0" applyNumberFormat="1" applyFill="1" applyAlignment="1"/>
    <xf numFmtId="0" fontId="0" fillId="8" borderId="0" xfId="0" applyFill="1" applyBorder="1" applyAlignment="1">
      <alignment horizontal="right"/>
    </xf>
    <xf numFmtId="2" fontId="0" fillId="8" borderId="0" xfId="0" applyNumberFormat="1" applyFill="1"/>
    <xf numFmtId="1" fontId="0" fillId="8" borderId="0" xfId="0" applyNumberFormat="1" applyFill="1"/>
  </cellXfs>
  <cellStyles count="2">
    <cellStyle name="Hyperlink" xfId="1" builtinId="8"/>
    <cellStyle name="Normal" xfId="0" builtinId="0"/>
  </cellStyles>
  <dxfs count="43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left style="thin">
          <color theme="6" tint="0.39997558519241921"/>
        </left>
        <top style="thin">
          <color theme="6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488E2D-6323-4286-BA01-BBCBA6BEE59A}" name="Table1" displayName="Table1" ref="A1:AK682" totalsRowShown="0" dataDxfId="42">
  <autoFilter ref="A1:AK682" xr:uid="{6F9165ED-AAFC-4028-A180-AE655FBB53AF}">
    <filterColumn colId="36">
      <filters>
        <filter val="0"/>
      </filters>
    </filterColumn>
  </autoFilter>
  <sortState xmlns:xlrd2="http://schemas.microsoft.com/office/spreadsheetml/2017/richdata2" ref="A2:AK682">
    <sortCondition ref="C2:C682"/>
    <sortCondition ref="D2:D682"/>
  </sortState>
  <tableColumns count="37">
    <tableColumn id="1" xr3:uid="{8CB3876B-AFE8-4F6D-97A5-6483F651586E}" name="Species" dataDxfId="41"/>
    <tableColumn id="2" xr3:uid="{2C0F5261-12AB-45DB-AC40-E32A605FE403}" name="Stock" dataDxfId="40"/>
    <tableColumn id="3" xr3:uid="{F0F1EC99-E5D5-4506-9FE7-55409B713C2D}" name="Stock_Year" dataDxfId="39"/>
    <tableColumn id="4" xr3:uid="{871F16F8-E13D-4AAE-9064-3BF142B22F9D}" name="Age" dataDxfId="38"/>
    <tableColumn id="5" xr3:uid="{D63E9169-0486-4475-A660-14B938BD1E14}" name="maturity" dataDxfId="37"/>
    <tableColumn id="6" xr3:uid="{7D6DEF01-7178-4B54-9838-B8FEBBC7D7A6}" name="survivorship" dataDxfId="36"/>
    <tableColumn id="7" xr3:uid="{80207559-033F-42D5-8531-4151032D0E4C}" name="fecundity (num female pups per year)" dataDxfId="35"/>
    <tableColumn id="8" xr3:uid="{2E6979F8-2349-4C91-A2CE-522E3E65ED44}" name="notes" dataDxfId="34"/>
    <tableColumn id="9" xr3:uid="{98DC9E84-FC0B-43FF-AF68-A9C6C85F4D11}" name="model type" dataDxfId="33"/>
    <tableColumn id="10" xr3:uid="{F8D03411-4DA4-48B4-A26C-EE5E57E670B4}" name="source_mat" dataDxfId="32"/>
    <tableColumn id="11" xr3:uid="{F7895708-38AB-4D0A-9556-696FFE763E30}" name="source_sur" dataDxfId="31"/>
    <tableColumn id="12" xr3:uid="{5DFE399E-68D8-484F-AB61-FED867B00FC6}" name="source_fec" dataDxfId="30"/>
    <tableColumn id="13" xr3:uid="{FDE11321-3272-427A-83F8-287B3E20344C}" name="source_m_link" dataDxfId="29" dataCellStyle="Hyperlink"/>
    <tableColumn id="14" xr3:uid="{3F82680B-27F2-4918-BB0A-497372D29823}" name="source_s_link" dataDxfId="28"/>
    <tableColumn id="15" xr3:uid="{304BD47F-B599-4502-ADC8-2E3A3670AEA9}" name="source_f_link" dataDxfId="27"/>
    <tableColumn id="16" xr3:uid="{DD95E765-52CF-4628-9B84-202996D5FF1D}" name="Cortes_2018" dataDxfId="26"/>
    <tableColumn id="17" xr3:uid="{BF26E27B-D85D-4C67-BA56-2096B73D7749}" name="SA_mat" dataDxfId="25"/>
    <tableColumn id="18" xr3:uid="{D608E7F6-E351-4611-9B62-6E260EEDAD00}" name="SA_sur" dataDxfId="24"/>
    <tableColumn id="19" xr3:uid="{88696C1F-252D-4664-A4CD-8CAC36CFDA68}" name="SA_fec" dataDxfId="23"/>
    <tableColumn id="20" xr3:uid="{F8159DAB-217A-4801-8EBA-5523B5693003}" name="FP_species" dataDxfId="22"/>
    <tableColumn id="22" xr3:uid="{F4A4879D-F7EA-4585-BF89-7962E3FE4476}" name="habitat" dataDxfId="21">
      <calculatedColumnFormula>VLOOKUP(Table1[[#This Row],[Stock]], Table2[[#All],[Stock]:[param_complete]], 2, FALSE)</calculatedColumnFormula>
    </tableColumn>
    <tableColumn id="24" xr3:uid="{C0F1E4E0-63E3-4B10-96A2-336F26B52F2E}" name="trophic_level" dataDxfId="20">
      <calculatedColumnFormula>VLOOKUP(Table1[[#This Row],[Stock]], Table2[[#All],[Stock]:[param_complete]], 4, FALSE)</calculatedColumnFormula>
    </tableColumn>
    <tableColumn id="26" xr3:uid="{9456A5C1-9FED-4525-B5BF-470A463BD96E}" name="offspring_size_mm" dataDxfId="19">
      <calculatedColumnFormula>VLOOKUP(Table1[[#This Row],[Stock]], Table2[[#All],[Stock]:[param_complete]], 6, FALSE)</calculatedColumnFormula>
    </tableColumn>
    <tableColumn id="28" xr3:uid="{9D85B533-6A4E-43B2-9A94-2D1FBE3AB478}" name="litter_size" dataDxfId="18">
      <calculatedColumnFormula>VLOOKUP(Table1[[#This Row],[Stock]], Table2[[#All],[Stock]:[param_complete]], 8, FALSE)</calculatedColumnFormula>
    </tableColumn>
    <tableColumn id="30" xr3:uid="{AE085833-7A70-4053-995D-0FC54A5146E6}" name="interbirth_interval_yrs" dataDxfId="17">
      <calculatedColumnFormula>VLOOKUP(Table1[[#This Row],[Stock]], Table2[[#All],[Stock]:[param_complete]], 10, FALSE)</calculatedColumnFormula>
    </tableColumn>
    <tableColumn id="32" xr3:uid="{20520A30-42E5-4DB7-B086-C9B4A603ECBF}" name="age_50_maturity" dataDxfId="16">
      <calculatedColumnFormula>VLOOKUP(Table1[[#This Row],[Stock]], Table2[[#All],[Stock]:[param_complete]], 12, FALSE)</calculatedColumnFormula>
    </tableColumn>
    <tableColumn id="34" xr3:uid="{0021DB57-A345-4532-94E8-A7E045FA5B07}" name="length_maturity_cm" dataDxfId="15">
      <calculatedColumnFormula>VLOOKUP(Table1[[#This Row],[Stock]], Table2[[#All],[Stock]:[param_complete]], 14, FALSE)</calculatedColumnFormula>
    </tableColumn>
    <tableColumn id="36" xr3:uid="{AB145C37-C43D-4804-96ED-6E9BF0F7EDE1}" name="linf_cm" dataDxfId="14">
      <calculatedColumnFormula>VLOOKUP(Table1[[#This Row],[Stock]], Table2[[#All],[Stock]:[param_complete]], 16, FALSE)</calculatedColumnFormula>
    </tableColumn>
    <tableColumn id="38" xr3:uid="{EE40D818-7C2E-4816-AAE7-AD466E6EBFD2}" name="growth_coeff_k" dataDxfId="13">
      <calculatedColumnFormula>VLOOKUP(Table1[[#This Row],[Stock]], Table2[[#All],[Stock]:[param_complete]], 18, FALSE)</calculatedColumnFormula>
    </tableColumn>
    <tableColumn id="40" xr3:uid="{77D23050-079E-48F8-8689-B43B49DA0B94}" name="lmax_cm" dataDxfId="12">
      <calculatedColumnFormula>VLOOKUP(Table1[[#This Row],[Stock]], Table2[[#All],[Stock]:[param_complete]], 20, FALSE)</calculatedColumnFormula>
    </tableColumn>
    <tableColumn id="42" xr3:uid="{ABA1486F-304E-41FA-8799-44E52A7C508A}" name="age_max_yrs" dataDxfId="11">
      <calculatedColumnFormula>VLOOKUP(Table1[[#This Row],[Stock]], Table2[[#All],[Stock]:[param_complete]], 22, FALSE)</calculatedColumnFormula>
    </tableColumn>
    <tableColumn id="44" xr3:uid="{74D63CAB-79E2-4949-8711-AAC93D2E4DE9}" name="temp_pref" dataDxfId="10">
      <calculatedColumnFormula>VLOOKUP(Table1[[#This Row],[Stock]], Table2[[#All],[Stock]:[param_complete]], 24, FALSE)</calculatedColumnFormula>
    </tableColumn>
    <tableColumn id="46" xr3:uid="{01A4EF33-8998-47D9-A265-9A71D3DB4607}" name="nursery" dataDxfId="9">
      <calculatedColumnFormula>VLOOKUP(Table1[[#This Row],[Stock]], Table2[[#All],[Stock]:[param_complete]], 26, FALSE)</calculatedColumnFormula>
    </tableColumn>
    <tableColumn id="25" xr3:uid="{30C2913D-5BF6-46E6-A8B5-686DFC37F526}" name="depth_min" dataDxfId="8">
      <calculatedColumnFormula>VLOOKUP(Table1[[#This Row],[Stock]], Table2[[#All],[Stock]:[param_complete]], 28, FALSE)</calculatedColumnFormula>
    </tableColumn>
    <tableColumn id="23" xr3:uid="{99D91D53-06F8-4B2A-86E8-D6DFC37922EE}" name="depth_max" dataDxfId="7">
      <calculatedColumnFormula>VLOOKUP(Table1[[#This Row],[Stock]], Table2[[#All],[Stock]:[param_complete]], 29, FALSE)</calculatedColumnFormula>
    </tableColumn>
    <tableColumn id="50" xr3:uid="{A114C05D-F8EB-44CC-877E-3710690F0AFB}" name="depth_ave" dataDxfId="6">
      <calculatedColumnFormula>VLOOKUP(Table1[[#This Row],[Stock]], Table2[[#All],[Stock]:[param_complete]], 30, FALSE)</calculatedColumnFormula>
    </tableColumn>
    <tableColumn id="21" xr3:uid="{50D8134D-E8B5-410E-9623-6D12B7DA1C55}" name="param_complete" dataDxfId="5">
      <calculatedColumnFormula>VLOOKUP(Table1[[#This Row],[Stock]], Table2[[#All],[Stock]:[param_complete]], 32, FALSE)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C6372B-EB96-450E-BA59-208D3EAD7768}" name="Table2" displayName="Table2" ref="A1:AG24" totalsRowShown="0" headerRowDxfId="4" tableBorderDxfId="3">
  <autoFilter ref="A1:AG24" xr:uid="{2F2277D0-213C-411F-9022-79C3AEFB49EC}"/>
  <sortState xmlns:xlrd2="http://schemas.microsoft.com/office/spreadsheetml/2017/richdata2" ref="A2:AG24">
    <sortCondition ref="A1:A24"/>
  </sortState>
  <tableColumns count="33">
    <tableColumn id="1" xr3:uid="{F9E0E095-139D-4464-B10B-B5F49E6F6484}" name="Species" dataDxfId="2"/>
    <tableColumn id="2" xr3:uid="{FCA0395C-91DD-4E64-B184-F765AC25E58B}" name="Stock" dataDxfId="1"/>
    <tableColumn id="3" xr3:uid="{DD5EF02D-F5D7-49DE-86A4-6829B8A0A8C7}" name="habitat"/>
    <tableColumn id="4" xr3:uid="{61CF08F3-8C45-4FA5-B58C-F7B9FC49605E}" name="ref_habitat"/>
    <tableColumn id="5" xr3:uid="{82253929-4937-4D55-AF32-8F5A1709BDCF}" name="trophic_level"/>
    <tableColumn id="6" xr3:uid="{D7581975-23F8-4257-A37D-C91756507DB3}" name="ref_troph"/>
    <tableColumn id="7" xr3:uid="{1266115C-0553-42E3-823A-35648C43C70B}" name="offspring_size_mm"/>
    <tableColumn id="8" xr3:uid="{D802244A-57F7-44F3-B449-DE8BD2EDE17A}" name="ref_offspring_size"/>
    <tableColumn id="9" xr3:uid="{8EABAA89-F278-4563-BA61-FD725DA8E666}" name="litter_size"/>
    <tableColumn id="10" xr3:uid="{270FAA58-344E-4A9D-BFCD-DA431E3C0896}" name="ref_litter"/>
    <tableColumn id="11" xr3:uid="{7BDF4751-5A87-4CA1-A646-F3DC3B910789}" name="interbirth_interval_yrs"/>
    <tableColumn id="12" xr3:uid="{1695263F-1828-4BEA-B8E1-248AB9493A5D}" name="ref_interbirth"/>
    <tableColumn id="13" xr3:uid="{13A4ABFF-3DE1-4004-B8A1-3B4BFD78DB6E}" name="age_50_maturity"/>
    <tableColumn id="14" xr3:uid="{341C2989-0B38-4046-ACB8-8F3458B681AD}" name="ref_a50"/>
    <tableColumn id="15" xr3:uid="{E90BE5B5-8769-4667-9704-FC2BC1BC797D}" name="length_maturity_cm"/>
    <tableColumn id="16" xr3:uid="{B9FAF098-3E62-4046-988E-D0D2B356FC38}" name="ref_Lm"/>
    <tableColumn id="17" xr3:uid="{2679487F-FC2C-4092-8DE0-68D74FDF6BBD}" name="linf_cm"/>
    <tableColumn id="18" xr3:uid="{DC2D01C7-F402-47BC-AB1E-67E15C397082}" name="ref_linf"/>
    <tableColumn id="19" xr3:uid="{9F64694F-3F6B-420A-8512-BB95E1D62022}" name="growth_coeff_k"/>
    <tableColumn id="20" xr3:uid="{4A92548D-FC07-4D31-B2EE-AA92EE3B4321}" name="ref_growth"/>
    <tableColumn id="21" xr3:uid="{48741E12-6FC8-4811-B5AE-8BDCF700A3B8}" name="lmax_cm"/>
    <tableColumn id="22" xr3:uid="{3AFA4F5C-5A08-44CC-8152-D99F059C99F2}" name="ref_lmax"/>
    <tableColumn id="23" xr3:uid="{EA2E0866-7452-431F-B89B-71344FDA0109}" name="age_max_yrs"/>
    <tableColumn id="24" xr3:uid="{893443FC-5929-42D2-9CA4-0CF6DAC86297}" name="ref_age_max"/>
    <tableColumn id="25" xr3:uid="{8289C072-363F-40F1-8431-0A551079E92E}" name="temp_pref"/>
    <tableColumn id="26" xr3:uid="{44ACB901-8B58-43E4-9DA0-FA50AC265D75}" name="ref_tpref"/>
    <tableColumn id="27" xr3:uid="{8FCCECC4-D4D2-4CCD-8802-55DE0FF3D151}" name="nursery"/>
    <tableColumn id="28" xr3:uid="{907CB562-1D7F-4EF4-9979-47C505730816}" name="ref_nurs"/>
    <tableColumn id="29" xr3:uid="{50DFED79-996C-4970-B84C-6A3B9F3AC0C8}" name="depth_m_min"/>
    <tableColumn id="30" xr3:uid="{1C208CD7-108D-476E-9750-4A79A0189148}" name="depth_m_max"/>
    <tableColumn id="31" xr3:uid="{DE539028-24C1-4DC1-A648-2776AD23FC2C}" name="depth_m_ave"/>
    <tableColumn id="32" xr3:uid="{7CD6FD60-CDA8-47E2-97F9-3D1263A65DF6}" name="ref_depth"/>
    <tableColumn id="33" xr3:uid="{247147E8-A798-4430-A09C-C6AACB2F900A}" name="param_complete" dataDxfId="0">
      <calculatedColumnFormula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searchgate.net/publication/259197001_North_Pacific_Blue_Shark_Stock_Assessment" TargetMode="External"/><Relationship Id="rId299" Type="http://schemas.openxmlformats.org/officeDocument/2006/relationships/hyperlink" Target="https://www.wcpfc.int/system/files/SA-WP-03-Silky-Shark-SA.pdf" TargetMode="External"/><Relationship Id="rId303" Type="http://schemas.openxmlformats.org/officeDocument/2006/relationships/hyperlink" Target="https://www.wcpfc.int/system/files/SA-WP-03-Silky-Shark-SA.pdf" TargetMode="External"/><Relationship Id="rId21" Type="http://schemas.openxmlformats.org/officeDocument/2006/relationships/hyperlink" Target="http://sedarweb.org/docs/sar/Sandbar_SAR.pdf" TargetMode="External"/><Relationship Id="rId42" Type="http://schemas.openxmlformats.org/officeDocument/2006/relationships/hyperlink" Target="http://sedarweb.org/docs/sar/Sandbar_SAR.pdf" TargetMode="External"/><Relationship Id="rId63" Type="http://schemas.openxmlformats.org/officeDocument/2006/relationships/hyperlink" Target="http://sedarweb.org/docs/sar/S34_ATSH_SAR.pdf" TargetMode="External"/><Relationship Id="rId84" Type="http://schemas.openxmlformats.org/officeDocument/2006/relationships/hyperlink" Target="https://www.iotc.org/documents/stock-assessment-blue-shark-prionace-glauca-indian-ocean-using-stock-synthesis" TargetMode="External"/><Relationship Id="rId138" Type="http://schemas.openxmlformats.org/officeDocument/2006/relationships/hyperlink" Target="http://citeseerx.ist.psu.edu/viewdoc/download?doi=10.1.1.178.2791&amp;rep=rep1&amp;type=pdf" TargetMode="External"/><Relationship Id="rId159" Type="http://schemas.openxmlformats.org/officeDocument/2006/relationships/hyperlink" Target="https://link.springer.com/article/10.1007/BF00001717" TargetMode="External"/><Relationship Id="rId324" Type="http://schemas.openxmlformats.org/officeDocument/2006/relationships/hyperlink" Target="https://www.wcpfc.int/system/files/SA-WP-03-Silky-Shark-SA.pdf" TargetMode="External"/><Relationship Id="rId345" Type="http://schemas.openxmlformats.org/officeDocument/2006/relationships/hyperlink" Target="https://www.wcpfc.int/system/files/SA-WP-03-Silky-Shark-SA.pdf" TargetMode="External"/><Relationship Id="rId366" Type="http://schemas.openxmlformats.org/officeDocument/2006/relationships/hyperlink" Target="http://sedarweb.org/docs/sar/S29_GOM%20blacktip%20report_SAR_final.pdf" TargetMode="External"/><Relationship Id="rId170" Type="http://schemas.openxmlformats.org/officeDocument/2006/relationships/hyperlink" Target="http://sedarweb.org/docs/sar/GoM_Blacknose_SAR.pdf" TargetMode="External"/><Relationship Id="rId191" Type="http://schemas.openxmlformats.org/officeDocument/2006/relationships/hyperlink" Target="http://sedarweb.org/docs/sar/GoM_Blacknose_SAR.pdf" TargetMode="External"/><Relationship Id="rId205" Type="http://schemas.openxmlformats.org/officeDocument/2006/relationships/hyperlink" Target="https://www.wcpfc.int/system/files/SA-WP-03-Silky-Shark-SA.pdf" TargetMode="External"/><Relationship Id="rId226" Type="http://schemas.openxmlformats.org/officeDocument/2006/relationships/hyperlink" Target="https://www.iotc.org/documents/stock-assessment-blue-shark-prionace-glauca-indian-ocean-using-stock-synthesis" TargetMode="External"/><Relationship Id="rId247" Type="http://schemas.openxmlformats.org/officeDocument/2006/relationships/hyperlink" Target="https://www.researchgate.net/publication/259197001_North_Pacific_Blue_Shark_Stock_Assessment" TargetMode="External"/><Relationship Id="rId107" Type="http://schemas.openxmlformats.org/officeDocument/2006/relationships/hyperlink" Target="https://www.researchgate.net/publication/259197001_North_Pacific_Blue_Shark_Stock_Assessment" TargetMode="External"/><Relationship Id="rId268" Type="http://schemas.openxmlformats.org/officeDocument/2006/relationships/hyperlink" Target="http://aquaticcommons.org/15123/1/06carlso.pdf" TargetMode="External"/><Relationship Id="rId289" Type="http://schemas.openxmlformats.org/officeDocument/2006/relationships/hyperlink" Target="https://www.wcpfc.int/system/files/SA-WP-03-Silky-Shark-SA.pdf" TargetMode="External"/><Relationship Id="rId11" Type="http://schemas.openxmlformats.org/officeDocument/2006/relationships/hyperlink" Target="http://sedarweb.org/docs/sar/GoM_Blacknose_SAR.pdf" TargetMode="External"/><Relationship Id="rId32" Type="http://schemas.openxmlformats.org/officeDocument/2006/relationships/hyperlink" Target="http://sedarweb.org/docs/sar/Sandbar_SAR.pdf" TargetMode="External"/><Relationship Id="rId53" Type="http://schemas.openxmlformats.org/officeDocument/2006/relationships/hyperlink" Target="http://sedarweb.org/docs/sar/S34_ATSH_SAR.pdf" TargetMode="External"/><Relationship Id="rId74" Type="http://schemas.openxmlformats.org/officeDocument/2006/relationships/hyperlink" Target="https://www.iotc.org/documents/stock-assessment-blue-shark-prionace-glauca-indian-ocean-using-stock-synthesis" TargetMode="External"/><Relationship Id="rId128" Type="http://schemas.openxmlformats.org/officeDocument/2006/relationships/hyperlink" Target="http://aquaticcommons.org/15123/1/06carlso.pdf" TargetMode="External"/><Relationship Id="rId149" Type="http://schemas.openxmlformats.org/officeDocument/2006/relationships/hyperlink" Target="https://link.springer.com/article/10.1007/BF00001717" TargetMode="External"/><Relationship Id="rId314" Type="http://schemas.openxmlformats.org/officeDocument/2006/relationships/hyperlink" Target="https://www.wcpfc.int/system/files/SA-WP-03-Silky-Shark-SA.pdf" TargetMode="External"/><Relationship Id="rId335" Type="http://schemas.openxmlformats.org/officeDocument/2006/relationships/hyperlink" Target="https://www.wcpfc.int/system/files/SA-WP-03-Silky-Shark-SA.pdf" TargetMode="External"/><Relationship Id="rId356" Type="http://schemas.openxmlformats.org/officeDocument/2006/relationships/hyperlink" Target="http://sedarweb.org/docs/sar/S29_GOM%20blacktip%20report_SAR_final.pdf" TargetMode="External"/><Relationship Id="rId5" Type="http://schemas.openxmlformats.org/officeDocument/2006/relationships/hyperlink" Target="http://sedarweb.org/docs/sar/GoM_Blacknose_SAR.pdf" TargetMode="External"/><Relationship Id="rId95" Type="http://schemas.openxmlformats.org/officeDocument/2006/relationships/hyperlink" Target="https://www.iotc.org/documents/stock-assessment-blue-shark-prionace-glauca-indian-ocean-using-stock-synthesis" TargetMode="External"/><Relationship Id="rId160" Type="http://schemas.openxmlformats.org/officeDocument/2006/relationships/hyperlink" Target="https://link.springer.com/article/10.1007/BF00001717" TargetMode="External"/><Relationship Id="rId181" Type="http://schemas.openxmlformats.org/officeDocument/2006/relationships/hyperlink" Target="http://sedarweb.org/docs/sar/GoM_Blacknose_SAR.pdf" TargetMode="External"/><Relationship Id="rId216" Type="http://schemas.openxmlformats.org/officeDocument/2006/relationships/hyperlink" Target="https://www.iotc.org/documents/stock-assessment-blue-shark-prionace-glauca-indian-ocean-using-stock-synthesis" TargetMode="External"/><Relationship Id="rId237" Type="http://schemas.openxmlformats.org/officeDocument/2006/relationships/hyperlink" Target="https://www.iotc.org/documents/stock-assessment-blue-shark-prionace-glauca-indian-ocean-using-stock-synthesis" TargetMode="External"/><Relationship Id="rId258" Type="http://schemas.openxmlformats.org/officeDocument/2006/relationships/hyperlink" Target="https://www.researchgate.net/publication/259197001_North_Pacific_Blue_Shark_Stock_Assessment" TargetMode="External"/><Relationship Id="rId279" Type="http://schemas.openxmlformats.org/officeDocument/2006/relationships/hyperlink" Target="http://aquaticcommons.org/15123/1/06carlso.pdf" TargetMode="External"/><Relationship Id="rId22" Type="http://schemas.openxmlformats.org/officeDocument/2006/relationships/hyperlink" Target="http://sedarweb.org/docs/sar/Sandbar_SAR.pdf" TargetMode="External"/><Relationship Id="rId43" Type="http://schemas.openxmlformats.org/officeDocument/2006/relationships/hyperlink" Target="http://sedarweb.org/docs/sar/Sandbar_SAR.pdf" TargetMode="External"/><Relationship Id="rId64" Type="http://schemas.openxmlformats.org/officeDocument/2006/relationships/hyperlink" Target="http://sedarweb.org/docs/sar/S34_ATSH_SAR.pdf" TargetMode="External"/><Relationship Id="rId118" Type="http://schemas.openxmlformats.org/officeDocument/2006/relationships/hyperlink" Target="https://www.researchgate.net/publication/259197001_North_Pacific_Blue_Shark_Stock_Assessment" TargetMode="External"/><Relationship Id="rId139" Type="http://schemas.openxmlformats.org/officeDocument/2006/relationships/hyperlink" Target="http://sedarweb.org/docs/sar/S29_GOM%20blacktip%20report_SAR_final.pdf" TargetMode="External"/><Relationship Id="rId290" Type="http://schemas.openxmlformats.org/officeDocument/2006/relationships/hyperlink" Target="https://www.wcpfc.int/system/files/SA-WP-03-Silky-Shark-SA.pdf" TargetMode="External"/><Relationship Id="rId304" Type="http://schemas.openxmlformats.org/officeDocument/2006/relationships/hyperlink" Target="https://www.wcpfc.int/system/files/SA-WP-03-Silky-Shark-SA.pdf" TargetMode="External"/><Relationship Id="rId325" Type="http://schemas.openxmlformats.org/officeDocument/2006/relationships/hyperlink" Target="https://www.wcpfc.int/system/files/SA-WP-03-Silky-Shark-SA.pdf" TargetMode="External"/><Relationship Id="rId346" Type="http://schemas.openxmlformats.org/officeDocument/2006/relationships/hyperlink" Target="https://www.wcpfc.int/system/files/SA-WP-03-Silky-Shark-SA.pdf" TargetMode="External"/><Relationship Id="rId367" Type="http://schemas.openxmlformats.org/officeDocument/2006/relationships/hyperlink" Target="http://sedarweb.org/docs/sar/Final_LCS_SAR.pdf" TargetMode="External"/><Relationship Id="rId85" Type="http://schemas.openxmlformats.org/officeDocument/2006/relationships/hyperlink" Target="https://www.iotc.org/documents/stock-assessment-blue-shark-prionace-glauca-indian-ocean-using-stock-synthesis" TargetMode="External"/><Relationship Id="rId150" Type="http://schemas.openxmlformats.org/officeDocument/2006/relationships/hyperlink" Target="https://link.springer.com/article/10.1007/BF00001717" TargetMode="External"/><Relationship Id="rId171" Type="http://schemas.openxmlformats.org/officeDocument/2006/relationships/hyperlink" Target="http://sedarweb.org/docs/sar/GoM_Blacknose_SAR.pdf" TargetMode="External"/><Relationship Id="rId192" Type="http://schemas.openxmlformats.org/officeDocument/2006/relationships/hyperlink" Target="http://sedarweb.org/docs/sar/GoM_Blacknose_SAR.pdf" TargetMode="External"/><Relationship Id="rId206" Type="http://schemas.openxmlformats.org/officeDocument/2006/relationships/hyperlink" Target="https://www.wcpfc.int/system/files/SA-WP-03-Silky-Shark-SA.pdf" TargetMode="External"/><Relationship Id="rId227" Type="http://schemas.openxmlformats.org/officeDocument/2006/relationships/hyperlink" Target="https://www.iotc.org/documents/stock-assessment-blue-shark-prionace-glauca-indian-ocean-using-stock-synthesis" TargetMode="External"/><Relationship Id="rId248" Type="http://schemas.openxmlformats.org/officeDocument/2006/relationships/hyperlink" Target="https://www.researchgate.net/publication/259197001_North_Pacific_Blue_Shark_Stock_Assessment" TargetMode="External"/><Relationship Id="rId269" Type="http://schemas.openxmlformats.org/officeDocument/2006/relationships/hyperlink" Target="http://aquaticcommons.org/15123/1/06carlso.pdf" TargetMode="External"/><Relationship Id="rId12" Type="http://schemas.openxmlformats.org/officeDocument/2006/relationships/hyperlink" Target="http://sedarweb.org/docs/sar/GoM_Blacknose_SAR.pdf" TargetMode="External"/><Relationship Id="rId33" Type="http://schemas.openxmlformats.org/officeDocument/2006/relationships/hyperlink" Target="http://sedarweb.org/docs/sar/Sandbar_SAR.pdf" TargetMode="External"/><Relationship Id="rId108" Type="http://schemas.openxmlformats.org/officeDocument/2006/relationships/hyperlink" Target="https://www.researchgate.net/publication/259197001_North_Pacific_Blue_Shark_Stock_Assessment" TargetMode="External"/><Relationship Id="rId129" Type="http://schemas.openxmlformats.org/officeDocument/2006/relationships/hyperlink" Target="http://aquaticcommons.org/15123/1/06carlso.pdf" TargetMode="External"/><Relationship Id="rId280" Type="http://schemas.openxmlformats.org/officeDocument/2006/relationships/hyperlink" Target="https://www.wcpfc.int/system/files/SA-WP-03-Silky-Shark-SA.pdf" TargetMode="External"/><Relationship Id="rId315" Type="http://schemas.openxmlformats.org/officeDocument/2006/relationships/hyperlink" Target="https://www.wcpfc.int/system/files/SA-WP-03-Silky-Shark-SA.pdf" TargetMode="External"/><Relationship Id="rId336" Type="http://schemas.openxmlformats.org/officeDocument/2006/relationships/hyperlink" Target="https://www.wcpfc.int/system/files/SA-WP-03-Silky-Shark-SA.pdf" TargetMode="External"/><Relationship Id="rId357" Type="http://schemas.openxmlformats.org/officeDocument/2006/relationships/hyperlink" Target="http://sedarweb.org/docs/sar/S29_GOM%20blacktip%20report_SAR_final.pdf" TargetMode="External"/><Relationship Id="rId54" Type="http://schemas.openxmlformats.org/officeDocument/2006/relationships/hyperlink" Target="http://sedarweb.org/docs/sar/S34_ATSH_SAR.pdf" TargetMode="External"/><Relationship Id="rId75" Type="http://schemas.openxmlformats.org/officeDocument/2006/relationships/hyperlink" Target="https://www.iotc.org/documents/stock-assessment-blue-shark-prionace-glauca-indian-ocean-using-stock-synthesis" TargetMode="External"/><Relationship Id="rId96" Type="http://schemas.openxmlformats.org/officeDocument/2006/relationships/hyperlink" Target="https://www.iotc.org/documents/stock-assessment-blue-shark-prionace-glauca-indian-ocean-using-stock-synthesis" TargetMode="External"/><Relationship Id="rId140" Type="http://schemas.openxmlformats.org/officeDocument/2006/relationships/hyperlink" Target="http://citeseerx.ist.psu.edu/viewdoc/download?doi=10.1.1.178.2791&amp;rep=rep1&amp;type=pdf" TargetMode="External"/><Relationship Id="rId161" Type="http://schemas.openxmlformats.org/officeDocument/2006/relationships/hyperlink" Target="http://sedarweb.org/docs/sar/Atl_Blacknose_SAR.pdf" TargetMode="External"/><Relationship Id="rId182" Type="http://schemas.openxmlformats.org/officeDocument/2006/relationships/hyperlink" Target="http://sedarweb.org/docs/sar/GoM_Blacknose_SAR.pdf" TargetMode="External"/><Relationship Id="rId217" Type="http://schemas.openxmlformats.org/officeDocument/2006/relationships/hyperlink" Target="https://www.iotc.org/documents/stock-assessment-blue-shark-prionace-glauca-indian-ocean-using-stock-synthesis" TargetMode="External"/><Relationship Id="rId6" Type="http://schemas.openxmlformats.org/officeDocument/2006/relationships/hyperlink" Target="http://sedarweb.org/docs/sar/GoM_Blacknose_SAR.pdf" TargetMode="External"/><Relationship Id="rId238" Type="http://schemas.openxmlformats.org/officeDocument/2006/relationships/hyperlink" Target="https://www.iotc.org/documents/stock-assessment-blue-shark-prionace-glauca-indian-ocean-using-stock-synthesis" TargetMode="External"/><Relationship Id="rId259" Type="http://schemas.openxmlformats.org/officeDocument/2006/relationships/hyperlink" Target="https://www.researchgate.net/publication/259197001_North_Pacific_Blue_Shark_Stock_Assessment" TargetMode="External"/><Relationship Id="rId23" Type="http://schemas.openxmlformats.org/officeDocument/2006/relationships/hyperlink" Target="http://sedarweb.org/docs/sar/Sandbar_SAR.pdf" TargetMode="External"/><Relationship Id="rId119" Type="http://schemas.openxmlformats.org/officeDocument/2006/relationships/hyperlink" Target="https://www.researchgate.net/publication/259197001_North_Pacific_Blue_Shark_Stock_Assessment" TargetMode="External"/><Relationship Id="rId270" Type="http://schemas.openxmlformats.org/officeDocument/2006/relationships/hyperlink" Target="http://aquaticcommons.org/15123/1/06carlso.pdf" TargetMode="External"/><Relationship Id="rId291" Type="http://schemas.openxmlformats.org/officeDocument/2006/relationships/hyperlink" Target="https://www.wcpfc.int/system/files/SA-WP-03-Silky-Shark-SA.pdf" TargetMode="External"/><Relationship Id="rId305" Type="http://schemas.openxmlformats.org/officeDocument/2006/relationships/hyperlink" Target="https://www.wcpfc.int/system/files/SA-WP-03-Silky-Shark-SA.pdf" TargetMode="External"/><Relationship Id="rId326" Type="http://schemas.openxmlformats.org/officeDocument/2006/relationships/hyperlink" Target="https://www.wcpfc.int/system/files/SA-WP-03-Silky-Shark-SA.pdf" TargetMode="External"/><Relationship Id="rId347" Type="http://schemas.openxmlformats.org/officeDocument/2006/relationships/hyperlink" Target="https://www.wcpfc.int/system/files/SA-WP-03-Silky-Shark-SA.pdf" TargetMode="External"/><Relationship Id="rId44" Type="http://schemas.openxmlformats.org/officeDocument/2006/relationships/hyperlink" Target="http://sedarweb.org/docs/sar/Sandbar_SAR.pdf" TargetMode="External"/><Relationship Id="rId65" Type="http://schemas.openxmlformats.org/officeDocument/2006/relationships/hyperlink" Target="http://sedarweb.org/docs/sar/S34_ATSH_SAR.pdf" TargetMode="External"/><Relationship Id="rId86" Type="http://schemas.openxmlformats.org/officeDocument/2006/relationships/hyperlink" Target="https://www.iotc.org/documents/stock-assessment-blue-shark-prionace-glauca-indian-ocean-using-stock-synthesis" TargetMode="External"/><Relationship Id="rId130" Type="http://schemas.openxmlformats.org/officeDocument/2006/relationships/hyperlink" Target="http://aquaticcommons.org/15123/1/06carlso.pdf" TargetMode="External"/><Relationship Id="rId151" Type="http://schemas.openxmlformats.org/officeDocument/2006/relationships/hyperlink" Target="https://link.springer.com/article/10.1007/BF00001717" TargetMode="External"/><Relationship Id="rId368" Type="http://schemas.openxmlformats.org/officeDocument/2006/relationships/hyperlink" Target="http://sedarweb.org/docs/sar/Final_LCS_SAR.pdf" TargetMode="External"/><Relationship Id="rId172" Type="http://schemas.openxmlformats.org/officeDocument/2006/relationships/hyperlink" Target="http://sedarweb.org/docs/sar/GoM_Blacknose_SAR.pdf" TargetMode="External"/><Relationship Id="rId193" Type="http://schemas.openxmlformats.org/officeDocument/2006/relationships/hyperlink" Target="http://sedarweb.org/docs/sar/GoM_Blacknose_SAR.pdf" TargetMode="External"/><Relationship Id="rId207" Type="http://schemas.openxmlformats.org/officeDocument/2006/relationships/hyperlink" Target="https://www.wcpfc.int/system/files/SA-WP-03-Silky-Shark-SA.pdf" TargetMode="External"/><Relationship Id="rId228" Type="http://schemas.openxmlformats.org/officeDocument/2006/relationships/hyperlink" Target="https://www.iotc.org/documents/stock-assessment-blue-shark-prionace-glauca-indian-ocean-using-stock-synthesis" TargetMode="External"/><Relationship Id="rId249" Type="http://schemas.openxmlformats.org/officeDocument/2006/relationships/hyperlink" Target="https://www.researchgate.net/publication/259197001_North_Pacific_Blue_Shark_Stock_Assessment" TargetMode="External"/><Relationship Id="rId13" Type="http://schemas.openxmlformats.org/officeDocument/2006/relationships/hyperlink" Target="http://sedarweb.org/docs/sar/GoM_Blacknose_SAR.pdf" TargetMode="External"/><Relationship Id="rId109" Type="http://schemas.openxmlformats.org/officeDocument/2006/relationships/hyperlink" Target="https://www.researchgate.net/publication/259197001_North_Pacific_Blue_Shark_Stock_Assessment" TargetMode="External"/><Relationship Id="rId260" Type="http://schemas.openxmlformats.org/officeDocument/2006/relationships/hyperlink" Target="http://aquaticcommons.org/15123/1/06carlso.pdf" TargetMode="External"/><Relationship Id="rId281" Type="http://schemas.openxmlformats.org/officeDocument/2006/relationships/hyperlink" Target="https://www.wcpfc.int/system/files/SA-WP-03-Silky-Shark-SA.pdf" TargetMode="External"/><Relationship Id="rId316" Type="http://schemas.openxmlformats.org/officeDocument/2006/relationships/hyperlink" Target="https://www.wcpfc.int/system/files/SA-WP-03-Silky-Shark-SA.pdf" TargetMode="External"/><Relationship Id="rId337" Type="http://schemas.openxmlformats.org/officeDocument/2006/relationships/hyperlink" Target="https://www.wcpfc.int/system/files/SA-WP-03-Silky-Shark-SA.pdf" TargetMode="External"/><Relationship Id="rId34" Type="http://schemas.openxmlformats.org/officeDocument/2006/relationships/hyperlink" Target="http://sedarweb.org/docs/sar/Sandbar_SAR.pdf" TargetMode="External"/><Relationship Id="rId55" Type="http://schemas.openxmlformats.org/officeDocument/2006/relationships/hyperlink" Target="http://sedarweb.org/docs/sar/S34_ATSH_SAR.pdf" TargetMode="External"/><Relationship Id="rId76" Type="http://schemas.openxmlformats.org/officeDocument/2006/relationships/hyperlink" Target="https://www.iotc.org/documents/stock-assessment-blue-shark-prionace-glauca-indian-ocean-using-stock-synthesis" TargetMode="External"/><Relationship Id="rId97" Type="http://schemas.openxmlformats.org/officeDocument/2006/relationships/hyperlink" Target="https://www.iotc.org/documents/stock-assessment-blue-shark-prionace-glauca-indian-ocean-using-stock-synthesis" TargetMode="External"/><Relationship Id="rId120" Type="http://schemas.openxmlformats.org/officeDocument/2006/relationships/hyperlink" Target="http://sedarweb.org/docs/wpapers/LCS_DW_10.pdf" TargetMode="External"/><Relationship Id="rId141" Type="http://schemas.openxmlformats.org/officeDocument/2006/relationships/hyperlink" Target="http://citeseerx.ist.psu.edu/viewdoc/download?doi=10.1.1.178.2791&amp;rep=rep1&amp;type=pdf" TargetMode="External"/><Relationship Id="rId358" Type="http://schemas.openxmlformats.org/officeDocument/2006/relationships/hyperlink" Target="http://sedarweb.org/docs/sar/S29_GOM%20blacktip%20report_SAR_final.pdf" TargetMode="External"/><Relationship Id="rId7" Type="http://schemas.openxmlformats.org/officeDocument/2006/relationships/hyperlink" Target="http://sedarweb.org/docs/sar/GoM_Blacknose_SAR.pdf" TargetMode="External"/><Relationship Id="rId162" Type="http://schemas.openxmlformats.org/officeDocument/2006/relationships/hyperlink" Target="http://sedarweb.org/docs/sar/Atl_Blacknose_SAR.pdf" TargetMode="External"/><Relationship Id="rId183" Type="http://schemas.openxmlformats.org/officeDocument/2006/relationships/hyperlink" Target="http://sedarweb.org/docs/sar/GoM_Blacknose_SAR.pdf" TargetMode="External"/><Relationship Id="rId218" Type="http://schemas.openxmlformats.org/officeDocument/2006/relationships/hyperlink" Target="https://www.iotc.org/documents/stock-assessment-blue-shark-prionace-glauca-indian-ocean-using-stock-synthesis" TargetMode="External"/><Relationship Id="rId239" Type="http://schemas.openxmlformats.org/officeDocument/2006/relationships/hyperlink" Target="https://www.researchgate.net/publication/259197001_North_Pacific_Blue_Shark_Stock_Assessment" TargetMode="External"/><Relationship Id="rId250" Type="http://schemas.openxmlformats.org/officeDocument/2006/relationships/hyperlink" Target="https://www.researchgate.net/publication/259197001_North_Pacific_Blue_Shark_Stock_Assessment" TargetMode="External"/><Relationship Id="rId271" Type="http://schemas.openxmlformats.org/officeDocument/2006/relationships/hyperlink" Target="http://aquaticcommons.org/15123/1/06carlso.pdf" TargetMode="External"/><Relationship Id="rId292" Type="http://schemas.openxmlformats.org/officeDocument/2006/relationships/hyperlink" Target="https://www.wcpfc.int/system/files/SA-WP-03-Silky-Shark-SA.pdf" TargetMode="External"/><Relationship Id="rId306" Type="http://schemas.openxmlformats.org/officeDocument/2006/relationships/hyperlink" Target="https://www.wcpfc.int/system/files/SA-WP-03-Silky-Shark-SA.pdf" TargetMode="External"/><Relationship Id="rId24" Type="http://schemas.openxmlformats.org/officeDocument/2006/relationships/hyperlink" Target="http://sedarweb.org/docs/sar/Sandbar_SAR.pdf" TargetMode="External"/><Relationship Id="rId45" Type="http://schemas.openxmlformats.org/officeDocument/2006/relationships/hyperlink" Target="http://sedarweb.org/docs/sar/Sandbar_SAR.pdf" TargetMode="External"/><Relationship Id="rId66" Type="http://schemas.openxmlformats.org/officeDocument/2006/relationships/hyperlink" Target="http://sedarweb.org/docs/sar/S34_ATSH_SAR.pdf" TargetMode="External"/><Relationship Id="rId87" Type="http://schemas.openxmlformats.org/officeDocument/2006/relationships/hyperlink" Target="https://www.iotc.org/documents/stock-assessment-blue-shark-prionace-glauca-indian-ocean-using-stock-synthesis" TargetMode="External"/><Relationship Id="rId110" Type="http://schemas.openxmlformats.org/officeDocument/2006/relationships/hyperlink" Target="https://www.researchgate.net/publication/259197001_North_Pacific_Blue_Shark_Stock_Assessment" TargetMode="External"/><Relationship Id="rId131" Type="http://schemas.openxmlformats.org/officeDocument/2006/relationships/hyperlink" Target="http://aquaticcommons.org/15123/1/06carlso.pdf" TargetMode="External"/><Relationship Id="rId327" Type="http://schemas.openxmlformats.org/officeDocument/2006/relationships/hyperlink" Target="https://www.wcpfc.int/system/files/SA-WP-03-Silky-Shark-SA.pdf" TargetMode="External"/><Relationship Id="rId348" Type="http://schemas.openxmlformats.org/officeDocument/2006/relationships/hyperlink" Target="http://sedarweb.org/docs/sar/S29_GOM%20blacktip%20report_SAR_final.pdf" TargetMode="External"/><Relationship Id="rId369" Type="http://schemas.openxmlformats.org/officeDocument/2006/relationships/hyperlink" Target="http://sedarweb.org/docs/sar/S29_GOM%20blacktip%20report_SAR_final.pdf" TargetMode="External"/><Relationship Id="rId152" Type="http://schemas.openxmlformats.org/officeDocument/2006/relationships/hyperlink" Target="https://link.springer.com/article/10.1007/BF00001717" TargetMode="External"/><Relationship Id="rId173" Type="http://schemas.openxmlformats.org/officeDocument/2006/relationships/hyperlink" Target="http://sedarweb.org/docs/sar/GoM_Blacknose_SAR.pdf" TargetMode="External"/><Relationship Id="rId194" Type="http://schemas.openxmlformats.org/officeDocument/2006/relationships/hyperlink" Target="http://sedarweb.org/docs/sar/GoM_Blacknose_SAR.pdf" TargetMode="External"/><Relationship Id="rId208" Type="http://schemas.openxmlformats.org/officeDocument/2006/relationships/hyperlink" Target="https://www.iotc.org/documents/stock-assessment-blue-shark-prionace-glauca-indian-ocean-using-stock-synthesis" TargetMode="External"/><Relationship Id="rId229" Type="http://schemas.openxmlformats.org/officeDocument/2006/relationships/hyperlink" Target="https://www.iotc.org/documents/stock-assessment-blue-shark-prionace-glauca-indian-ocean-using-stock-synthesis" TargetMode="External"/><Relationship Id="rId240" Type="http://schemas.openxmlformats.org/officeDocument/2006/relationships/hyperlink" Target="https://www.researchgate.net/publication/259197001_North_Pacific_Blue_Shark_Stock_Assessment" TargetMode="External"/><Relationship Id="rId261" Type="http://schemas.openxmlformats.org/officeDocument/2006/relationships/hyperlink" Target="http://aquaticcommons.org/15123/1/06carlso.pdf" TargetMode="External"/><Relationship Id="rId14" Type="http://schemas.openxmlformats.org/officeDocument/2006/relationships/hyperlink" Target="http://sedarweb.org/docs/sar/GoM_Blacknose_SAR.pdf" TargetMode="External"/><Relationship Id="rId35" Type="http://schemas.openxmlformats.org/officeDocument/2006/relationships/hyperlink" Target="http://sedarweb.org/docs/sar/Sandbar_SAR.pdf" TargetMode="External"/><Relationship Id="rId56" Type="http://schemas.openxmlformats.org/officeDocument/2006/relationships/hyperlink" Target="http://sedarweb.org/docs/sar/S34_ATSH_SAR.pdf" TargetMode="External"/><Relationship Id="rId77" Type="http://schemas.openxmlformats.org/officeDocument/2006/relationships/hyperlink" Target="https://www.iotc.org/documents/stock-assessment-blue-shark-prionace-glauca-indian-ocean-using-stock-synthesis" TargetMode="External"/><Relationship Id="rId100" Type="http://schemas.openxmlformats.org/officeDocument/2006/relationships/hyperlink" Target="https://www.researchgate.net/publication/259197001_North_Pacific_Blue_Shark_Stock_Assessment" TargetMode="External"/><Relationship Id="rId282" Type="http://schemas.openxmlformats.org/officeDocument/2006/relationships/hyperlink" Target="https://www.wcpfc.int/system/files/SA-WP-03-Silky-Shark-SA.pdf" TargetMode="External"/><Relationship Id="rId317" Type="http://schemas.openxmlformats.org/officeDocument/2006/relationships/hyperlink" Target="https://www.wcpfc.int/system/files/SA-WP-03-Silky-Shark-SA.pdf" TargetMode="External"/><Relationship Id="rId338" Type="http://schemas.openxmlformats.org/officeDocument/2006/relationships/hyperlink" Target="https://www.wcpfc.int/system/files/SA-WP-03-Silky-Shark-SA.pdf" TargetMode="External"/><Relationship Id="rId359" Type="http://schemas.openxmlformats.org/officeDocument/2006/relationships/hyperlink" Target="http://sedarweb.org/docs/sar/S29_GOM%20blacktip%20report_SAR_final.pdf" TargetMode="External"/><Relationship Id="rId8" Type="http://schemas.openxmlformats.org/officeDocument/2006/relationships/hyperlink" Target="http://sedarweb.org/docs/sar/GoM_Blacknose_SAR.pdf" TargetMode="External"/><Relationship Id="rId98" Type="http://schemas.openxmlformats.org/officeDocument/2006/relationships/hyperlink" Target="https://www.iotc.org/documents/stock-assessment-blue-shark-prionace-glauca-indian-ocean-using-stock-synthesis" TargetMode="External"/><Relationship Id="rId121" Type="http://schemas.openxmlformats.org/officeDocument/2006/relationships/hyperlink" Target="http://sedarweb.org/docs/wpapers/LCS_DW_10.pdf" TargetMode="External"/><Relationship Id="rId142" Type="http://schemas.openxmlformats.org/officeDocument/2006/relationships/hyperlink" Target="http://sedarweb.org/docs/sar/Final_LCS_SAR.pdf" TargetMode="External"/><Relationship Id="rId163" Type="http://schemas.openxmlformats.org/officeDocument/2006/relationships/hyperlink" Target="http://sedarweb.org/docs/sar/Atl_Blacknose_SAR.pdf" TargetMode="External"/><Relationship Id="rId184" Type="http://schemas.openxmlformats.org/officeDocument/2006/relationships/hyperlink" Target="http://sedarweb.org/docs/sar/GoM_Blacknose_SAR.pdf" TargetMode="External"/><Relationship Id="rId219" Type="http://schemas.openxmlformats.org/officeDocument/2006/relationships/hyperlink" Target="https://www.iotc.org/documents/stock-assessment-blue-shark-prionace-glauca-indian-ocean-using-stock-synthesis" TargetMode="External"/><Relationship Id="rId370" Type="http://schemas.openxmlformats.org/officeDocument/2006/relationships/hyperlink" Target="http://sedarweb.org/docs/sar/S29_GOM%20blacktip%20report_SAR_final.pdf" TargetMode="External"/><Relationship Id="rId230" Type="http://schemas.openxmlformats.org/officeDocument/2006/relationships/hyperlink" Target="https://www.iotc.org/documents/stock-assessment-blue-shark-prionace-glauca-indian-ocean-using-stock-synthesis" TargetMode="External"/><Relationship Id="rId251" Type="http://schemas.openxmlformats.org/officeDocument/2006/relationships/hyperlink" Target="https://www.researchgate.net/publication/259197001_North_Pacific_Blue_Shark_Stock_Assessment" TargetMode="External"/><Relationship Id="rId25" Type="http://schemas.openxmlformats.org/officeDocument/2006/relationships/hyperlink" Target="http://sedarweb.org/docs/sar/Sandbar_SAR.pdf" TargetMode="External"/><Relationship Id="rId46" Type="http://schemas.openxmlformats.org/officeDocument/2006/relationships/hyperlink" Target="http://sedarweb.org/docs/sar/Sandbar_SAR.pdf" TargetMode="External"/><Relationship Id="rId67" Type="http://schemas.openxmlformats.org/officeDocument/2006/relationships/hyperlink" Target="http://sedarweb.org/docs/sar/S34_ATSH_SAR.pdf" TargetMode="External"/><Relationship Id="rId272" Type="http://schemas.openxmlformats.org/officeDocument/2006/relationships/hyperlink" Target="http://aquaticcommons.org/15123/1/06carlso.pdf" TargetMode="External"/><Relationship Id="rId293" Type="http://schemas.openxmlformats.org/officeDocument/2006/relationships/hyperlink" Target="https://www.wcpfc.int/system/files/SA-WP-03-Silky-Shark-SA.pdf" TargetMode="External"/><Relationship Id="rId307" Type="http://schemas.openxmlformats.org/officeDocument/2006/relationships/hyperlink" Target="https://www.wcpfc.int/system/files/SA-WP-03-Silky-Shark-SA.pdf" TargetMode="External"/><Relationship Id="rId328" Type="http://schemas.openxmlformats.org/officeDocument/2006/relationships/hyperlink" Target="https://www.wcpfc.int/system/files/SA-WP-03-Silky-Shark-SA.pdf" TargetMode="External"/><Relationship Id="rId349" Type="http://schemas.openxmlformats.org/officeDocument/2006/relationships/hyperlink" Target="http://sedarweb.org/docs/sar/S29_GOM%20blacktip%20report_SAR_final.pdf" TargetMode="External"/><Relationship Id="rId88" Type="http://schemas.openxmlformats.org/officeDocument/2006/relationships/hyperlink" Target="https://www.iotc.org/documents/stock-assessment-blue-shark-prionace-glauca-indian-ocean-using-stock-synthesis" TargetMode="External"/><Relationship Id="rId111" Type="http://schemas.openxmlformats.org/officeDocument/2006/relationships/hyperlink" Target="https://www.researchgate.net/publication/259197001_North_Pacific_Blue_Shark_Stock_Assessment" TargetMode="External"/><Relationship Id="rId132" Type="http://schemas.openxmlformats.org/officeDocument/2006/relationships/hyperlink" Target="http://aquaticcommons.org/15123/1/06carlso.pdf" TargetMode="External"/><Relationship Id="rId153" Type="http://schemas.openxmlformats.org/officeDocument/2006/relationships/hyperlink" Target="https://link.springer.com/article/10.1007/BF00001717" TargetMode="External"/><Relationship Id="rId174" Type="http://schemas.openxmlformats.org/officeDocument/2006/relationships/hyperlink" Target="http://sedarweb.org/docs/sar/GoM_Blacknose_SAR.pdf" TargetMode="External"/><Relationship Id="rId195" Type="http://schemas.openxmlformats.org/officeDocument/2006/relationships/hyperlink" Target="http://sedarweb.org/docs/sar/GoM_Blacknose_SAR.pdf" TargetMode="External"/><Relationship Id="rId209" Type="http://schemas.openxmlformats.org/officeDocument/2006/relationships/hyperlink" Target="https://www.iotc.org/documents/stock-assessment-blue-shark-prionace-glauca-indian-ocean-using-stock-synthesis" TargetMode="External"/><Relationship Id="rId360" Type="http://schemas.openxmlformats.org/officeDocument/2006/relationships/hyperlink" Target="http://sedarweb.org/docs/sar/S29_GOM%20blacktip%20report_SAR_final.pdf" TargetMode="External"/><Relationship Id="rId220" Type="http://schemas.openxmlformats.org/officeDocument/2006/relationships/hyperlink" Target="https://www.iotc.org/documents/stock-assessment-blue-shark-prionace-glauca-indian-ocean-using-stock-synthesis" TargetMode="External"/><Relationship Id="rId241" Type="http://schemas.openxmlformats.org/officeDocument/2006/relationships/hyperlink" Target="https://www.researchgate.net/publication/259197001_North_Pacific_Blue_Shark_Stock_Assessment" TargetMode="External"/><Relationship Id="rId15" Type="http://schemas.openxmlformats.org/officeDocument/2006/relationships/hyperlink" Target="http://sedarweb.org/docs/sar/GoM_Blacknose_SAR.pdf" TargetMode="External"/><Relationship Id="rId36" Type="http://schemas.openxmlformats.org/officeDocument/2006/relationships/hyperlink" Target="http://sedarweb.org/docs/sar/Sandbar_SAR.pdf" TargetMode="External"/><Relationship Id="rId57" Type="http://schemas.openxmlformats.org/officeDocument/2006/relationships/hyperlink" Target="http://sedarweb.org/docs/sar/S34_ATSH_SAR.pdf" TargetMode="External"/><Relationship Id="rId262" Type="http://schemas.openxmlformats.org/officeDocument/2006/relationships/hyperlink" Target="http://aquaticcommons.org/15123/1/06carlso.pdf" TargetMode="External"/><Relationship Id="rId283" Type="http://schemas.openxmlformats.org/officeDocument/2006/relationships/hyperlink" Target="https://www.wcpfc.int/system/files/SA-WP-03-Silky-Shark-SA.pdf" TargetMode="External"/><Relationship Id="rId318" Type="http://schemas.openxmlformats.org/officeDocument/2006/relationships/hyperlink" Target="https://www.wcpfc.int/system/files/SA-WP-03-Silky-Shark-SA.pdf" TargetMode="External"/><Relationship Id="rId339" Type="http://schemas.openxmlformats.org/officeDocument/2006/relationships/hyperlink" Target="https://www.wcpfc.int/system/files/SA-WP-03-Silky-Shark-SA.pdf" TargetMode="External"/><Relationship Id="rId10" Type="http://schemas.openxmlformats.org/officeDocument/2006/relationships/hyperlink" Target="http://sedarweb.org/docs/sar/GoM_Blacknose_SAR.pdf" TargetMode="External"/><Relationship Id="rId31" Type="http://schemas.openxmlformats.org/officeDocument/2006/relationships/hyperlink" Target="http://sedarweb.org/docs/sar/Sandbar_SAR.pdf" TargetMode="External"/><Relationship Id="rId52" Type="http://schemas.openxmlformats.org/officeDocument/2006/relationships/hyperlink" Target="http://sedarweb.org/docs/sar/S34_ATSH_SAR.pdf" TargetMode="External"/><Relationship Id="rId73" Type="http://schemas.openxmlformats.org/officeDocument/2006/relationships/hyperlink" Target="https://www.iotc.org/documents/stock-assessment-blue-shark-prionace-glauca-indian-ocean-using-stock-synthesis" TargetMode="External"/><Relationship Id="rId78" Type="http://schemas.openxmlformats.org/officeDocument/2006/relationships/hyperlink" Target="https://www.iotc.org/documents/stock-assessment-blue-shark-prionace-glauca-indian-ocean-using-stock-synthesis" TargetMode="External"/><Relationship Id="rId94" Type="http://schemas.openxmlformats.org/officeDocument/2006/relationships/hyperlink" Target="https://www.iotc.org/documents/stock-assessment-blue-shark-prionace-glauca-indian-ocean-using-stock-synthesis" TargetMode="External"/><Relationship Id="rId99" Type="http://schemas.openxmlformats.org/officeDocument/2006/relationships/hyperlink" Target="https://www.researchgate.net/publication/259197001_North_Pacific_Blue_Shark_Stock_Assessment" TargetMode="External"/><Relationship Id="rId101" Type="http://schemas.openxmlformats.org/officeDocument/2006/relationships/hyperlink" Target="https://www.researchgate.net/publication/259197001_North_Pacific_Blue_Shark_Stock_Assessment" TargetMode="External"/><Relationship Id="rId122" Type="http://schemas.openxmlformats.org/officeDocument/2006/relationships/hyperlink" Target="http://sedarweb.org/docs/wpapers/LCS_DW_10.pdf" TargetMode="External"/><Relationship Id="rId143" Type="http://schemas.openxmlformats.org/officeDocument/2006/relationships/hyperlink" Target="http://sedarweb.org/docs/sar/Final_LCS_SAR.pdf" TargetMode="External"/><Relationship Id="rId148" Type="http://schemas.openxmlformats.org/officeDocument/2006/relationships/hyperlink" Target="https://link.springer.com/article/10.1007/BF00001717" TargetMode="External"/><Relationship Id="rId164" Type="http://schemas.openxmlformats.org/officeDocument/2006/relationships/hyperlink" Target="http://sedarweb.org/docs/sar/Atl_Blacknose_SAR.pdf" TargetMode="External"/><Relationship Id="rId169" Type="http://schemas.openxmlformats.org/officeDocument/2006/relationships/hyperlink" Target="http://sedarweb.org/docs/sar/GoM_Blacknose_SAR.pdf" TargetMode="External"/><Relationship Id="rId185" Type="http://schemas.openxmlformats.org/officeDocument/2006/relationships/hyperlink" Target="http://sedarweb.org/docs/sar/GoM_Blacknose_SAR.pdf" TargetMode="External"/><Relationship Id="rId334" Type="http://schemas.openxmlformats.org/officeDocument/2006/relationships/hyperlink" Target="https://www.wcpfc.int/system/files/SA-WP-03-Silky-Shark-SA.pdf" TargetMode="External"/><Relationship Id="rId350" Type="http://schemas.openxmlformats.org/officeDocument/2006/relationships/hyperlink" Target="http://sedarweb.org/docs/sar/S29_GOM%20blacktip%20report_SAR_final.pdf" TargetMode="External"/><Relationship Id="rId355" Type="http://schemas.openxmlformats.org/officeDocument/2006/relationships/hyperlink" Target="http://sedarweb.org/docs/sar/S29_GOM%20blacktip%20report_SAR_final.pdf" TargetMode="External"/><Relationship Id="rId371" Type="http://schemas.openxmlformats.org/officeDocument/2006/relationships/printerSettings" Target="../printerSettings/printerSettings1.bin"/><Relationship Id="rId4" Type="http://schemas.openxmlformats.org/officeDocument/2006/relationships/hyperlink" Target="http://sedarweb.org/docs/sar/GoM_Blacknose_SAR.pdf" TargetMode="External"/><Relationship Id="rId9" Type="http://schemas.openxmlformats.org/officeDocument/2006/relationships/hyperlink" Target="http://sedarweb.org/docs/sar/GoM_Blacknose_SAR.pdf" TargetMode="External"/><Relationship Id="rId180" Type="http://schemas.openxmlformats.org/officeDocument/2006/relationships/hyperlink" Target="http://sedarweb.org/docs/sar/GoM_Blacknose_SAR.pdf" TargetMode="External"/><Relationship Id="rId210" Type="http://schemas.openxmlformats.org/officeDocument/2006/relationships/hyperlink" Target="https://www.iotc.org/documents/stock-assessment-blue-shark-prionace-glauca-indian-ocean-using-stock-synthesis" TargetMode="External"/><Relationship Id="rId215" Type="http://schemas.openxmlformats.org/officeDocument/2006/relationships/hyperlink" Target="https://www.iotc.org/documents/stock-assessment-blue-shark-prionace-glauca-indian-ocean-using-stock-synthesis" TargetMode="External"/><Relationship Id="rId236" Type="http://schemas.openxmlformats.org/officeDocument/2006/relationships/hyperlink" Target="https://www.iotc.org/documents/stock-assessment-blue-shark-prionace-glauca-indian-ocean-using-stock-synthesis" TargetMode="External"/><Relationship Id="rId257" Type="http://schemas.openxmlformats.org/officeDocument/2006/relationships/hyperlink" Target="https://www.researchgate.net/publication/259197001_North_Pacific_Blue_Shark_Stock_Assessment" TargetMode="External"/><Relationship Id="rId278" Type="http://schemas.openxmlformats.org/officeDocument/2006/relationships/hyperlink" Target="http://aquaticcommons.org/15123/1/06carlso.pdf" TargetMode="External"/><Relationship Id="rId26" Type="http://schemas.openxmlformats.org/officeDocument/2006/relationships/hyperlink" Target="http://sedarweb.org/docs/sar/Sandbar_SAR.pdf" TargetMode="External"/><Relationship Id="rId231" Type="http://schemas.openxmlformats.org/officeDocument/2006/relationships/hyperlink" Target="https://www.iotc.org/documents/stock-assessment-blue-shark-prionace-glauca-indian-ocean-using-stock-synthesis" TargetMode="External"/><Relationship Id="rId252" Type="http://schemas.openxmlformats.org/officeDocument/2006/relationships/hyperlink" Target="https://www.researchgate.net/publication/259197001_North_Pacific_Blue_Shark_Stock_Assessment" TargetMode="External"/><Relationship Id="rId273" Type="http://schemas.openxmlformats.org/officeDocument/2006/relationships/hyperlink" Target="http://aquaticcommons.org/15123/1/06carlso.pdf" TargetMode="External"/><Relationship Id="rId294" Type="http://schemas.openxmlformats.org/officeDocument/2006/relationships/hyperlink" Target="https://www.wcpfc.int/system/files/SA-WP-03-Silky-Shark-SA.pdf" TargetMode="External"/><Relationship Id="rId308" Type="http://schemas.openxmlformats.org/officeDocument/2006/relationships/hyperlink" Target="https://www.wcpfc.int/system/files/SA-WP-03-Silky-Shark-SA.pdf" TargetMode="External"/><Relationship Id="rId329" Type="http://schemas.openxmlformats.org/officeDocument/2006/relationships/hyperlink" Target="https://www.wcpfc.int/system/files/SA-WP-03-Silky-Shark-SA.pdf" TargetMode="External"/><Relationship Id="rId47" Type="http://schemas.openxmlformats.org/officeDocument/2006/relationships/hyperlink" Target="http://sedarweb.org/docs/sar/S29_GOM%20blacktip%20report_SAR_final.pdf" TargetMode="External"/><Relationship Id="rId68" Type="http://schemas.openxmlformats.org/officeDocument/2006/relationships/hyperlink" Target="https://www.iotc.org/documents/stock-assessment-blue-shark-prionace-glauca-indian-ocean-using-stock-synthesis" TargetMode="External"/><Relationship Id="rId89" Type="http://schemas.openxmlformats.org/officeDocument/2006/relationships/hyperlink" Target="https://www.iotc.org/documents/stock-assessment-blue-shark-prionace-glauca-indian-ocean-using-stock-synthesis" TargetMode="External"/><Relationship Id="rId112" Type="http://schemas.openxmlformats.org/officeDocument/2006/relationships/hyperlink" Target="https://www.researchgate.net/publication/259197001_North_Pacific_Blue_Shark_Stock_Assessment" TargetMode="External"/><Relationship Id="rId133" Type="http://schemas.openxmlformats.org/officeDocument/2006/relationships/hyperlink" Target="http://aquaticcommons.org/15123/1/06carlso.pdf" TargetMode="External"/><Relationship Id="rId154" Type="http://schemas.openxmlformats.org/officeDocument/2006/relationships/hyperlink" Target="https://link.springer.com/article/10.1007/BF00001717" TargetMode="External"/><Relationship Id="rId175" Type="http://schemas.openxmlformats.org/officeDocument/2006/relationships/hyperlink" Target="http://sedarweb.org/docs/sar/GoM_Blacknose_SAR.pdf" TargetMode="External"/><Relationship Id="rId340" Type="http://schemas.openxmlformats.org/officeDocument/2006/relationships/hyperlink" Target="https://www.wcpfc.int/system/files/SA-WP-03-Silky-Shark-SA.pdf" TargetMode="External"/><Relationship Id="rId361" Type="http://schemas.openxmlformats.org/officeDocument/2006/relationships/hyperlink" Target="http://sedarweb.org/docs/sar/S29_GOM%20blacktip%20report_SAR_final.pdf" TargetMode="External"/><Relationship Id="rId196" Type="http://schemas.openxmlformats.org/officeDocument/2006/relationships/hyperlink" Target="http://sedarweb.org/docs/sar/GoM_Blacknose_SAR.pdf" TargetMode="External"/><Relationship Id="rId200" Type="http://schemas.openxmlformats.org/officeDocument/2006/relationships/hyperlink" Target="https://www.wcpfc.int/node/3235" TargetMode="External"/><Relationship Id="rId16" Type="http://schemas.openxmlformats.org/officeDocument/2006/relationships/hyperlink" Target="http://sedarweb.org/docs/sar/GoM_Blacknose_SAR.pdf" TargetMode="External"/><Relationship Id="rId221" Type="http://schemas.openxmlformats.org/officeDocument/2006/relationships/hyperlink" Target="https://www.iotc.org/documents/stock-assessment-blue-shark-prionace-glauca-indian-ocean-using-stock-synthesis" TargetMode="External"/><Relationship Id="rId242" Type="http://schemas.openxmlformats.org/officeDocument/2006/relationships/hyperlink" Target="https://www.researchgate.net/publication/259197001_North_Pacific_Blue_Shark_Stock_Assessment" TargetMode="External"/><Relationship Id="rId263" Type="http://schemas.openxmlformats.org/officeDocument/2006/relationships/hyperlink" Target="http://aquaticcommons.org/15123/1/06carlso.pdf" TargetMode="External"/><Relationship Id="rId284" Type="http://schemas.openxmlformats.org/officeDocument/2006/relationships/hyperlink" Target="https://www.wcpfc.int/system/files/SA-WP-03-Silky-Shark-SA.pdf" TargetMode="External"/><Relationship Id="rId319" Type="http://schemas.openxmlformats.org/officeDocument/2006/relationships/hyperlink" Target="https://www.wcpfc.int/system/files/SA-WP-03-Silky-Shark-SA.pdf" TargetMode="External"/><Relationship Id="rId37" Type="http://schemas.openxmlformats.org/officeDocument/2006/relationships/hyperlink" Target="http://sedarweb.org/docs/sar/Sandbar_SAR.pdf" TargetMode="External"/><Relationship Id="rId58" Type="http://schemas.openxmlformats.org/officeDocument/2006/relationships/hyperlink" Target="http://sedarweb.org/docs/sar/S34_ATSH_SAR.pdf" TargetMode="External"/><Relationship Id="rId79" Type="http://schemas.openxmlformats.org/officeDocument/2006/relationships/hyperlink" Target="https://www.iotc.org/documents/stock-assessment-blue-shark-prionace-glauca-indian-ocean-using-stock-synthesis" TargetMode="External"/><Relationship Id="rId102" Type="http://schemas.openxmlformats.org/officeDocument/2006/relationships/hyperlink" Target="https://www.researchgate.net/publication/259197001_North_Pacific_Blue_Shark_Stock_Assessment" TargetMode="External"/><Relationship Id="rId123" Type="http://schemas.openxmlformats.org/officeDocument/2006/relationships/hyperlink" Target="http://citeseerx.ist.psu.edu/viewdoc/download?doi=10.1.1.178.2791&amp;rep=rep1&amp;type=pdf" TargetMode="External"/><Relationship Id="rId144" Type="http://schemas.openxmlformats.org/officeDocument/2006/relationships/hyperlink" Target="http://sedarweb.org/docs/sar/Final_LCS_SAR.pdf" TargetMode="External"/><Relationship Id="rId330" Type="http://schemas.openxmlformats.org/officeDocument/2006/relationships/hyperlink" Target="https://www.wcpfc.int/system/files/SA-WP-03-Silky-Shark-SA.pdf" TargetMode="External"/><Relationship Id="rId90" Type="http://schemas.openxmlformats.org/officeDocument/2006/relationships/hyperlink" Target="https://www.iotc.org/documents/stock-assessment-blue-shark-prionace-glauca-indian-ocean-using-stock-synthesis" TargetMode="External"/><Relationship Id="rId165" Type="http://schemas.openxmlformats.org/officeDocument/2006/relationships/hyperlink" Target="http://sedarweb.org/docs/sar/Atl_Blacknose_SAR.pdf" TargetMode="External"/><Relationship Id="rId186" Type="http://schemas.openxmlformats.org/officeDocument/2006/relationships/hyperlink" Target="http://sedarweb.org/docs/sar/GoM_Blacknose_SAR.pdf" TargetMode="External"/><Relationship Id="rId351" Type="http://schemas.openxmlformats.org/officeDocument/2006/relationships/hyperlink" Target="http://sedarweb.org/docs/sar/S29_GOM%20blacktip%20report_SAR_final.pdf" TargetMode="External"/><Relationship Id="rId372" Type="http://schemas.openxmlformats.org/officeDocument/2006/relationships/table" Target="../tables/table1.xml"/><Relationship Id="rId211" Type="http://schemas.openxmlformats.org/officeDocument/2006/relationships/hyperlink" Target="https://www.iotc.org/documents/stock-assessment-blue-shark-prionace-glauca-indian-ocean-using-stock-synthesis" TargetMode="External"/><Relationship Id="rId232" Type="http://schemas.openxmlformats.org/officeDocument/2006/relationships/hyperlink" Target="https://www.iotc.org/documents/stock-assessment-blue-shark-prionace-glauca-indian-ocean-using-stock-synthesis" TargetMode="External"/><Relationship Id="rId253" Type="http://schemas.openxmlformats.org/officeDocument/2006/relationships/hyperlink" Target="https://www.researchgate.net/publication/259197001_North_Pacific_Blue_Shark_Stock_Assessment" TargetMode="External"/><Relationship Id="rId274" Type="http://schemas.openxmlformats.org/officeDocument/2006/relationships/hyperlink" Target="http://aquaticcommons.org/15123/1/06carlso.pdf" TargetMode="External"/><Relationship Id="rId295" Type="http://schemas.openxmlformats.org/officeDocument/2006/relationships/hyperlink" Target="https://www.wcpfc.int/system/files/SA-WP-03-Silky-Shark-SA.pdf" TargetMode="External"/><Relationship Id="rId309" Type="http://schemas.openxmlformats.org/officeDocument/2006/relationships/hyperlink" Target="https://www.wcpfc.int/system/files/SA-WP-03-Silky-Shark-SA.pdf" TargetMode="External"/><Relationship Id="rId27" Type="http://schemas.openxmlformats.org/officeDocument/2006/relationships/hyperlink" Target="http://sedarweb.org/docs/sar/Sandbar_SAR.pdf" TargetMode="External"/><Relationship Id="rId48" Type="http://schemas.openxmlformats.org/officeDocument/2006/relationships/hyperlink" Target="http://sedarweb.org/docs/sar/S29_GOM%20blacktip%20report_SAR_final.pdf" TargetMode="External"/><Relationship Id="rId69" Type="http://schemas.openxmlformats.org/officeDocument/2006/relationships/hyperlink" Target="https://www.iotc.org/documents/stock-assessment-blue-shark-prionace-glauca-indian-ocean-using-stock-synthesis" TargetMode="External"/><Relationship Id="rId113" Type="http://schemas.openxmlformats.org/officeDocument/2006/relationships/hyperlink" Target="https://www.researchgate.net/publication/259197001_North_Pacific_Blue_Shark_Stock_Assessment" TargetMode="External"/><Relationship Id="rId134" Type="http://schemas.openxmlformats.org/officeDocument/2006/relationships/hyperlink" Target="http://aquaticcommons.org/15123/1/06carlso.pdf" TargetMode="External"/><Relationship Id="rId320" Type="http://schemas.openxmlformats.org/officeDocument/2006/relationships/hyperlink" Target="https://www.wcpfc.int/system/files/SA-WP-03-Silky-Shark-SA.pdf" TargetMode="External"/><Relationship Id="rId80" Type="http://schemas.openxmlformats.org/officeDocument/2006/relationships/hyperlink" Target="https://www.iotc.org/documents/stock-assessment-blue-shark-prionace-glauca-indian-ocean-using-stock-synthesis" TargetMode="External"/><Relationship Id="rId155" Type="http://schemas.openxmlformats.org/officeDocument/2006/relationships/hyperlink" Target="https://link.springer.com/article/10.1007/BF00001717" TargetMode="External"/><Relationship Id="rId176" Type="http://schemas.openxmlformats.org/officeDocument/2006/relationships/hyperlink" Target="http://sedarweb.org/docs/sar/GoM_Blacknose_SAR.pdf" TargetMode="External"/><Relationship Id="rId197" Type="http://schemas.openxmlformats.org/officeDocument/2006/relationships/hyperlink" Target="http://sedarweb.org/docs/sar/Dusky_SAR.pdf" TargetMode="External"/><Relationship Id="rId341" Type="http://schemas.openxmlformats.org/officeDocument/2006/relationships/hyperlink" Target="https://www.wcpfc.int/system/files/SA-WP-03-Silky-Shark-SA.pdf" TargetMode="External"/><Relationship Id="rId362" Type="http://schemas.openxmlformats.org/officeDocument/2006/relationships/hyperlink" Target="http://sedarweb.org/docs/sar/S29_GOM%20blacktip%20report_SAR_final.pdf" TargetMode="External"/><Relationship Id="rId201" Type="http://schemas.openxmlformats.org/officeDocument/2006/relationships/hyperlink" Target="https://www.wcpfc.int/node/3235" TargetMode="External"/><Relationship Id="rId222" Type="http://schemas.openxmlformats.org/officeDocument/2006/relationships/hyperlink" Target="https://www.iotc.org/documents/stock-assessment-blue-shark-prionace-glauca-indian-ocean-using-stock-synthesis" TargetMode="External"/><Relationship Id="rId243" Type="http://schemas.openxmlformats.org/officeDocument/2006/relationships/hyperlink" Target="https://www.researchgate.net/publication/259197001_North_Pacific_Blue_Shark_Stock_Assessment" TargetMode="External"/><Relationship Id="rId264" Type="http://schemas.openxmlformats.org/officeDocument/2006/relationships/hyperlink" Target="http://aquaticcommons.org/15123/1/06carlso.pdf" TargetMode="External"/><Relationship Id="rId285" Type="http://schemas.openxmlformats.org/officeDocument/2006/relationships/hyperlink" Target="https://www.wcpfc.int/system/files/SA-WP-03-Silky-Shark-SA.pdf" TargetMode="External"/><Relationship Id="rId17" Type="http://schemas.openxmlformats.org/officeDocument/2006/relationships/hyperlink" Target="http://sedarweb.org/docs/sar/GoM_Blacknose_SAR.pdf" TargetMode="External"/><Relationship Id="rId38" Type="http://schemas.openxmlformats.org/officeDocument/2006/relationships/hyperlink" Target="http://sedarweb.org/docs/sar/Sandbar_SAR.pdf" TargetMode="External"/><Relationship Id="rId59" Type="http://schemas.openxmlformats.org/officeDocument/2006/relationships/hyperlink" Target="http://sedarweb.org/docs/sar/S34_ATSH_SAR.pdf" TargetMode="External"/><Relationship Id="rId103" Type="http://schemas.openxmlformats.org/officeDocument/2006/relationships/hyperlink" Target="https://www.researchgate.net/publication/259197001_North_Pacific_Blue_Shark_Stock_Assessment" TargetMode="External"/><Relationship Id="rId124" Type="http://schemas.openxmlformats.org/officeDocument/2006/relationships/hyperlink" Target="http://citeseerx.ist.psu.edu/viewdoc/download?doi=10.1.1.178.2791&amp;rep=rep1&amp;type=pdf" TargetMode="External"/><Relationship Id="rId310" Type="http://schemas.openxmlformats.org/officeDocument/2006/relationships/hyperlink" Target="https://www.wcpfc.int/system/files/SA-WP-03-Silky-Shark-SA.pdf" TargetMode="External"/><Relationship Id="rId70" Type="http://schemas.openxmlformats.org/officeDocument/2006/relationships/hyperlink" Target="https://www.iotc.org/documents/stock-assessment-blue-shark-prionace-glauca-indian-ocean-using-stock-synthesis" TargetMode="External"/><Relationship Id="rId91" Type="http://schemas.openxmlformats.org/officeDocument/2006/relationships/hyperlink" Target="https://www.iotc.org/documents/stock-assessment-blue-shark-prionace-glauca-indian-ocean-using-stock-synthesis" TargetMode="External"/><Relationship Id="rId145" Type="http://schemas.openxmlformats.org/officeDocument/2006/relationships/hyperlink" Target="http://sedarweb.org/docs/sar/Final_LCS_SAR.pdf" TargetMode="External"/><Relationship Id="rId166" Type="http://schemas.openxmlformats.org/officeDocument/2006/relationships/hyperlink" Target="http://sedarweb.org/docs/sar/Atl_Blacknose_SAR.pdf" TargetMode="External"/><Relationship Id="rId187" Type="http://schemas.openxmlformats.org/officeDocument/2006/relationships/hyperlink" Target="http://sedarweb.org/docs/sar/GoM_Blacknose_SAR.pdf" TargetMode="External"/><Relationship Id="rId331" Type="http://schemas.openxmlformats.org/officeDocument/2006/relationships/hyperlink" Target="https://www.wcpfc.int/system/files/SA-WP-03-Silky-Shark-SA.pdf" TargetMode="External"/><Relationship Id="rId352" Type="http://schemas.openxmlformats.org/officeDocument/2006/relationships/hyperlink" Target="http://sedarweb.org/docs/sar/S29_GOM%20blacktip%20report_SAR_final.pdf" TargetMode="External"/><Relationship Id="rId1" Type="http://schemas.openxmlformats.org/officeDocument/2006/relationships/hyperlink" Target="http://sedarweb.org/docs/sar/Atl_Blacknose_SAR.pdf" TargetMode="External"/><Relationship Id="rId212" Type="http://schemas.openxmlformats.org/officeDocument/2006/relationships/hyperlink" Target="https://www.iotc.org/documents/stock-assessment-blue-shark-prionace-glauca-indian-ocean-using-stock-synthesis" TargetMode="External"/><Relationship Id="rId233" Type="http://schemas.openxmlformats.org/officeDocument/2006/relationships/hyperlink" Target="https://www.iotc.org/documents/stock-assessment-blue-shark-prionace-glauca-indian-ocean-using-stock-synthesis" TargetMode="External"/><Relationship Id="rId254" Type="http://schemas.openxmlformats.org/officeDocument/2006/relationships/hyperlink" Target="https://www.researchgate.net/publication/259197001_North_Pacific_Blue_Shark_Stock_Assessment" TargetMode="External"/><Relationship Id="rId28" Type="http://schemas.openxmlformats.org/officeDocument/2006/relationships/hyperlink" Target="http://sedarweb.org/docs/sar/Sandbar_SAR.pdf" TargetMode="External"/><Relationship Id="rId49" Type="http://schemas.openxmlformats.org/officeDocument/2006/relationships/hyperlink" Target="http://sedarweb.org/docs/sar/S34_ATSH_SAR.pdf" TargetMode="External"/><Relationship Id="rId114" Type="http://schemas.openxmlformats.org/officeDocument/2006/relationships/hyperlink" Target="https://www.researchgate.net/publication/259197001_North_Pacific_Blue_Shark_Stock_Assessment" TargetMode="External"/><Relationship Id="rId275" Type="http://schemas.openxmlformats.org/officeDocument/2006/relationships/hyperlink" Target="http://aquaticcommons.org/15123/1/06carlso.pdf" TargetMode="External"/><Relationship Id="rId296" Type="http://schemas.openxmlformats.org/officeDocument/2006/relationships/hyperlink" Target="https://www.wcpfc.int/system/files/SA-WP-03-Silky-Shark-SA.pdf" TargetMode="External"/><Relationship Id="rId300" Type="http://schemas.openxmlformats.org/officeDocument/2006/relationships/hyperlink" Target="https://www.wcpfc.int/system/files/SA-WP-03-Silky-Shark-SA.pdf" TargetMode="External"/><Relationship Id="rId60" Type="http://schemas.openxmlformats.org/officeDocument/2006/relationships/hyperlink" Target="http://sedarweb.org/docs/sar/S34_ATSH_SAR.pdf" TargetMode="External"/><Relationship Id="rId81" Type="http://schemas.openxmlformats.org/officeDocument/2006/relationships/hyperlink" Target="https://www.iotc.org/documents/stock-assessment-blue-shark-prionace-glauca-indian-ocean-using-stock-synthesis" TargetMode="External"/><Relationship Id="rId135" Type="http://schemas.openxmlformats.org/officeDocument/2006/relationships/hyperlink" Target="http://aquaticcommons.org/15123/1/06carlso.pdf" TargetMode="External"/><Relationship Id="rId156" Type="http://schemas.openxmlformats.org/officeDocument/2006/relationships/hyperlink" Target="https://link.springer.com/article/10.1007/BF00001717" TargetMode="External"/><Relationship Id="rId177" Type="http://schemas.openxmlformats.org/officeDocument/2006/relationships/hyperlink" Target="http://sedarweb.org/docs/sar/GoM_Blacknose_SAR.pdf" TargetMode="External"/><Relationship Id="rId198" Type="http://schemas.openxmlformats.org/officeDocument/2006/relationships/hyperlink" Target="https://www.wcpfc.int/node/3235" TargetMode="External"/><Relationship Id="rId321" Type="http://schemas.openxmlformats.org/officeDocument/2006/relationships/hyperlink" Target="https://www.wcpfc.int/system/files/SA-WP-03-Silky-Shark-SA.pdf" TargetMode="External"/><Relationship Id="rId342" Type="http://schemas.openxmlformats.org/officeDocument/2006/relationships/hyperlink" Target="https://www.wcpfc.int/system/files/SA-WP-03-Silky-Shark-SA.pdf" TargetMode="External"/><Relationship Id="rId363" Type="http://schemas.openxmlformats.org/officeDocument/2006/relationships/hyperlink" Target="http://sedarweb.org/docs/sar/S29_GOM%20blacktip%20report_SAR_final.pdf" TargetMode="External"/><Relationship Id="rId202" Type="http://schemas.openxmlformats.org/officeDocument/2006/relationships/hyperlink" Target="https://www.wcpfc.int/system/files/SA-WP-03-Silky-Shark-SA.pdf" TargetMode="External"/><Relationship Id="rId223" Type="http://schemas.openxmlformats.org/officeDocument/2006/relationships/hyperlink" Target="https://www.iotc.org/documents/stock-assessment-blue-shark-prionace-glauca-indian-ocean-using-stock-synthesis" TargetMode="External"/><Relationship Id="rId244" Type="http://schemas.openxmlformats.org/officeDocument/2006/relationships/hyperlink" Target="https://www.researchgate.net/publication/259197001_North_Pacific_Blue_Shark_Stock_Assessment" TargetMode="External"/><Relationship Id="rId18" Type="http://schemas.openxmlformats.org/officeDocument/2006/relationships/hyperlink" Target="http://sedarweb.org/docs/sar/GoM_Blacknose_SAR.pdf" TargetMode="External"/><Relationship Id="rId39" Type="http://schemas.openxmlformats.org/officeDocument/2006/relationships/hyperlink" Target="http://sedarweb.org/docs/sar/Sandbar_SAR.pdf" TargetMode="External"/><Relationship Id="rId265" Type="http://schemas.openxmlformats.org/officeDocument/2006/relationships/hyperlink" Target="http://aquaticcommons.org/15123/1/06carlso.pdf" TargetMode="External"/><Relationship Id="rId286" Type="http://schemas.openxmlformats.org/officeDocument/2006/relationships/hyperlink" Target="https://www.wcpfc.int/system/files/SA-WP-03-Silky-Shark-SA.pdf" TargetMode="External"/><Relationship Id="rId50" Type="http://schemas.openxmlformats.org/officeDocument/2006/relationships/hyperlink" Target="http://sedarweb.org/docs/sar/S34_ATSH_SAR.pdf" TargetMode="External"/><Relationship Id="rId104" Type="http://schemas.openxmlformats.org/officeDocument/2006/relationships/hyperlink" Target="https://www.researchgate.net/publication/259197001_North_Pacific_Blue_Shark_Stock_Assessment" TargetMode="External"/><Relationship Id="rId125" Type="http://schemas.openxmlformats.org/officeDocument/2006/relationships/hyperlink" Target="http://sedarweb.org/docs/sar/SAR_complete_2.pdf" TargetMode="External"/><Relationship Id="rId146" Type="http://schemas.openxmlformats.org/officeDocument/2006/relationships/hyperlink" Target="http://sedarweb.org/docs/sar/Final_LCS_SAR.pdf" TargetMode="External"/><Relationship Id="rId167" Type="http://schemas.openxmlformats.org/officeDocument/2006/relationships/hyperlink" Target="http://sedarweb.org/docs/sar/GoM_Blacknose_SAR.pdf" TargetMode="External"/><Relationship Id="rId188" Type="http://schemas.openxmlformats.org/officeDocument/2006/relationships/hyperlink" Target="http://sedarweb.org/docs/sar/GoM_Blacknose_SAR.pdf" TargetMode="External"/><Relationship Id="rId311" Type="http://schemas.openxmlformats.org/officeDocument/2006/relationships/hyperlink" Target="https://www.wcpfc.int/system/files/SA-WP-03-Silky-Shark-SA.pdf" TargetMode="External"/><Relationship Id="rId332" Type="http://schemas.openxmlformats.org/officeDocument/2006/relationships/hyperlink" Target="https://www.wcpfc.int/system/files/SA-WP-03-Silky-Shark-SA.pdf" TargetMode="External"/><Relationship Id="rId353" Type="http://schemas.openxmlformats.org/officeDocument/2006/relationships/hyperlink" Target="http://sedarweb.org/docs/sar/S29_GOM%20blacktip%20report_SAR_final.pdf" TargetMode="External"/><Relationship Id="rId71" Type="http://schemas.openxmlformats.org/officeDocument/2006/relationships/hyperlink" Target="https://www.iotc.org/documents/stock-assessment-blue-shark-prionace-glauca-indian-ocean-using-stock-synthesis" TargetMode="External"/><Relationship Id="rId92" Type="http://schemas.openxmlformats.org/officeDocument/2006/relationships/hyperlink" Target="https://www.iotc.org/documents/stock-assessment-blue-shark-prionace-glauca-indian-ocean-using-stock-synthesis" TargetMode="External"/><Relationship Id="rId213" Type="http://schemas.openxmlformats.org/officeDocument/2006/relationships/hyperlink" Target="https://www.iotc.org/documents/stock-assessment-blue-shark-prionace-glauca-indian-ocean-using-stock-synthesis" TargetMode="External"/><Relationship Id="rId234" Type="http://schemas.openxmlformats.org/officeDocument/2006/relationships/hyperlink" Target="https://www.iotc.org/documents/stock-assessment-blue-shark-prionace-glauca-indian-ocean-using-stock-synthesis" TargetMode="External"/><Relationship Id="rId2" Type="http://schemas.openxmlformats.org/officeDocument/2006/relationships/hyperlink" Target="http://sedarweb.org/docs/sar/Atl_Blacknose_SAR.pdf" TargetMode="External"/><Relationship Id="rId29" Type="http://schemas.openxmlformats.org/officeDocument/2006/relationships/hyperlink" Target="http://sedarweb.org/docs/sar/Sandbar_SAR.pdf" TargetMode="External"/><Relationship Id="rId255" Type="http://schemas.openxmlformats.org/officeDocument/2006/relationships/hyperlink" Target="https://www.researchgate.net/publication/259197001_North_Pacific_Blue_Shark_Stock_Assessment" TargetMode="External"/><Relationship Id="rId276" Type="http://schemas.openxmlformats.org/officeDocument/2006/relationships/hyperlink" Target="http://aquaticcommons.org/15123/1/06carlso.pdf" TargetMode="External"/><Relationship Id="rId297" Type="http://schemas.openxmlformats.org/officeDocument/2006/relationships/hyperlink" Target="https://www.wcpfc.int/system/files/SA-WP-03-Silky-Shark-SA.pdf" TargetMode="External"/><Relationship Id="rId40" Type="http://schemas.openxmlformats.org/officeDocument/2006/relationships/hyperlink" Target="http://sedarweb.org/docs/sar/Sandbar_SAR.pdf" TargetMode="External"/><Relationship Id="rId115" Type="http://schemas.openxmlformats.org/officeDocument/2006/relationships/hyperlink" Target="https://www.researchgate.net/publication/259197001_North_Pacific_Blue_Shark_Stock_Assessment" TargetMode="External"/><Relationship Id="rId136" Type="http://schemas.openxmlformats.org/officeDocument/2006/relationships/hyperlink" Target="http://sedarweb.org/docs/sar/S29_GOM%20blacktip%20report_SAR_final.pdf" TargetMode="External"/><Relationship Id="rId157" Type="http://schemas.openxmlformats.org/officeDocument/2006/relationships/hyperlink" Target="https://link.springer.com/article/10.1007/BF00001717" TargetMode="External"/><Relationship Id="rId178" Type="http://schemas.openxmlformats.org/officeDocument/2006/relationships/hyperlink" Target="http://sedarweb.org/docs/sar/GoM_Blacknose_SAR.pdf" TargetMode="External"/><Relationship Id="rId301" Type="http://schemas.openxmlformats.org/officeDocument/2006/relationships/hyperlink" Target="https://www.wcpfc.int/system/files/SA-WP-03-Silky-Shark-SA.pdf" TargetMode="External"/><Relationship Id="rId322" Type="http://schemas.openxmlformats.org/officeDocument/2006/relationships/hyperlink" Target="https://www.wcpfc.int/system/files/SA-WP-03-Silky-Shark-SA.pdf" TargetMode="External"/><Relationship Id="rId343" Type="http://schemas.openxmlformats.org/officeDocument/2006/relationships/hyperlink" Target="https://www.wcpfc.int/system/files/SA-WP-03-Silky-Shark-SA.pdf" TargetMode="External"/><Relationship Id="rId364" Type="http://schemas.openxmlformats.org/officeDocument/2006/relationships/hyperlink" Target="http://sedarweb.org/docs/sar/S29_GOM%20blacktip%20report_SAR_final.pdf" TargetMode="External"/><Relationship Id="rId61" Type="http://schemas.openxmlformats.org/officeDocument/2006/relationships/hyperlink" Target="http://sedarweb.org/docs/sar/S34_ATSH_SAR.pdf" TargetMode="External"/><Relationship Id="rId82" Type="http://schemas.openxmlformats.org/officeDocument/2006/relationships/hyperlink" Target="https://www.iotc.org/documents/stock-assessment-blue-shark-prionace-glauca-indian-ocean-using-stock-synthesis" TargetMode="External"/><Relationship Id="rId199" Type="http://schemas.openxmlformats.org/officeDocument/2006/relationships/hyperlink" Target="https://www.wcpfc.int/node/3235" TargetMode="External"/><Relationship Id="rId203" Type="http://schemas.openxmlformats.org/officeDocument/2006/relationships/hyperlink" Target="https://www.wcpfc.int/system/files/SA-WP-03-Silky-Shark-SA.pdf" TargetMode="External"/><Relationship Id="rId19" Type="http://schemas.openxmlformats.org/officeDocument/2006/relationships/hyperlink" Target="http://sedarweb.org/docs/sar/Sandbar_SAR.pdf" TargetMode="External"/><Relationship Id="rId224" Type="http://schemas.openxmlformats.org/officeDocument/2006/relationships/hyperlink" Target="https://www.iotc.org/documents/stock-assessment-blue-shark-prionace-glauca-indian-ocean-using-stock-synthesis" TargetMode="External"/><Relationship Id="rId245" Type="http://schemas.openxmlformats.org/officeDocument/2006/relationships/hyperlink" Target="https://www.researchgate.net/publication/259197001_North_Pacific_Blue_Shark_Stock_Assessment" TargetMode="External"/><Relationship Id="rId266" Type="http://schemas.openxmlformats.org/officeDocument/2006/relationships/hyperlink" Target="http://aquaticcommons.org/15123/1/06carlso.pdf" TargetMode="External"/><Relationship Id="rId287" Type="http://schemas.openxmlformats.org/officeDocument/2006/relationships/hyperlink" Target="https://www.wcpfc.int/system/files/SA-WP-03-Silky-Shark-SA.pdf" TargetMode="External"/><Relationship Id="rId30" Type="http://schemas.openxmlformats.org/officeDocument/2006/relationships/hyperlink" Target="http://sedarweb.org/docs/sar/Sandbar_SAR.pdf" TargetMode="External"/><Relationship Id="rId105" Type="http://schemas.openxmlformats.org/officeDocument/2006/relationships/hyperlink" Target="https://www.researchgate.net/publication/259197001_North_Pacific_Blue_Shark_Stock_Assessment" TargetMode="External"/><Relationship Id="rId126" Type="http://schemas.openxmlformats.org/officeDocument/2006/relationships/hyperlink" Target="http://aquaticcommons.org/15123/1/06carlso.pdf" TargetMode="External"/><Relationship Id="rId147" Type="http://schemas.openxmlformats.org/officeDocument/2006/relationships/hyperlink" Target="http://sedarweb.org/docs/sar/SAR_complete_2.pdf" TargetMode="External"/><Relationship Id="rId168" Type="http://schemas.openxmlformats.org/officeDocument/2006/relationships/hyperlink" Target="http://sedarweb.org/docs/sar/GoM_Blacknose_SAR.pdf" TargetMode="External"/><Relationship Id="rId312" Type="http://schemas.openxmlformats.org/officeDocument/2006/relationships/hyperlink" Target="https://www.wcpfc.int/system/files/SA-WP-03-Silky-Shark-SA.pdf" TargetMode="External"/><Relationship Id="rId333" Type="http://schemas.openxmlformats.org/officeDocument/2006/relationships/hyperlink" Target="https://www.wcpfc.int/system/files/SA-WP-03-Silky-Shark-SA.pdf" TargetMode="External"/><Relationship Id="rId354" Type="http://schemas.openxmlformats.org/officeDocument/2006/relationships/hyperlink" Target="http://sedarweb.org/docs/sar/S29_GOM%20blacktip%20report_SAR_final.pdf" TargetMode="External"/><Relationship Id="rId51" Type="http://schemas.openxmlformats.org/officeDocument/2006/relationships/hyperlink" Target="http://sedarweb.org/docs/sar/S34_ATSH_SAR.pdf" TargetMode="External"/><Relationship Id="rId72" Type="http://schemas.openxmlformats.org/officeDocument/2006/relationships/hyperlink" Target="https://www.iotc.org/documents/stock-assessment-blue-shark-prionace-glauca-indian-ocean-using-stock-synthesis" TargetMode="External"/><Relationship Id="rId93" Type="http://schemas.openxmlformats.org/officeDocument/2006/relationships/hyperlink" Target="https://www.iotc.org/documents/stock-assessment-blue-shark-prionace-glauca-indian-ocean-using-stock-synthesis" TargetMode="External"/><Relationship Id="rId189" Type="http://schemas.openxmlformats.org/officeDocument/2006/relationships/hyperlink" Target="http://sedarweb.org/docs/sar/GoM_Blacknose_SAR.pdf" TargetMode="External"/><Relationship Id="rId3" Type="http://schemas.openxmlformats.org/officeDocument/2006/relationships/hyperlink" Target="http://sedarweb.org/docs/sar/Atl_Blacknose_SAR.pdf" TargetMode="External"/><Relationship Id="rId214" Type="http://schemas.openxmlformats.org/officeDocument/2006/relationships/hyperlink" Target="https://www.iotc.org/documents/stock-assessment-blue-shark-prionace-glauca-indian-ocean-using-stock-synthesis" TargetMode="External"/><Relationship Id="rId235" Type="http://schemas.openxmlformats.org/officeDocument/2006/relationships/hyperlink" Target="https://www.iotc.org/documents/stock-assessment-blue-shark-prionace-glauca-indian-ocean-using-stock-synthesis" TargetMode="External"/><Relationship Id="rId256" Type="http://schemas.openxmlformats.org/officeDocument/2006/relationships/hyperlink" Target="https://www.researchgate.net/publication/259197001_North_Pacific_Blue_Shark_Stock_Assessment" TargetMode="External"/><Relationship Id="rId277" Type="http://schemas.openxmlformats.org/officeDocument/2006/relationships/hyperlink" Target="http://aquaticcommons.org/15123/1/06carlso.pdf" TargetMode="External"/><Relationship Id="rId298" Type="http://schemas.openxmlformats.org/officeDocument/2006/relationships/hyperlink" Target="https://www.wcpfc.int/system/files/SA-WP-03-Silky-Shark-SA.pdf" TargetMode="External"/><Relationship Id="rId116" Type="http://schemas.openxmlformats.org/officeDocument/2006/relationships/hyperlink" Target="https://www.researchgate.net/publication/259197001_North_Pacific_Blue_Shark_Stock_Assessment" TargetMode="External"/><Relationship Id="rId137" Type="http://schemas.openxmlformats.org/officeDocument/2006/relationships/hyperlink" Target="http://citeseerx.ist.psu.edu/viewdoc/download?doi=10.1.1.178.2791&amp;rep=rep1&amp;type=pdf" TargetMode="External"/><Relationship Id="rId158" Type="http://schemas.openxmlformats.org/officeDocument/2006/relationships/hyperlink" Target="https://link.springer.com/article/10.1007/BF00001717" TargetMode="External"/><Relationship Id="rId302" Type="http://schemas.openxmlformats.org/officeDocument/2006/relationships/hyperlink" Target="https://www.wcpfc.int/system/files/SA-WP-03-Silky-Shark-SA.pdf" TargetMode="External"/><Relationship Id="rId323" Type="http://schemas.openxmlformats.org/officeDocument/2006/relationships/hyperlink" Target="https://www.wcpfc.int/system/files/SA-WP-03-Silky-Shark-SA.pdf" TargetMode="External"/><Relationship Id="rId344" Type="http://schemas.openxmlformats.org/officeDocument/2006/relationships/hyperlink" Target="https://www.wcpfc.int/system/files/SA-WP-03-Silky-Shark-SA.pdf" TargetMode="External"/><Relationship Id="rId20" Type="http://schemas.openxmlformats.org/officeDocument/2006/relationships/hyperlink" Target="http://sedarweb.org/docs/sar/Sandbar_SAR.pdf" TargetMode="External"/><Relationship Id="rId41" Type="http://schemas.openxmlformats.org/officeDocument/2006/relationships/hyperlink" Target="http://sedarweb.org/docs/sar/Sandbar_SAR.pdf" TargetMode="External"/><Relationship Id="rId62" Type="http://schemas.openxmlformats.org/officeDocument/2006/relationships/hyperlink" Target="http://sedarweb.org/docs/sar/S34_ATSH_SAR.pdf" TargetMode="External"/><Relationship Id="rId83" Type="http://schemas.openxmlformats.org/officeDocument/2006/relationships/hyperlink" Target="https://www.iotc.org/documents/stock-assessment-blue-shark-prionace-glauca-indian-ocean-using-stock-synthesis" TargetMode="External"/><Relationship Id="rId179" Type="http://schemas.openxmlformats.org/officeDocument/2006/relationships/hyperlink" Target="http://sedarweb.org/docs/sar/GoM_Blacknose_SAR.pdf" TargetMode="External"/><Relationship Id="rId365" Type="http://schemas.openxmlformats.org/officeDocument/2006/relationships/hyperlink" Target="http://sedarweb.org/docs/sar/S29_GOM%20blacktip%20report_SAR_final.pdf" TargetMode="External"/><Relationship Id="rId190" Type="http://schemas.openxmlformats.org/officeDocument/2006/relationships/hyperlink" Target="http://sedarweb.org/docs/sar/GoM_Blacknose_SAR.pdf" TargetMode="External"/><Relationship Id="rId204" Type="http://schemas.openxmlformats.org/officeDocument/2006/relationships/hyperlink" Target="https://www.wcpfc.int/system/files/SA-WP-03-Silky-Shark-SA.pdf" TargetMode="External"/><Relationship Id="rId225" Type="http://schemas.openxmlformats.org/officeDocument/2006/relationships/hyperlink" Target="https://www.iotc.org/documents/stock-assessment-blue-shark-prionace-glauca-indian-ocean-using-stock-synthesis" TargetMode="External"/><Relationship Id="rId246" Type="http://schemas.openxmlformats.org/officeDocument/2006/relationships/hyperlink" Target="https://www.researchgate.net/publication/259197001_North_Pacific_Blue_Shark_Stock_Assessment" TargetMode="External"/><Relationship Id="rId267" Type="http://schemas.openxmlformats.org/officeDocument/2006/relationships/hyperlink" Target="http://aquaticcommons.org/15123/1/06carlso.pdf" TargetMode="External"/><Relationship Id="rId288" Type="http://schemas.openxmlformats.org/officeDocument/2006/relationships/hyperlink" Target="https://www.wcpfc.int/system/files/SA-WP-03-Silky-Shark-SA.pdf" TargetMode="External"/><Relationship Id="rId106" Type="http://schemas.openxmlformats.org/officeDocument/2006/relationships/hyperlink" Target="https://www.researchgate.net/publication/259197001_North_Pacific_Blue_Shark_Stock_Assessment" TargetMode="External"/><Relationship Id="rId127" Type="http://schemas.openxmlformats.org/officeDocument/2006/relationships/hyperlink" Target="http://aquaticcommons.org/15123/1/06carlso.pdf" TargetMode="External"/><Relationship Id="rId313" Type="http://schemas.openxmlformats.org/officeDocument/2006/relationships/hyperlink" Target="https://www.wcpfc.int/system/files/SA-WP-03-Silky-Shark-SA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eference.tm/" TargetMode="External"/><Relationship Id="rId1" Type="http://schemas.openxmlformats.org/officeDocument/2006/relationships/hyperlink" Target="http://reference.tl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772E-B264-4AA5-955C-7FFE4260AC27}">
  <dimension ref="A1:AK682"/>
  <sheetViews>
    <sheetView workbookViewId="0">
      <selection activeCell="AF4" sqref="AF4"/>
    </sheetView>
  </sheetViews>
  <sheetFormatPr defaultRowHeight="14.4" x14ac:dyDescent="0.3"/>
  <cols>
    <col min="1" max="1" width="28.5546875" customWidth="1"/>
    <col min="2" max="2" width="12.5546875" customWidth="1"/>
    <col min="3" max="3" width="17.21875" customWidth="1"/>
    <col min="10" max="10" width="13.21875" customWidth="1"/>
    <col min="11" max="11" width="12.5546875" customWidth="1"/>
    <col min="12" max="12" width="11.109375" customWidth="1"/>
    <col min="13" max="13" width="11" customWidth="1"/>
    <col min="15" max="15" width="12.33203125" customWidth="1"/>
    <col min="22" max="22" width="14.21875" customWidth="1"/>
    <col min="23" max="23" width="19.88671875" bestFit="1" customWidth="1"/>
    <col min="24" max="24" width="11.77734375" bestFit="1" customWidth="1"/>
    <col min="25" max="25" width="23" bestFit="1" customWidth="1"/>
    <col min="27" max="27" width="20.77734375" bestFit="1" customWidth="1"/>
    <col min="28" max="28" width="12" bestFit="1" customWidth="1"/>
    <col min="29" max="29" width="16.77734375" bestFit="1" customWidth="1"/>
    <col min="30" max="30" width="10.77734375" bestFit="1" customWidth="1"/>
    <col min="31" max="31" width="14.33203125" bestFit="1" customWidth="1"/>
    <col min="36" max="36" width="12.33203125" bestFit="1" customWidth="1"/>
  </cols>
  <sheetData>
    <row r="1" spans="1:37" x14ac:dyDescent="0.3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s="3" t="s">
        <v>167</v>
      </c>
      <c r="V1" s="4" t="s">
        <v>169</v>
      </c>
      <c r="W1" s="3" t="s">
        <v>171</v>
      </c>
      <c r="X1" s="5" t="s">
        <v>173</v>
      </c>
      <c r="Y1" s="5" t="s">
        <v>175</v>
      </c>
      <c r="Z1" s="6" t="s">
        <v>177</v>
      </c>
      <c r="AA1" s="3" t="s">
        <v>179</v>
      </c>
      <c r="AB1" s="7" t="s">
        <v>181</v>
      </c>
      <c r="AC1" s="8" t="s">
        <v>183</v>
      </c>
      <c r="AD1" s="5" t="s">
        <v>185</v>
      </c>
      <c r="AE1" s="5" t="s">
        <v>187</v>
      </c>
      <c r="AF1" s="3" t="s">
        <v>189</v>
      </c>
      <c r="AG1" s="3" t="s">
        <v>191</v>
      </c>
      <c r="AH1" s="3" t="s">
        <v>267</v>
      </c>
      <c r="AI1" s="3" t="s">
        <v>268</v>
      </c>
      <c r="AJ1" s="3" t="s">
        <v>193</v>
      </c>
      <c r="AK1" s="66" t="s">
        <v>202</v>
      </c>
    </row>
    <row r="2" spans="1:37" x14ac:dyDescent="0.3">
      <c r="A2" s="9" t="s">
        <v>252</v>
      </c>
      <c r="B2" s="9" t="s">
        <v>253</v>
      </c>
      <c r="C2" s="9" t="s">
        <v>254</v>
      </c>
      <c r="D2">
        <v>0</v>
      </c>
      <c r="E2" s="92">
        <v>0</v>
      </c>
      <c r="F2" s="9"/>
      <c r="G2" s="9"/>
      <c r="H2" s="9"/>
      <c r="I2" s="9"/>
      <c r="J2" s="9" t="s">
        <v>248</v>
      </c>
      <c r="K2" s="9"/>
      <c r="L2" s="9"/>
      <c r="M2" s="1" t="s">
        <v>249</v>
      </c>
      <c r="N2" s="9"/>
      <c r="O2" s="9"/>
      <c r="P2" s="9">
        <v>0</v>
      </c>
      <c r="Q2" s="9" t="s">
        <v>7</v>
      </c>
      <c r="R2" s="9"/>
      <c r="S2" s="9"/>
      <c r="T2" s="65"/>
      <c r="U2" s="65" t="str">
        <f>VLOOKUP(Table1[[#This Row],[Stock]], Table2[[#All],[Stock]:[param_complete]], 2, FALSE)</f>
        <v>pelagic-neritic</v>
      </c>
      <c r="V2" s="65">
        <f>VLOOKUP(Table1[[#This Row],[Stock]], Table2[[#All],[Stock]:[param_complete]], 4, FALSE)</f>
        <v>4.2300000000000004</v>
      </c>
      <c r="W2" s="65">
        <f>VLOOKUP(Table1[[#This Row],[Stock]], Table2[[#All],[Stock]:[param_complete]], 6, FALSE)</f>
        <v>622</v>
      </c>
      <c r="X2" s="65">
        <f>VLOOKUP(Table1[[#This Row],[Stock]], Table2[[#All],[Stock]:[param_complete]], 8, FALSE)</f>
        <v>3.7</v>
      </c>
      <c r="Y2" s="65">
        <f>VLOOKUP(Table1[[#This Row],[Stock]], Table2[[#All],[Stock]:[param_complete]], 10, FALSE)</f>
        <v>1</v>
      </c>
      <c r="Z2" s="65">
        <f>VLOOKUP(Table1[[#This Row],[Stock]], Table2[[#All],[Stock]:[param_complete]], 12, FALSE)</f>
        <v>6.1</v>
      </c>
      <c r="AA2" s="65">
        <f>VLOOKUP(Table1[[#This Row],[Stock]], Table2[[#All],[Stock]:[param_complete]], 14, FALSE)</f>
        <v>125</v>
      </c>
      <c r="AB2" s="65">
        <f>VLOOKUP(Table1[[#This Row],[Stock]], Table2[[#All],[Stock]:[param_complete]], 16, FALSE)</f>
        <v>218</v>
      </c>
      <c r="AC2" s="65">
        <f>VLOOKUP(Table1[[#This Row],[Stock]], Table2[[#All],[Stock]:[param_complete]], 18, FALSE)</f>
        <v>8.8999999999999996E-2</v>
      </c>
      <c r="AD2" s="65">
        <f>VLOOKUP(Table1[[#This Row],[Stock]], Table2[[#All],[Stock]:[param_complete]], 20, FALSE)</f>
        <v>166</v>
      </c>
      <c r="AE2" s="65">
        <f>VLOOKUP(Table1[[#This Row],[Stock]], Table2[[#All],[Stock]:[param_complete]], 22, FALSE)</f>
        <v>15</v>
      </c>
      <c r="AF2" s="65">
        <f>VLOOKUP(Table1[[#This Row],[Stock]], Table2[[#All],[Stock]:[param_complete]], 24, FALSE)</f>
        <v>23</v>
      </c>
      <c r="AG2" s="65">
        <f>VLOOKUP(Table1[[#This Row],[Stock]], Table2[[#All],[Stock]:[param_complete]], 26, FALSE)</f>
        <v>0</v>
      </c>
      <c r="AH2" s="65">
        <f>VLOOKUP(Table1[[#This Row],[Stock]], Table2[[#All],[Stock]:[param_complete]], 28, FALSE)</f>
        <v>0</v>
      </c>
      <c r="AI2" s="65">
        <f>VLOOKUP(Table1[[#This Row],[Stock]], Table2[[#All],[Stock]:[param_complete]], 29, FALSE)</f>
        <v>150</v>
      </c>
      <c r="AJ2" s="65">
        <f>VLOOKUP(Table1[[#This Row],[Stock]], Table2[[#All],[Stock]:[param_complete]], 30, FALSE)</f>
        <v>75</v>
      </c>
      <c r="AK2" s="65">
        <f>VLOOKUP(Table1[[#This Row],[Stock]], Table2[[#All],[Stock]:[param_complete]], 32, FALSE)</f>
        <v>0</v>
      </c>
    </row>
    <row r="3" spans="1:37" x14ac:dyDescent="0.3">
      <c r="A3" s="9" t="s">
        <v>252</v>
      </c>
      <c r="B3" s="9" t="s">
        <v>253</v>
      </c>
      <c r="C3" s="9" t="s">
        <v>254</v>
      </c>
      <c r="D3">
        <v>1</v>
      </c>
      <c r="E3" s="92">
        <v>0</v>
      </c>
      <c r="F3" s="9"/>
      <c r="G3" s="9"/>
      <c r="H3" s="9"/>
      <c r="I3" s="9"/>
      <c r="J3" s="9" t="s">
        <v>248</v>
      </c>
      <c r="K3" s="9"/>
      <c r="L3" s="9"/>
      <c r="M3" s="1" t="s">
        <v>249</v>
      </c>
      <c r="N3" s="9"/>
      <c r="O3" s="9"/>
      <c r="P3" s="9">
        <v>0</v>
      </c>
      <c r="Q3" s="9" t="s">
        <v>7</v>
      </c>
      <c r="R3" s="9"/>
      <c r="S3" s="9"/>
      <c r="T3" s="65"/>
      <c r="U3" s="65" t="str">
        <f>VLOOKUP(Table1[[#This Row],[Stock]], Table2[[#All],[Stock]:[param_complete]], 2, FALSE)</f>
        <v>pelagic-neritic</v>
      </c>
      <c r="V3" s="65">
        <f>VLOOKUP(Table1[[#This Row],[Stock]], Table2[[#All],[Stock]:[param_complete]], 4, FALSE)</f>
        <v>4.2300000000000004</v>
      </c>
      <c r="W3" s="65">
        <f>VLOOKUP(Table1[[#This Row],[Stock]], Table2[[#All],[Stock]:[param_complete]], 6, FALSE)</f>
        <v>622</v>
      </c>
      <c r="X3" s="65">
        <f>VLOOKUP(Table1[[#This Row],[Stock]], Table2[[#All],[Stock]:[param_complete]], 8, FALSE)</f>
        <v>3.7</v>
      </c>
      <c r="Y3" s="65">
        <f>VLOOKUP(Table1[[#This Row],[Stock]], Table2[[#All],[Stock]:[param_complete]], 10, FALSE)</f>
        <v>1</v>
      </c>
      <c r="Z3" s="65">
        <f>VLOOKUP(Table1[[#This Row],[Stock]], Table2[[#All],[Stock]:[param_complete]], 12, FALSE)</f>
        <v>6.1</v>
      </c>
      <c r="AA3" s="65">
        <f>VLOOKUP(Table1[[#This Row],[Stock]], Table2[[#All],[Stock]:[param_complete]], 14, FALSE)</f>
        <v>125</v>
      </c>
      <c r="AB3" s="65">
        <f>VLOOKUP(Table1[[#This Row],[Stock]], Table2[[#All],[Stock]:[param_complete]], 16, FALSE)</f>
        <v>218</v>
      </c>
      <c r="AC3" s="65">
        <f>VLOOKUP(Table1[[#This Row],[Stock]], Table2[[#All],[Stock]:[param_complete]], 18, FALSE)</f>
        <v>8.8999999999999996E-2</v>
      </c>
      <c r="AD3" s="65">
        <f>VLOOKUP(Table1[[#This Row],[Stock]], Table2[[#All],[Stock]:[param_complete]], 20, FALSE)</f>
        <v>166</v>
      </c>
      <c r="AE3" s="65">
        <f>VLOOKUP(Table1[[#This Row],[Stock]], Table2[[#All],[Stock]:[param_complete]], 22, FALSE)</f>
        <v>15</v>
      </c>
      <c r="AF3" s="65">
        <f>VLOOKUP(Table1[[#This Row],[Stock]], Table2[[#All],[Stock]:[param_complete]], 24, FALSE)</f>
        <v>23</v>
      </c>
      <c r="AG3" s="65">
        <f>VLOOKUP(Table1[[#This Row],[Stock]], Table2[[#All],[Stock]:[param_complete]], 26, FALSE)</f>
        <v>0</v>
      </c>
      <c r="AH3" s="65">
        <f>VLOOKUP(Table1[[#This Row],[Stock]], Table2[[#All],[Stock]:[param_complete]], 28, FALSE)</f>
        <v>0</v>
      </c>
      <c r="AI3" s="65">
        <f>VLOOKUP(Table1[[#This Row],[Stock]], Table2[[#All],[Stock]:[param_complete]], 29, FALSE)</f>
        <v>150</v>
      </c>
      <c r="AJ3" s="65">
        <f>VLOOKUP(Table1[[#This Row],[Stock]], Table2[[#All],[Stock]:[param_complete]], 30, FALSE)</f>
        <v>75</v>
      </c>
      <c r="AK3" s="65">
        <f>VLOOKUP(Table1[[#This Row],[Stock]], Table2[[#All],[Stock]:[param_complete]], 32, FALSE)</f>
        <v>0</v>
      </c>
    </row>
    <row r="4" spans="1:37" x14ac:dyDescent="0.3">
      <c r="A4" s="9" t="s">
        <v>252</v>
      </c>
      <c r="B4" s="9" t="s">
        <v>253</v>
      </c>
      <c r="C4" s="9" t="s">
        <v>254</v>
      </c>
      <c r="D4">
        <v>2</v>
      </c>
      <c r="E4" s="92">
        <v>0</v>
      </c>
      <c r="F4" s="9"/>
      <c r="G4" s="9"/>
      <c r="H4" s="9"/>
      <c r="I4" s="9"/>
      <c r="J4" s="9" t="s">
        <v>248</v>
      </c>
      <c r="K4" s="9"/>
      <c r="L4" s="9"/>
      <c r="M4" s="1" t="s">
        <v>249</v>
      </c>
      <c r="N4" s="9"/>
      <c r="O4" s="9"/>
      <c r="P4" s="9">
        <v>0</v>
      </c>
      <c r="Q4" s="9" t="s">
        <v>7</v>
      </c>
      <c r="R4" s="9"/>
      <c r="S4" s="9"/>
      <c r="T4" s="65"/>
      <c r="U4" s="65" t="str">
        <f>VLOOKUP(Table1[[#This Row],[Stock]], Table2[[#All],[Stock]:[param_complete]], 2, FALSE)</f>
        <v>pelagic-neritic</v>
      </c>
      <c r="V4" s="65">
        <f>VLOOKUP(Table1[[#This Row],[Stock]], Table2[[#All],[Stock]:[param_complete]], 4, FALSE)</f>
        <v>4.2300000000000004</v>
      </c>
      <c r="W4" s="65">
        <f>VLOOKUP(Table1[[#This Row],[Stock]], Table2[[#All],[Stock]:[param_complete]], 6, FALSE)</f>
        <v>622</v>
      </c>
      <c r="X4" s="65">
        <f>VLOOKUP(Table1[[#This Row],[Stock]], Table2[[#All],[Stock]:[param_complete]], 8, FALSE)</f>
        <v>3.7</v>
      </c>
      <c r="Y4" s="65">
        <f>VLOOKUP(Table1[[#This Row],[Stock]], Table2[[#All],[Stock]:[param_complete]], 10, FALSE)</f>
        <v>1</v>
      </c>
      <c r="Z4" s="65">
        <f>VLOOKUP(Table1[[#This Row],[Stock]], Table2[[#All],[Stock]:[param_complete]], 12, FALSE)</f>
        <v>6.1</v>
      </c>
      <c r="AA4" s="65">
        <f>VLOOKUP(Table1[[#This Row],[Stock]], Table2[[#All],[Stock]:[param_complete]], 14, FALSE)</f>
        <v>125</v>
      </c>
      <c r="AB4" s="65">
        <f>VLOOKUP(Table1[[#This Row],[Stock]], Table2[[#All],[Stock]:[param_complete]], 16, FALSE)</f>
        <v>218</v>
      </c>
      <c r="AC4" s="65">
        <f>VLOOKUP(Table1[[#This Row],[Stock]], Table2[[#All],[Stock]:[param_complete]], 18, FALSE)</f>
        <v>8.8999999999999996E-2</v>
      </c>
      <c r="AD4" s="65">
        <f>VLOOKUP(Table1[[#This Row],[Stock]], Table2[[#All],[Stock]:[param_complete]], 20, FALSE)</f>
        <v>166</v>
      </c>
      <c r="AE4" s="65">
        <f>VLOOKUP(Table1[[#This Row],[Stock]], Table2[[#All],[Stock]:[param_complete]], 22, FALSE)</f>
        <v>15</v>
      </c>
      <c r="AF4" s="65">
        <f>VLOOKUP(Table1[[#This Row],[Stock]], Table2[[#All],[Stock]:[param_complete]], 24, FALSE)</f>
        <v>23</v>
      </c>
      <c r="AG4" s="65">
        <f>VLOOKUP(Table1[[#This Row],[Stock]], Table2[[#All],[Stock]:[param_complete]], 26, FALSE)</f>
        <v>0</v>
      </c>
      <c r="AH4" s="65">
        <f>VLOOKUP(Table1[[#This Row],[Stock]], Table2[[#All],[Stock]:[param_complete]], 28, FALSE)</f>
        <v>0</v>
      </c>
      <c r="AI4" s="65">
        <f>VLOOKUP(Table1[[#This Row],[Stock]], Table2[[#All],[Stock]:[param_complete]], 29, FALSE)</f>
        <v>150</v>
      </c>
      <c r="AJ4" s="65">
        <f>VLOOKUP(Table1[[#This Row],[Stock]], Table2[[#All],[Stock]:[param_complete]], 30, FALSE)</f>
        <v>75</v>
      </c>
      <c r="AK4" s="65">
        <f>VLOOKUP(Table1[[#This Row],[Stock]], Table2[[#All],[Stock]:[param_complete]], 32, FALSE)</f>
        <v>0</v>
      </c>
    </row>
    <row r="5" spans="1:37" x14ac:dyDescent="0.3">
      <c r="A5" s="9" t="s">
        <v>252</v>
      </c>
      <c r="B5" s="9" t="s">
        <v>253</v>
      </c>
      <c r="C5" s="9" t="s">
        <v>254</v>
      </c>
      <c r="D5">
        <v>3</v>
      </c>
      <c r="E5" s="92">
        <v>0</v>
      </c>
      <c r="F5" s="9"/>
      <c r="G5" s="9"/>
      <c r="H5" s="9"/>
      <c r="I5" s="9"/>
      <c r="J5" s="9" t="s">
        <v>248</v>
      </c>
      <c r="K5" s="9"/>
      <c r="L5" s="9"/>
      <c r="M5" s="1" t="s">
        <v>249</v>
      </c>
      <c r="N5" s="9"/>
      <c r="O5" s="9"/>
      <c r="P5" s="9">
        <v>0</v>
      </c>
      <c r="Q5" s="9" t="s">
        <v>7</v>
      </c>
      <c r="R5" s="9"/>
      <c r="S5" s="9"/>
      <c r="T5" s="65"/>
      <c r="U5" s="65" t="str">
        <f>VLOOKUP(Table1[[#This Row],[Stock]], Table2[[#All],[Stock]:[param_complete]], 2, FALSE)</f>
        <v>pelagic-neritic</v>
      </c>
      <c r="V5" s="65">
        <f>VLOOKUP(Table1[[#This Row],[Stock]], Table2[[#All],[Stock]:[param_complete]], 4, FALSE)</f>
        <v>4.2300000000000004</v>
      </c>
      <c r="W5" s="65">
        <f>VLOOKUP(Table1[[#This Row],[Stock]], Table2[[#All],[Stock]:[param_complete]], 6, FALSE)</f>
        <v>622</v>
      </c>
      <c r="X5" s="65">
        <f>VLOOKUP(Table1[[#This Row],[Stock]], Table2[[#All],[Stock]:[param_complete]], 8, FALSE)</f>
        <v>3.7</v>
      </c>
      <c r="Y5" s="65">
        <f>VLOOKUP(Table1[[#This Row],[Stock]], Table2[[#All],[Stock]:[param_complete]], 10, FALSE)</f>
        <v>1</v>
      </c>
      <c r="Z5" s="65">
        <f>VLOOKUP(Table1[[#This Row],[Stock]], Table2[[#All],[Stock]:[param_complete]], 12, FALSE)</f>
        <v>6.1</v>
      </c>
      <c r="AA5" s="65">
        <f>VLOOKUP(Table1[[#This Row],[Stock]], Table2[[#All],[Stock]:[param_complete]], 14, FALSE)</f>
        <v>125</v>
      </c>
      <c r="AB5" s="65">
        <f>VLOOKUP(Table1[[#This Row],[Stock]], Table2[[#All],[Stock]:[param_complete]], 16, FALSE)</f>
        <v>218</v>
      </c>
      <c r="AC5" s="65">
        <f>VLOOKUP(Table1[[#This Row],[Stock]], Table2[[#All],[Stock]:[param_complete]], 18, FALSE)</f>
        <v>8.8999999999999996E-2</v>
      </c>
      <c r="AD5" s="65">
        <f>VLOOKUP(Table1[[#This Row],[Stock]], Table2[[#All],[Stock]:[param_complete]], 20, FALSE)</f>
        <v>166</v>
      </c>
      <c r="AE5" s="65">
        <f>VLOOKUP(Table1[[#This Row],[Stock]], Table2[[#All],[Stock]:[param_complete]], 22, FALSE)</f>
        <v>15</v>
      </c>
      <c r="AF5" s="65">
        <f>VLOOKUP(Table1[[#This Row],[Stock]], Table2[[#All],[Stock]:[param_complete]], 24, FALSE)</f>
        <v>23</v>
      </c>
      <c r="AG5" s="65">
        <f>VLOOKUP(Table1[[#This Row],[Stock]], Table2[[#All],[Stock]:[param_complete]], 26, FALSE)</f>
        <v>0</v>
      </c>
      <c r="AH5" s="65">
        <f>VLOOKUP(Table1[[#This Row],[Stock]], Table2[[#All],[Stock]:[param_complete]], 28, FALSE)</f>
        <v>0</v>
      </c>
      <c r="AI5" s="65">
        <f>VLOOKUP(Table1[[#This Row],[Stock]], Table2[[#All],[Stock]:[param_complete]], 29, FALSE)</f>
        <v>150</v>
      </c>
      <c r="AJ5" s="65">
        <f>VLOOKUP(Table1[[#This Row],[Stock]], Table2[[#All],[Stock]:[param_complete]], 30, FALSE)</f>
        <v>75</v>
      </c>
      <c r="AK5" s="65">
        <f>VLOOKUP(Table1[[#This Row],[Stock]], Table2[[#All],[Stock]:[param_complete]], 32, FALSE)</f>
        <v>0</v>
      </c>
    </row>
    <row r="6" spans="1:37" x14ac:dyDescent="0.3">
      <c r="A6" s="9" t="s">
        <v>252</v>
      </c>
      <c r="B6" s="9" t="s">
        <v>253</v>
      </c>
      <c r="C6" s="9" t="s">
        <v>254</v>
      </c>
      <c r="D6">
        <v>4</v>
      </c>
      <c r="E6" s="92">
        <v>1.60884340802172E-2</v>
      </c>
      <c r="F6" s="9"/>
      <c r="G6" s="9"/>
      <c r="H6" s="9"/>
      <c r="I6" s="9"/>
      <c r="J6" s="9" t="s">
        <v>248</v>
      </c>
      <c r="K6" s="9"/>
      <c r="L6" s="9"/>
      <c r="M6" s="1" t="s">
        <v>249</v>
      </c>
      <c r="N6" s="9"/>
      <c r="O6" s="9"/>
      <c r="P6" s="9">
        <v>0</v>
      </c>
      <c r="Q6" s="9" t="s">
        <v>7</v>
      </c>
      <c r="R6" s="9"/>
      <c r="S6" s="9"/>
      <c r="T6" s="65"/>
      <c r="U6" s="65" t="str">
        <f>VLOOKUP(Table1[[#This Row],[Stock]], Table2[[#All],[Stock]:[param_complete]], 2, FALSE)</f>
        <v>pelagic-neritic</v>
      </c>
      <c r="V6" s="65">
        <f>VLOOKUP(Table1[[#This Row],[Stock]], Table2[[#All],[Stock]:[param_complete]], 4, FALSE)</f>
        <v>4.2300000000000004</v>
      </c>
      <c r="W6" s="65">
        <f>VLOOKUP(Table1[[#This Row],[Stock]], Table2[[#All],[Stock]:[param_complete]], 6, FALSE)</f>
        <v>622</v>
      </c>
      <c r="X6" s="65">
        <f>VLOOKUP(Table1[[#This Row],[Stock]], Table2[[#All],[Stock]:[param_complete]], 8, FALSE)</f>
        <v>3.7</v>
      </c>
      <c r="Y6" s="65">
        <f>VLOOKUP(Table1[[#This Row],[Stock]], Table2[[#All],[Stock]:[param_complete]], 10, FALSE)</f>
        <v>1</v>
      </c>
      <c r="Z6" s="65">
        <f>VLOOKUP(Table1[[#This Row],[Stock]], Table2[[#All],[Stock]:[param_complete]], 12, FALSE)</f>
        <v>6.1</v>
      </c>
      <c r="AA6" s="65">
        <f>VLOOKUP(Table1[[#This Row],[Stock]], Table2[[#All],[Stock]:[param_complete]], 14, FALSE)</f>
        <v>125</v>
      </c>
      <c r="AB6" s="65">
        <f>VLOOKUP(Table1[[#This Row],[Stock]], Table2[[#All],[Stock]:[param_complete]], 16, FALSE)</f>
        <v>218</v>
      </c>
      <c r="AC6" s="65">
        <f>VLOOKUP(Table1[[#This Row],[Stock]], Table2[[#All],[Stock]:[param_complete]], 18, FALSE)</f>
        <v>8.8999999999999996E-2</v>
      </c>
      <c r="AD6" s="65">
        <f>VLOOKUP(Table1[[#This Row],[Stock]], Table2[[#All],[Stock]:[param_complete]], 20, FALSE)</f>
        <v>166</v>
      </c>
      <c r="AE6" s="65">
        <f>VLOOKUP(Table1[[#This Row],[Stock]], Table2[[#All],[Stock]:[param_complete]], 22, FALSE)</f>
        <v>15</v>
      </c>
      <c r="AF6" s="65">
        <f>VLOOKUP(Table1[[#This Row],[Stock]], Table2[[#All],[Stock]:[param_complete]], 24, FALSE)</f>
        <v>23</v>
      </c>
      <c r="AG6" s="65">
        <f>VLOOKUP(Table1[[#This Row],[Stock]], Table2[[#All],[Stock]:[param_complete]], 26, FALSE)</f>
        <v>0</v>
      </c>
      <c r="AH6" s="65">
        <f>VLOOKUP(Table1[[#This Row],[Stock]], Table2[[#All],[Stock]:[param_complete]], 28, FALSE)</f>
        <v>0</v>
      </c>
      <c r="AI6" s="65">
        <f>VLOOKUP(Table1[[#This Row],[Stock]], Table2[[#All],[Stock]:[param_complete]], 29, FALSE)</f>
        <v>150</v>
      </c>
      <c r="AJ6" s="65">
        <f>VLOOKUP(Table1[[#This Row],[Stock]], Table2[[#All],[Stock]:[param_complete]], 30, FALSE)</f>
        <v>75</v>
      </c>
      <c r="AK6" s="65">
        <f>VLOOKUP(Table1[[#This Row],[Stock]], Table2[[#All],[Stock]:[param_complete]], 32, FALSE)</f>
        <v>0</v>
      </c>
    </row>
    <row r="7" spans="1:37" x14ac:dyDescent="0.3">
      <c r="A7" s="9" t="s">
        <v>252</v>
      </c>
      <c r="B7" s="9" t="s">
        <v>253</v>
      </c>
      <c r="C7" s="9" t="s">
        <v>254</v>
      </c>
      <c r="D7">
        <v>5</v>
      </c>
      <c r="E7" s="92">
        <v>0.11201882637383</v>
      </c>
      <c r="F7" s="9"/>
      <c r="G7" s="9"/>
      <c r="H7" s="9"/>
      <c r="I7" s="9"/>
      <c r="J7" s="9" t="s">
        <v>248</v>
      </c>
      <c r="K7" s="9"/>
      <c r="L7" s="9"/>
      <c r="M7" s="1" t="s">
        <v>249</v>
      </c>
      <c r="N7" s="9"/>
      <c r="O7" s="9"/>
      <c r="P7" s="9">
        <v>0</v>
      </c>
      <c r="Q7" s="9" t="s">
        <v>7</v>
      </c>
      <c r="R7" s="9"/>
      <c r="S7" s="9"/>
      <c r="T7" s="65"/>
      <c r="U7" s="65" t="str">
        <f>VLOOKUP(Table1[[#This Row],[Stock]], Table2[[#All],[Stock]:[param_complete]], 2, FALSE)</f>
        <v>pelagic-neritic</v>
      </c>
      <c r="V7" s="65">
        <f>VLOOKUP(Table1[[#This Row],[Stock]], Table2[[#All],[Stock]:[param_complete]], 4, FALSE)</f>
        <v>4.2300000000000004</v>
      </c>
      <c r="W7" s="65">
        <f>VLOOKUP(Table1[[#This Row],[Stock]], Table2[[#All],[Stock]:[param_complete]], 6, FALSE)</f>
        <v>622</v>
      </c>
      <c r="X7" s="65">
        <f>VLOOKUP(Table1[[#This Row],[Stock]], Table2[[#All],[Stock]:[param_complete]], 8, FALSE)</f>
        <v>3.7</v>
      </c>
      <c r="Y7" s="65">
        <f>VLOOKUP(Table1[[#This Row],[Stock]], Table2[[#All],[Stock]:[param_complete]], 10, FALSE)</f>
        <v>1</v>
      </c>
      <c r="Z7" s="65">
        <f>VLOOKUP(Table1[[#This Row],[Stock]], Table2[[#All],[Stock]:[param_complete]], 12, FALSE)</f>
        <v>6.1</v>
      </c>
      <c r="AA7" s="65">
        <f>VLOOKUP(Table1[[#This Row],[Stock]], Table2[[#All],[Stock]:[param_complete]], 14, FALSE)</f>
        <v>125</v>
      </c>
      <c r="AB7" s="65">
        <f>VLOOKUP(Table1[[#This Row],[Stock]], Table2[[#All],[Stock]:[param_complete]], 16, FALSE)</f>
        <v>218</v>
      </c>
      <c r="AC7" s="65">
        <f>VLOOKUP(Table1[[#This Row],[Stock]], Table2[[#All],[Stock]:[param_complete]], 18, FALSE)</f>
        <v>8.8999999999999996E-2</v>
      </c>
      <c r="AD7" s="65">
        <f>VLOOKUP(Table1[[#This Row],[Stock]], Table2[[#All],[Stock]:[param_complete]], 20, FALSE)</f>
        <v>166</v>
      </c>
      <c r="AE7" s="65">
        <f>VLOOKUP(Table1[[#This Row],[Stock]], Table2[[#All],[Stock]:[param_complete]], 22, FALSE)</f>
        <v>15</v>
      </c>
      <c r="AF7" s="65">
        <f>VLOOKUP(Table1[[#This Row],[Stock]], Table2[[#All],[Stock]:[param_complete]], 24, FALSE)</f>
        <v>23</v>
      </c>
      <c r="AG7" s="65">
        <f>VLOOKUP(Table1[[#This Row],[Stock]], Table2[[#All],[Stock]:[param_complete]], 26, FALSE)</f>
        <v>0</v>
      </c>
      <c r="AH7" s="65">
        <f>VLOOKUP(Table1[[#This Row],[Stock]], Table2[[#All],[Stock]:[param_complete]], 28, FALSE)</f>
        <v>0</v>
      </c>
      <c r="AI7" s="65">
        <f>VLOOKUP(Table1[[#This Row],[Stock]], Table2[[#All],[Stock]:[param_complete]], 29, FALSE)</f>
        <v>150</v>
      </c>
      <c r="AJ7" s="65">
        <f>VLOOKUP(Table1[[#This Row],[Stock]], Table2[[#All],[Stock]:[param_complete]], 30, FALSE)</f>
        <v>75</v>
      </c>
      <c r="AK7" s="65">
        <f>VLOOKUP(Table1[[#This Row],[Stock]], Table2[[#All],[Stock]:[param_complete]], 32, FALSE)</f>
        <v>0</v>
      </c>
    </row>
    <row r="8" spans="1:37" x14ac:dyDescent="0.3">
      <c r="A8" s="96" t="s">
        <v>252</v>
      </c>
      <c r="B8" s="96" t="s">
        <v>253</v>
      </c>
      <c r="C8" s="96" t="s">
        <v>254</v>
      </c>
      <c r="D8" s="97">
        <v>6</v>
      </c>
      <c r="E8" s="98">
        <v>0.48716940777655099</v>
      </c>
      <c r="F8" s="96"/>
      <c r="G8" s="96"/>
      <c r="H8" s="96"/>
      <c r="I8" s="96"/>
      <c r="J8" s="96" t="s">
        <v>248</v>
      </c>
      <c r="K8" s="96"/>
      <c r="L8" s="96"/>
      <c r="M8" s="99" t="s">
        <v>249</v>
      </c>
      <c r="N8" s="96"/>
      <c r="O8" s="96"/>
      <c r="P8" s="96">
        <v>0</v>
      </c>
      <c r="Q8" s="96" t="s">
        <v>7</v>
      </c>
      <c r="R8" s="96"/>
      <c r="S8" s="96"/>
      <c r="T8" s="100"/>
      <c r="U8" s="100" t="str">
        <f>VLOOKUP(Table1[[#This Row],[Stock]], Table2[[#All],[Stock]:[param_complete]], 2, FALSE)</f>
        <v>pelagic-neritic</v>
      </c>
      <c r="V8" s="100">
        <f>VLOOKUP(Table1[[#This Row],[Stock]], Table2[[#All],[Stock]:[param_complete]], 4, FALSE)</f>
        <v>4.2300000000000004</v>
      </c>
      <c r="W8" s="100">
        <f>VLOOKUP(Table1[[#This Row],[Stock]], Table2[[#All],[Stock]:[param_complete]], 6, FALSE)</f>
        <v>622</v>
      </c>
      <c r="X8" s="100">
        <f>VLOOKUP(Table1[[#This Row],[Stock]], Table2[[#All],[Stock]:[param_complete]], 8, FALSE)</f>
        <v>3.7</v>
      </c>
      <c r="Y8" s="100">
        <f>VLOOKUP(Table1[[#This Row],[Stock]], Table2[[#All],[Stock]:[param_complete]], 10, FALSE)</f>
        <v>1</v>
      </c>
      <c r="Z8" s="100">
        <f>VLOOKUP(Table1[[#This Row],[Stock]], Table2[[#All],[Stock]:[param_complete]], 12, FALSE)</f>
        <v>6.1</v>
      </c>
      <c r="AA8" s="100">
        <f>VLOOKUP(Table1[[#This Row],[Stock]], Table2[[#All],[Stock]:[param_complete]], 14, FALSE)</f>
        <v>125</v>
      </c>
      <c r="AB8" s="100">
        <f>VLOOKUP(Table1[[#This Row],[Stock]], Table2[[#All],[Stock]:[param_complete]], 16, FALSE)</f>
        <v>218</v>
      </c>
      <c r="AC8" s="100">
        <f>VLOOKUP(Table1[[#This Row],[Stock]], Table2[[#All],[Stock]:[param_complete]], 18, FALSE)</f>
        <v>8.8999999999999996E-2</v>
      </c>
      <c r="AD8" s="100">
        <f>VLOOKUP(Table1[[#This Row],[Stock]], Table2[[#All],[Stock]:[param_complete]], 20, FALSE)</f>
        <v>166</v>
      </c>
      <c r="AE8" s="100">
        <f>VLOOKUP(Table1[[#This Row],[Stock]], Table2[[#All],[Stock]:[param_complete]], 22, FALSE)</f>
        <v>15</v>
      </c>
      <c r="AF8" s="100">
        <f>VLOOKUP(Table1[[#This Row],[Stock]], Table2[[#All],[Stock]:[param_complete]], 24, FALSE)</f>
        <v>23</v>
      </c>
      <c r="AG8" s="100">
        <f>VLOOKUP(Table1[[#This Row],[Stock]], Table2[[#All],[Stock]:[param_complete]], 26, FALSE)</f>
        <v>0</v>
      </c>
      <c r="AH8" s="100">
        <f>VLOOKUP(Table1[[#This Row],[Stock]], Table2[[#All],[Stock]:[param_complete]], 28, FALSE)</f>
        <v>0</v>
      </c>
      <c r="AI8" s="100">
        <f>VLOOKUP(Table1[[#This Row],[Stock]], Table2[[#All],[Stock]:[param_complete]], 29, FALSE)</f>
        <v>150</v>
      </c>
      <c r="AJ8" s="100">
        <f>VLOOKUP(Table1[[#This Row],[Stock]], Table2[[#All],[Stock]:[param_complete]], 30, FALSE)</f>
        <v>75</v>
      </c>
      <c r="AK8" s="100">
        <f>VLOOKUP(Table1[[#This Row],[Stock]], Table2[[#All],[Stock]:[param_complete]], 32, FALSE)</f>
        <v>0</v>
      </c>
    </row>
    <row r="9" spans="1:37" x14ac:dyDescent="0.3">
      <c r="A9" s="9" t="s">
        <v>252</v>
      </c>
      <c r="B9" s="9" t="s">
        <v>253</v>
      </c>
      <c r="C9" s="9" t="s">
        <v>254</v>
      </c>
      <c r="D9">
        <v>7</v>
      </c>
      <c r="E9" s="92">
        <v>0.87401038958843102</v>
      </c>
      <c r="F9" s="9"/>
      <c r="G9" s="9"/>
      <c r="H9" s="9"/>
      <c r="I9" s="9"/>
      <c r="J9" s="9" t="s">
        <v>248</v>
      </c>
      <c r="K9" s="9"/>
      <c r="L9" s="9"/>
      <c r="M9" s="1" t="s">
        <v>249</v>
      </c>
      <c r="N9" s="9"/>
      <c r="O9" s="9"/>
      <c r="P9" s="9">
        <v>0</v>
      </c>
      <c r="Q9" s="9" t="s">
        <v>7</v>
      </c>
      <c r="R9" s="9"/>
      <c r="S9" s="9"/>
      <c r="T9" s="65"/>
      <c r="U9" s="65" t="str">
        <f>VLOOKUP(Table1[[#This Row],[Stock]], Table2[[#All],[Stock]:[param_complete]], 2, FALSE)</f>
        <v>pelagic-neritic</v>
      </c>
      <c r="V9" s="65">
        <f>VLOOKUP(Table1[[#This Row],[Stock]], Table2[[#All],[Stock]:[param_complete]], 4, FALSE)</f>
        <v>4.2300000000000004</v>
      </c>
      <c r="W9" s="65">
        <f>VLOOKUP(Table1[[#This Row],[Stock]], Table2[[#All],[Stock]:[param_complete]], 6, FALSE)</f>
        <v>622</v>
      </c>
      <c r="X9" s="65">
        <f>VLOOKUP(Table1[[#This Row],[Stock]], Table2[[#All],[Stock]:[param_complete]], 8, FALSE)</f>
        <v>3.7</v>
      </c>
      <c r="Y9" s="65">
        <f>VLOOKUP(Table1[[#This Row],[Stock]], Table2[[#All],[Stock]:[param_complete]], 10, FALSE)</f>
        <v>1</v>
      </c>
      <c r="Z9" s="65">
        <f>VLOOKUP(Table1[[#This Row],[Stock]], Table2[[#All],[Stock]:[param_complete]], 12, FALSE)</f>
        <v>6.1</v>
      </c>
      <c r="AA9" s="65">
        <f>VLOOKUP(Table1[[#This Row],[Stock]], Table2[[#All],[Stock]:[param_complete]], 14, FALSE)</f>
        <v>125</v>
      </c>
      <c r="AB9" s="65">
        <f>VLOOKUP(Table1[[#This Row],[Stock]], Table2[[#All],[Stock]:[param_complete]], 16, FALSE)</f>
        <v>218</v>
      </c>
      <c r="AC9" s="65">
        <f>VLOOKUP(Table1[[#This Row],[Stock]], Table2[[#All],[Stock]:[param_complete]], 18, FALSE)</f>
        <v>8.8999999999999996E-2</v>
      </c>
      <c r="AD9" s="65">
        <f>VLOOKUP(Table1[[#This Row],[Stock]], Table2[[#All],[Stock]:[param_complete]], 20, FALSE)</f>
        <v>166</v>
      </c>
      <c r="AE9" s="65">
        <f>VLOOKUP(Table1[[#This Row],[Stock]], Table2[[#All],[Stock]:[param_complete]], 22, FALSE)</f>
        <v>15</v>
      </c>
      <c r="AF9" s="65">
        <f>VLOOKUP(Table1[[#This Row],[Stock]], Table2[[#All],[Stock]:[param_complete]], 24, FALSE)</f>
        <v>23</v>
      </c>
      <c r="AG9" s="65">
        <f>VLOOKUP(Table1[[#This Row],[Stock]], Table2[[#All],[Stock]:[param_complete]], 26, FALSE)</f>
        <v>0</v>
      </c>
      <c r="AH9" s="65">
        <f>VLOOKUP(Table1[[#This Row],[Stock]], Table2[[#All],[Stock]:[param_complete]], 28, FALSE)</f>
        <v>0</v>
      </c>
      <c r="AI9" s="65">
        <f>VLOOKUP(Table1[[#This Row],[Stock]], Table2[[#All],[Stock]:[param_complete]], 29, FALSE)</f>
        <v>150</v>
      </c>
      <c r="AJ9" s="65">
        <f>VLOOKUP(Table1[[#This Row],[Stock]], Table2[[#All],[Stock]:[param_complete]], 30, FALSE)</f>
        <v>75</v>
      </c>
      <c r="AK9" s="65">
        <f>VLOOKUP(Table1[[#This Row],[Stock]], Table2[[#All],[Stock]:[param_complete]], 32, FALSE)</f>
        <v>0</v>
      </c>
    </row>
    <row r="10" spans="1:37" x14ac:dyDescent="0.3">
      <c r="A10" s="9" t="s">
        <v>252</v>
      </c>
      <c r="B10" s="9" t="s">
        <v>253</v>
      </c>
      <c r="C10" s="9" t="s">
        <v>254</v>
      </c>
      <c r="D10">
        <v>8</v>
      </c>
      <c r="E10" s="92">
        <v>0.98292776742200405</v>
      </c>
      <c r="F10" s="9"/>
      <c r="G10" s="9"/>
      <c r="H10" s="9"/>
      <c r="I10" s="9"/>
      <c r="J10" s="9" t="s">
        <v>248</v>
      </c>
      <c r="K10" s="9"/>
      <c r="L10" s="9"/>
      <c r="M10" s="1" t="s">
        <v>249</v>
      </c>
      <c r="N10" s="9"/>
      <c r="O10" s="9"/>
      <c r="P10" s="9">
        <v>0</v>
      </c>
      <c r="Q10" s="9" t="s">
        <v>7</v>
      </c>
      <c r="R10" s="9"/>
      <c r="S10" s="9"/>
      <c r="T10" s="65"/>
      <c r="U10" s="65" t="str">
        <f>VLOOKUP(Table1[[#This Row],[Stock]], Table2[[#All],[Stock]:[param_complete]], 2, FALSE)</f>
        <v>pelagic-neritic</v>
      </c>
      <c r="V10" s="65">
        <f>VLOOKUP(Table1[[#This Row],[Stock]], Table2[[#All],[Stock]:[param_complete]], 4, FALSE)</f>
        <v>4.2300000000000004</v>
      </c>
      <c r="W10" s="65">
        <f>VLOOKUP(Table1[[#This Row],[Stock]], Table2[[#All],[Stock]:[param_complete]], 6, FALSE)</f>
        <v>622</v>
      </c>
      <c r="X10" s="65">
        <f>VLOOKUP(Table1[[#This Row],[Stock]], Table2[[#All],[Stock]:[param_complete]], 8, FALSE)</f>
        <v>3.7</v>
      </c>
      <c r="Y10" s="65">
        <f>VLOOKUP(Table1[[#This Row],[Stock]], Table2[[#All],[Stock]:[param_complete]], 10, FALSE)</f>
        <v>1</v>
      </c>
      <c r="Z10" s="65">
        <f>VLOOKUP(Table1[[#This Row],[Stock]], Table2[[#All],[Stock]:[param_complete]], 12, FALSE)</f>
        <v>6.1</v>
      </c>
      <c r="AA10" s="65">
        <f>VLOOKUP(Table1[[#This Row],[Stock]], Table2[[#All],[Stock]:[param_complete]], 14, FALSE)</f>
        <v>125</v>
      </c>
      <c r="AB10" s="65">
        <f>VLOOKUP(Table1[[#This Row],[Stock]], Table2[[#All],[Stock]:[param_complete]], 16, FALSE)</f>
        <v>218</v>
      </c>
      <c r="AC10" s="65">
        <f>VLOOKUP(Table1[[#This Row],[Stock]], Table2[[#All],[Stock]:[param_complete]], 18, FALSE)</f>
        <v>8.8999999999999996E-2</v>
      </c>
      <c r="AD10" s="65">
        <f>VLOOKUP(Table1[[#This Row],[Stock]], Table2[[#All],[Stock]:[param_complete]], 20, FALSE)</f>
        <v>166</v>
      </c>
      <c r="AE10" s="65">
        <f>VLOOKUP(Table1[[#This Row],[Stock]], Table2[[#All],[Stock]:[param_complete]], 22, FALSE)</f>
        <v>15</v>
      </c>
      <c r="AF10" s="65">
        <f>VLOOKUP(Table1[[#This Row],[Stock]], Table2[[#All],[Stock]:[param_complete]], 24, FALSE)</f>
        <v>23</v>
      </c>
      <c r="AG10" s="65">
        <f>VLOOKUP(Table1[[#This Row],[Stock]], Table2[[#All],[Stock]:[param_complete]], 26, FALSE)</f>
        <v>0</v>
      </c>
      <c r="AH10" s="65">
        <f>VLOOKUP(Table1[[#This Row],[Stock]], Table2[[#All],[Stock]:[param_complete]], 28, FALSE)</f>
        <v>0</v>
      </c>
      <c r="AI10" s="65">
        <f>VLOOKUP(Table1[[#This Row],[Stock]], Table2[[#All],[Stock]:[param_complete]], 29, FALSE)</f>
        <v>150</v>
      </c>
      <c r="AJ10" s="65">
        <f>VLOOKUP(Table1[[#This Row],[Stock]], Table2[[#All],[Stock]:[param_complete]], 30, FALSE)</f>
        <v>75</v>
      </c>
      <c r="AK10" s="65">
        <f>VLOOKUP(Table1[[#This Row],[Stock]], Table2[[#All],[Stock]:[param_complete]], 32, FALSE)</f>
        <v>0</v>
      </c>
    </row>
    <row r="11" spans="1:37" x14ac:dyDescent="0.3">
      <c r="A11" s="9" t="s">
        <v>252</v>
      </c>
      <c r="B11" s="9" t="s">
        <v>253</v>
      </c>
      <c r="C11" s="9" t="s">
        <v>254</v>
      </c>
      <c r="D11">
        <v>9</v>
      </c>
      <c r="E11" s="92">
        <v>0.99704015081387898</v>
      </c>
      <c r="F11" s="9"/>
      <c r="G11" s="9"/>
      <c r="H11" s="9"/>
      <c r="I11" s="9"/>
      <c r="J11" s="9" t="s">
        <v>248</v>
      </c>
      <c r="K11" s="9"/>
      <c r="L11" s="9"/>
      <c r="M11" s="1" t="s">
        <v>249</v>
      </c>
      <c r="N11" s="9"/>
      <c r="O11" s="9"/>
      <c r="P11" s="9">
        <v>0</v>
      </c>
      <c r="Q11" s="9" t="s">
        <v>7</v>
      </c>
      <c r="R11" s="9"/>
      <c r="S11" s="9"/>
      <c r="T11" s="65"/>
      <c r="U11" s="65" t="str">
        <f>VLOOKUP(Table1[[#This Row],[Stock]], Table2[[#All],[Stock]:[param_complete]], 2, FALSE)</f>
        <v>pelagic-neritic</v>
      </c>
      <c r="V11" s="65">
        <f>VLOOKUP(Table1[[#This Row],[Stock]], Table2[[#All],[Stock]:[param_complete]], 4, FALSE)</f>
        <v>4.2300000000000004</v>
      </c>
      <c r="W11" s="65">
        <f>VLOOKUP(Table1[[#This Row],[Stock]], Table2[[#All],[Stock]:[param_complete]], 6, FALSE)</f>
        <v>622</v>
      </c>
      <c r="X11" s="65">
        <f>VLOOKUP(Table1[[#This Row],[Stock]], Table2[[#All],[Stock]:[param_complete]], 8, FALSE)</f>
        <v>3.7</v>
      </c>
      <c r="Y11" s="65">
        <f>VLOOKUP(Table1[[#This Row],[Stock]], Table2[[#All],[Stock]:[param_complete]], 10, FALSE)</f>
        <v>1</v>
      </c>
      <c r="Z11" s="65">
        <f>VLOOKUP(Table1[[#This Row],[Stock]], Table2[[#All],[Stock]:[param_complete]], 12, FALSE)</f>
        <v>6.1</v>
      </c>
      <c r="AA11" s="65">
        <f>VLOOKUP(Table1[[#This Row],[Stock]], Table2[[#All],[Stock]:[param_complete]], 14, FALSE)</f>
        <v>125</v>
      </c>
      <c r="AB11" s="65">
        <f>VLOOKUP(Table1[[#This Row],[Stock]], Table2[[#All],[Stock]:[param_complete]], 16, FALSE)</f>
        <v>218</v>
      </c>
      <c r="AC11" s="65">
        <f>VLOOKUP(Table1[[#This Row],[Stock]], Table2[[#All],[Stock]:[param_complete]], 18, FALSE)</f>
        <v>8.8999999999999996E-2</v>
      </c>
      <c r="AD11" s="65">
        <f>VLOOKUP(Table1[[#This Row],[Stock]], Table2[[#All],[Stock]:[param_complete]], 20, FALSE)</f>
        <v>166</v>
      </c>
      <c r="AE11" s="65">
        <f>VLOOKUP(Table1[[#This Row],[Stock]], Table2[[#All],[Stock]:[param_complete]], 22, FALSE)</f>
        <v>15</v>
      </c>
      <c r="AF11" s="65">
        <f>VLOOKUP(Table1[[#This Row],[Stock]], Table2[[#All],[Stock]:[param_complete]], 24, FALSE)</f>
        <v>23</v>
      </c>
      <c r="AG11" s="65">
        <f>VLOOKUP(Table1[[#This Row],[Stock]], Table2[[#All],[Stock]:[param_complete]], 26, FALSE)</f>
        <v>0</v>
      </c>
      <c r="AH11" s="65">
        <f>VLOOKUP(Table1[[#This Row],[Stock]], Table2[[#All],[Stock]:[param_complete]], 28, FALSE)</f>
        <v>0</v>
      </c>
      <c r="AI11" s="65">
        <f>VLOOKUP(Table1[[#This Row],[Stock]], Table2[[#All],[Stock]:[param_complete]], 29, FALSE)</f>
        <v>150</v>
      </c>
      <c r="AJ11" s="65">
        <f>VLOOKUP(Table1[[#This Row],[Stock]], Table2[[#All],[Stock]:[param_complete]], 30, FALSE)</f>
        <v>75</v>
      </c>
      <c r="AK11" s="65">
        <f>VLOOKUP(Table1[[#This Row],[Stock]], Table2[[#All],[Stock]:[param_complete]], 32, FALSE)</f>
        <v>0</v>
      </c>
    </row>
    <row r="12" spans="1:37" x14ac:dyDescent="0.3">
      <c r="A12" s="9" t="s">
        <v>252</v>
      </c>
      <c r="B12" s="9" t="s">
        <v>253</v>
      </c>
      <c r="C12" s="9" t="s">
        <v>254</v>
      </c>
      <c r="D12">
        <v>10</v>
      </c>
      <c r="E12" s="92">
        <v>1.0020616443277801</v>
      </c>
      <c r="F12" s="9"/>
      <c r="G12" s="9"/>
      <c r="H12" s="9"/>
      <c r="I12" s="9"/>
      <c r="J12" s="9" t="s">
        <v>248</v>
      </c>
      <c r="K12" s="9"/>
      <c r="L12" s="9"/>
      <c r="M12" s="1" t="s">
        <v>249</v>
      </c>
      <c r="N12" s="9"/>
      <c r="O12" s="9"/>
      <c r="P12" s="9">
        <v>0</v>
      </c>
      <c r="Q12" s="9" t="s">
        <v>7</v>
      </c>
      <c r="R12" s="9"/>
      <c r="S12" s="9"/>
      <c r="T12" s="65"/>
      <c r="U12" s="65" t="str">
        <f>VLOOKUP(Table1[[#This Row],[Stock]], Table2[[#All],[Stock]:[param_complete]], 2, FALSE)</f>
        <v>pelagic-neritic</v>
      </c>
      <c r="V12" s="65">
        <f>VLOOKUP(Table1[[#This Row],[Stock]], Table2[[#All],[Stock]:[param_complete]], 4, FALSE)</f>
        <v>4.2300000000000004</v>
      </c>
      <c r="W12" s="65">
        <f>VLOOKUP(Table1[[#This Row],[Stock]], Table2[[#All],[Stock]:[param_complete]], 6, FALSE)</f>
        <v>622</v>
      </c>
      <c r="X12" s="65">
        <f>VLOOKUP(Table1[[#This Row],[Stock]], Table2[[#All],[Stock]:[param_complete]], 8, FALSE)</f>
        <v>3.7</v>
      </c>
      <c r="Y12" s="65">
        <f>VLOOKUP(Table1[[#This Row],[Stock]], Table2[[#All],[Stock]:[param_complete]], 10, FALSE)</f>
        <v>1</v>
      </c>
      <c r="Z12" s="65">
        <f>VLOOKUP(Table1[[#This Row],[Stock]], Table2[[#All],[Stock]:[param_complete]], 12, FALSE)</f>
        <v>6.1</v>
      </c>
      <c r="AA12" s="65">
        <f>VLOOKUP(Table1[[#This Row],[Stock]], Table2[[#All],[Stock]:[param_complete]], 14, FALSE)</f>
        <v>125</v>
      </c>
      <c r="AB12" s="65">
        <f>VLOOKUP(Table1[[#This Row],[Stock]], Table2[[#All],[Stock]:[param_complete]], 16, FALSE)</f>
        <v>218</v>
      </c>
      <c r="AC12" s="65">
        <f>VLOOKUP(Table1[[#This Row],[Stock]], Table2[[#All],[Stock]:[param_complete]], 18, FALSE)</f>
        <v>8.8999999999999996E-2</v>
      </c>
      <c r="AD12" s="65">
        <f>VLOOKUP(Table1[[#This Row],[Stock]], Table2[[#All],[Stock]:[param_complete]], 20, FALSE)</f>
        <v>166</v>
      </c>
      <c r="AE12" s="65">
        <f>VLOOKUP(Table1[[#This Row],[Stock]], Table2[[#All],[Stock]:[param_complete]], 22, FALSE)</f>
        <v>15</v>
      </c>
      <c r="AF12" s="65">
        <f>VLOOKUP(Table1[[#This Row],[Stock]], Table2[[#All],[Stock]:[param_complete]], 24, FALSE)</f>
        <v>23</v>
      </c>
      <c r="AG12" s="65">
        <f>VLOOKUP(Table1[[#This Row],[Stock]], Table2[[#All],[Stock]:[param_complete]], 26, FALSE)</f>
        <v>0</v>
      </c>
      <c r="AH12" s="65">
        <f>VLOOKUP(Table1[[#This Row],[Stock]], Table2[[#All],[Stock]:[param_complete]], 28, FALSE)</f>
        <v>0</v>
      </c>
      <c r="AI12" s="65">
        <f>VLOOKUP(Table1[[#This Row],[Stock]], Table2[[#All],[Stock]:[param_complete]], 29, FALSE)</f>
        <v>150</v>
      </c>
      <c r="AJ12" s="65">
        <f>VLOOKUP(Table1[[#This Row],[Stock]], Table2[[#All],[Stock]:[param_complete]], 30, FALSE)</f>
        <v>75</v>
      </c>
      <c r="AK12" s="65">
        <f>VLOOKUP(Table1[[#This Row],[Stock]], Table2[[#All],[Stock]:[param_complete]], 32, FALSE)</f>
        <v>0</v>
      </c>
    </row>
    <row r="13" spans="1:37" x14ac:dyDescent="0.3">
      <c r="A13" s="9" t="s">
        <v>252</v>
      </c>
      <c r="B13" s="9" t="s">
        <v>253</v>
      </c>
      <c r="C13" s="9" t="s">
        <v>254</v>
      </c>
      <c r="D13">
        <v>11</v>
      </c>
      <c r="E13" s="92">
        <v>1.0005896450717</v>
      </c>
      <c r="F13" s="9"/>
      <c r="G13" s="9"/>
      <c r="H13" s="9"/>
      <c r="I13" s="9"/>
      <c r="J13" s="9" t="s">
        <v>248</v>
      </c>
      <c r="K13" s="9"/>
      <c r="L13" s="9"/>
      <c r="M13" s="1" t="s">
        <v>249</v>
      </c>
      <c r="N13" s="9"/>
      <c r="O13" s="9"/>
      <c r="P13" s="9">
        <v>0</v>
      </c>
      <c r="Q13" s="9" t="s">
        <v>7</v>
      </c>
      <c r="R13" s="9"/>
      <c r="S13" s="9"/>
      <c r="T13" s="65"/>
      <c r="U13" s="65" t="str">
        <f>VLOOKUP(Table1[[#This Row],[Stock]], Table2[[#All],[Stock]:[param_complete]], 2, FALSE)</f>
        <v>pelagic-neritic</v>
      </c>
      <c r="V13" s="65">
        <f>VLOOKUP(Table1[[#This Row],[Stock]], Table2[[#All],[Stock]:[param_complete]], 4, FALSE)</f>
        <v>4.2300000000000004</v>
      </c>
      <c r="W13" s="65">
        <f>VLOOKUP(Table1[[#This Row],[Stock]], Table2[[#All],[Stock]:[param_complete]], 6, FALSE)</f>
        <v>622</v>
      </c>
      <c r="X13" s="65">
        <f>VLOOKUP(Table1[[#This Row],[Stock]], Table2[[#All],[Stock]:[param_complete]], 8, FALSE)</f>
        <v>3.7</v>
      </c>
      <c r="Y13" s="65">
        <f>VLOOKUP(Table1[[#This Row],[Stock]], Table2[[#All],[Stock]:[param_complete]], 10, FALSE)</f>
        <v>1</v>
      </c>
      <c r="Z13" s="65">
        <f>VLOOKUP(Table1[[#This Row],[Stock]], Table2[[#All],[Stock]:[param_complete]], 12, FALSE)</f>
        <v>6.1</v>
      </c>
      <c r="AA13" s="65">
        <f>VLOOKUP(Table1[[#This Row],[Stock]], Table2[[#All],[Stock]:[param_complete]], 14, FALSE)</f>
        <v>125</v>
      </c>
      <c r="AB13" s="65">
        <f>VLOOKUP(Table1[[#This Row],[Stock]], Table2[[#All],[Stock]:[param_complete]], 16, FALSE)</f>
        <v>218</v>
      </c>
      <c r="AC13" s="65">
        <f>VLOOKUP(Table1[[#This Row],[Stock]], Table2[[#All],[Stock]:[param_complete]], 18, FALSE)</f>
        <v>8.8999999999999996E-2</v>
      </c>
      <c r="AD13" s="65">
        <f>VLOOKUP(Table1[[#This Row],[Stock]], Table2[[#All],[Stock]:[param_complete]], 20, FALSE)</f>
        <v>166</v>
      </c>
      <c r="AE13" s="65">
        <f>VLOOKUP(Table1[[#This Row],[Stock]], Table2[[#All],[Stock]:[param_complete]], 22, FALSE)</f>
        <v>15</v>
      </c>
      <c r="AF13" s="65">
        <f>VLOOKUP(Table1[[#This Row],[Stock]], Table2[[#All],[Stock]:[param_complete]], 24, FALSE)</f>
        <v>23</v>
      </c>
      <c r="AG13" s="65">
        <f>VLOOKUP(Table1[[#This Row],[Stock]], Table2[[#All],[Stock]:[param_complete]], 26, FALSE)</f>
        <v>0</v>
      </c>
      <c r="AH13" s="65">
        <f>VLOOKUP(Table1[[#This Row],[Stock]], Table2[[#All],[Stock]:[param_complete]], 28, FALSE)</f>
        <v>0</v>
      </c>
      <c r="AI13" s="65">
        <f>VLOOKUP(Table1[[#This Row],[Stock]], Table2[[#All],[Stock]:[param_complete]], 29, FALSE)</f>
        <v>150</v>
      </c>
      <c r="AJ13" s="65">
        <f>VLOOKUP(Table1[[#This Row],[Stock]], Table2[[#All],[Stock]:[param_complete]], 30, FALSE)</f>
        <v>75</v>
      </c>
      <c r="AK13" s="65">
        <f>VLOOKUP(Table1[[#This Row],[Stock]], Table2[[#All],[Stock]:[param_complete]], 32, FALSE)</f>
        <v>0</v>
      </c>
    </row>
    <row r="14" spans="1:37" x14ac:dyDescent="0.3">
      <c r="A14" s="9" t="s">
        <v>252</v>
      </c>
      <c r="B14" s="9" t="s">
        <v>253</v>
      </c>
      <c r="C14" s="9" t="s">
        <v>254</v>
      </c>
      <c r="D14">
        <v>12</v>
      </c>
      <c r="E14" s="92">
        <v>0.997816833838441</v>
      </c>
      <c r="F14" s="9"/>
      <c r="G14" s="9"/>
      <c r="H14" s="9"/>
      <c r="I14" s="9"/>
      <c r="J14" s="9" t="s">
        <v>248</v>
      </c>
      <c r="K14" s="9"/>
      <c r="L14" s="9"/>
      <c r="M14" s="1" t="s">
        <v>249</v>
      </c>
      <c r="N14" s="9"/>
      <c r="O14" s="9"/>
      <c r="P14" s="9">
        <v>0</v>
      </c>
      <c r="Q14" s="9" t="s">
        <v>7</v>
      </c>
      <c r="R14" s="9"/>
      <c r="S14" s="9"/>
      <c r="T14" s="65"/>
      <c r="U14" s="65" t="str">
        <f>VLOOKUP(Table1[[#This Row],[Stock]], Table2[[#All],[Stock]:[param_complete]], 2, FALSE)</f>
        <v>pelagic-neritic</v>
      </c>
      <c r="V14" s="65">
        <f>VLOOKUP(Table1[[#This Row],[Stock]], Table2[[#All],[Stock]:[param_complete]], 4, FALSE)</f>
        <v>4.2300000000000004</v>
      </c>
      <c r="W14" s="65">
        <f>VLOOKUP(Table1[[#This Row],[Stock]], Table2[[#All],[Stock]:[param_complete]], 6, FALSE)</f>
        <v>622</v>
      </c>
      <c r="X14" s="65">
        <f>VLOOKUP(Table1[[#This Row],[Stock]], Table2[[#All],[Stock]:[param_complete]], 8, FALSE)</f>
        <v>3.7</v>
      </c>
      <c r="Y14" s="65">
        <f>VLOOKUP(Table1[[#This Row],[Stock]], Table2[[#All],[Stock]:[param_complete]], 10, FALSE)</f>
        <v>1</v>
      </c>
      <c r="Z14" s="65">
        <f>VLOOKUP(Table1[[#This Row],[Stock]], Table2[[#All],[Stock]:[param_complete]], 12, FALSE)</f>
        <v>6.1</v>
      </c>
      <c r="AA14" s="65">
        <f>VLOOKUP(Table1[[#This Row],[Stock]], Table2[[#All],[Stock]:[param_complete]], 14, FALSE)</f>
        <v>125</v>
      </c>
      <c r="AB14" s="65">
        <f>VLOOKUP(Table1[[#This Row],[Stock]], Table2[[#All],[Stock]:[param_complete]], 16, FALSE)</f>
        <v>218</v>
      </c>
      <c r="AC14" s="65">
        <f>VLOOKUP(Table1[[#This Row],[Stock]], Table2[[#All],[Stock]:[param_complete]], 18, FALSE)</f>
        <v>8.8999999999999996E-2</v>
      </c>
      <c r="AD14" s="65">
        <f>VLOOKUP(Table1[[#This Row],[Stock]], Table2[[#All],[Stock]:[param_complete]], 20, FALSE)</f>
        <v>166</v>
      </c>
      <c r="AE14" s="65">
        <f>VLOOKUP(Table1[[#This Row],[Stock]], Table2[[#All],[Stock]:[param_complete]], 22, FALSE)</f>
        <v>15</v>
      </c>
      <c r="AF14" s="65">
        <f>VLOOKUP(Table1[[#This Row],[Stock]], Table2[[#All],[Stock]:[param_complete]], 24, FALSE)</f>
        <v>23</v>
      </c>
      <c r="AG14" s="65">
        <f>VLOOKUP(Table1[[#This Row],[Stock]], Table2[[#All],[Stock]:[param_complete]], 26, FALSE)</f>
        <v>0</v>
      </c>
      <c r="AH14" s="65">
        <f>VLOOKUP(Table1[[#This Row],[Stock]], Table2[[#All],[Stock]:[param_complete]], 28, FALSE)</f>
        <v>0</v>
      </c>
      <c r="AI14" s="65">
        <f>VLOOKUP(Table1[[#This Row],[Stock]], Table2[[#All],[Stock]:[param_complete]], 29, FALSE)</f>
        <v>150</v>
      </c>
      <c r="AJ14" s="65">
        <f>VLOOKUP(Table1[[#This Row],[Stock]], Table2[[#All],[Stock]:[param_complete]], 30, FALSE)</f>
        <v>75</v>
      </c>
      <c r="AK14" s="65">
        <f>VLOOKUP(Table1[[#This Row],[Stock]], Table2[[#All],[Stock]:[param_complete]], 32, FALSE)</f>
        <v>0</v>
      </c>
    </row>
    <row r="15" spans="1:37" x14ac:dyDescent="0.3">
      <c r="A15" s="9" t="s">
        <v>252</v>
      </c>
      <c r="B15" s="9" t="s">
        <v>253</v>
      </c>
      <c r="C15" s="9" t="s">
        <v>254</v>
      </c>
      <c r="D15">
        <v>13</v>
      </c>
      <c r="E15" s="92">
        <v>1</v>
      </c>
      <c r="F15" s="9"/>
      <c r="G15" s="9"/>
      <c r="H15" s="9"/>
      <c r="I15" s="9"/>
      <c r="J15" s="9" t="s">
        <v>248</v>
      </c>
      <c r="K15" s="9"/>
      <c r="L15" s="9"/>
      <c r="M15" s="1" t="s">
        <v>249</v>
      </c>
      <c r="N15" s="9"/>
      <c r="O15" s="9"/>
      <c r="P15" s="9">
        <v>0</v>
      </c>
      <c r="Q15" s="9" t="s">
        <v>7</v>
      </c>
      <c r="R15" s="9"/>
      <c r="S15" s="9"/>
      <c r="T15" s="65"/>
      <c r="U15" s="65" t="str">
        <f>VLOOKUP(Table1[[#This Row],[Stock]], Table2[[#All],[Stock]:[param_complete]], 2, FALSE)</f>
        <v>pelagic-neritic</v>
      </c>
      <c r="V15" s="65">
        <f>VLOOKUP(Table1[[#This Row],[Stock]], Table2[[#All],[Stock]:[param_complete]], 4, FALSE)</f>
        <v>4.2300000000000004</v>
      </c>
      <c r="W15" s="65">
        <f>VLOOKUP(Table1[[#This Row],[Stock]], Table2[[#All],[Stock]:[param_complete]], 6, FALSE)</f>
        <v>622</v>
      </c>
      <c r="X15" s="65">
        <f>VLOOKUP(Table1[[#This Row],[Stock]], Table2[[#All],[Stock]:[param_complete]], 8, FALSE)</f>
        <v>3.7</v>
      </c>
      <c r="Y15" s="65">
        <f>VLOOKUP(Table1[[#This Row],[Stock]], Table2[[#All],[Stock]:[param_complete]], 10, FALSE)</f>
        <v>1</v>
      </c>
      <c r="Z15" s="65">
        <f>VLOOKUP(Table1[[#This Row],[Stock]], Table2[[#All],[Stock]:[param_complete]], 12, FALSE)</f>
        <v>6.1</v>
      </c>
      <c r="AA15" s="65">
        <f>VLOOKUP(Table1[[#This Row],[Stock]], Table2[[#All],[Stock]:[param_complete]], 14, FALSE)</f>
        <v>125</v>
      </c>
      <c r="AB15" s="65">
        <f>VLOOKUP(Table1[[#This Row],[Stock]], Table2[[#All],[Stock]:[param_complete]], 16, FALSE)</f>
        <v>218</v>
      </c>
      <c r="AC15" s="65">
        <f>VLOOKUP(Table1[[#This Row],[Stock]], Table2[[#All],[Stock]:[param_complete]], 18, FALSE)</f>
        <v>8.8999999999999996E-2</v>
      </c>
      <c r="AD15" s="65">
        <f>VLOOKUP(Table1[[#This Row],[Stock]], Table2[[#All],[Stock]:[param_complete]], 20, FALSE)</f>
        <v>166</v>
      </c>
      <c r="AE15" s="65">
        <f>VLOOKUP(Table1[[#This Row],[Stock]], Table2[[#All],[Stock]:[param_complete]], 22, FALSE)</f>
        <v>15</v>
      </c>
      <c r="AF15" s="65">
        <f>VLOOKUP(Table1[[#This Row],[Stock]], Table2[[#All],[Stock]:[param_complete]], 24, FALSE)</f>
        <v>23</v>
      </c>
      <c r="AG15" s="65">
        <f>VLOOKUP(Table1[[#This Row],[Stock]], Table2[[#All],[Stock]:[param_complete]], 26, FALSE)</f>
        <v>0</v>
      </c>
      <c r="AH15" s="65">
        <f>VLOOKUP(Table1[[#This Row],[Stock]], Table2[[#All],[Stock]:[param_complete]], 28, FALSE)</f>
        <v>0</v>
      </c>
      <c r="AI15" s="65">
        <f>VLOOKUP(Table1[[#This Row],[Stock]], Table2[[#All],[Stock]:[param_complete]], 29, FALSE)</f>
        <v>150</v>
      </c>
      <c r="AJ15" s="65">
        <f>VLOOKUP(Table1[[#This Row],[Stock]], Table2[[#All],[Stock]:[param_complete]], 30, FALSE)</f>
        <v>75</v>
      </c>
      <c r="AK15" s="65">
        <f>VLOOKUP(Table1[[#This Row],[Stock]], Table2[[#All],[Stock]:[param_complete]], 32, FALSE)</f>
        <v>0</v>
      </c>
    </row>
    <row r="16" spans="1:37" x14ac:dyDescent="0.3">
      <c r="A16" s="9" t="s">
        <v>252</v>
      </c>
      <c r="B16" s="9" t="s">
        <v>253</v>
      </c>
      <c r="C16" s="9" t="s">
        <v>254</v>
      </c>
      <c r="D16">
        <v>14</v>
      </c>
      <c r="E16" s="92">
        <v>1</v>
      </c>
      <c r="F16" s="9"/>
      <c r="G16" s="9"/>
      <c r="H16" s="9"/>
      <c r="I16" s="9"/>
      <c r="J16" s="9" t="s">
        <v>248</v>
      </c>
      <c r="K16" s="9"/>
      <c r="L16" s="9"/>
      <c r="M16" s="1" t="s">
        <v>249</v>
      </c>
      <c r="N16" s="9"/>
      <c r="O16" s="9"/>
      <c r="P16" s="9">
        <v>0</v>
      </c>
      <c r="Q16" s="9" t="s">
        <v>7</v>
      </c>
      <c r="R16" s="9"/>
      <c r="S16" s="9"/>
      <c r="T16" s="65"/>
      <c r="U16" s="65" t="str">
        <f>VLOOKUP(Table1[[#This Row],[Stock]], Table2[[#All],[Stock]:[param_complete]], 2, FALSE)</f>
        <v>pelagic-neritic</v>
      </c>
      <c r="V16" s="65">
        <f>VLOOKUP(Table1[[#This Row],[Stock]], Table2[[#All],[Stock]:[param_complete]], 4, FALSE)</f>
        <v>4.2300000000000004</v>
      </c>
      <c r="W16" s="65">
        <f>VLOOKUP(Table1[[#This Row],[Stock]], Table2[[#All],[Stock]:[param_complete]], 6, FALSE)</f>
        <v>622</v>
      </c>
      <c r="X16" s="65">
        <f>VLOOKUP(Table1[[#This Row],[Stock]], Table2[[#All],[Stock]:[param_complete]], 8, FALSE)</f>
        <v>3.7</v>
      </c>
      <c r="Y16" s="65">
        <f>VLOOKUP(Table1[[#This Row],[Stock]], Table2[[#All],[Stock]:[param_complete]], 10, FALSE)</f>
        <v>1</v>
      </c>
      <c r="Z16" s="65">
        <f>VLOOKUP(Table1[[#This Row],[Stock]], Table2[[#All],[Stock]:[param_complete]], 12, FALSE)</f>
        <v>6.1</v>
      </c>
      <c r="AA16" s="65">
        <f>VLOOKUP(Table1[[#This Row],[Stock]], Table2[[#All],[Stock]:[param_complete]], 14, FALSE)</f>
        <v>125</v>
      </c>
      <c r="AB16" s="65">
        <f>VLOOKUP(Table1[[#This Row],[Stock]], Table2[[#All],[Stock]:[param_complete]], 16, FALSE)</f>
        <v>218</v>
      </c>
      <c r="AC16" s="65">
        <f>VLOOKUP(Table1[[#This Row],[Stock]], Table2[[#All],[Stock]:[param_complete]], 18, FALSE)</f>
        <v>8.8999999999999996E-2</v>
      </c>
      <c r="AD16" s="65">
        <f>VLOOKUP(Table1[[#This Row],[Stock]], Table2[[#All],[Stock]:[param_complete]], 20, FALSE)</f>
        <v>166</v>
      </c>
      <c r="AE16" s="65">
        <f>VLOOKUP(Table1[[#This Row],[Stock]], Table2[[#All],[Stock]:[param_complete]], 22, FALSE)</f>
        <v>15</v>
      </c>
      <c r="AF16" s="65">
        <f>VLOOKUP(Table1[[#This Row],[Stock]], Table2[[#All],[Stock]:[param_complete]], 24, FALSE)</f>
        <v>23</v>
      </c>
      <c r="AG16" s="65">
        <f>VLOOKUP(Table1[[#This Row],[Stock]], Table2[[#All],[Stock]:[param_complete]], 26, FALSE)</f>
        <v>0</v>
      </c>
      <c r="AH16" s="65">
        <f>VLOOKUP(Table1[[#This Row],[Stock]], Table2[[#All],[Stock]:[param_complete]], 28, FALSE)</f>
        <v>0</v>
      </c>
      <c r="AI16" s="65">
        <f>VLOOKUP(Table1[[#This Row],[Stock]], Table2[[#All],[Stock]:[param_complete]], 29, FALSE)</f>
        <v>150</v>
      </c>
      <c r="AJ16" s="65">
        <f>VLOOKUP(Table1[[#This Row],[Stock]], Table2[[#All],[Stock]:[param_complete]], 30, FALSE)</f>
        <v>75</v>
      </c>
      <c r="AK16" s="65">
        <f>VLOOKUP(Table1[[#This Row],[Stock]], Table2[[#All],[Stock]:[param_complete]], 32, FALSE)</f>
        <v>0</v>
      </c>
    </row>
    <row r="17" spans="1:37" x14ac:dyDescent="0.3">
      <c r="A17" s="9" t="s">
        <v>252</v>
      </c>
      <c r="B17" s="9" t="s">
        <v>253</v>
      </c>
      <c r="C17" s="9" t="s">
        <v>254</v>
      </c>
      <c r="D17">
        <v>15</v>
      </c>
      <c r="E17" s="92">
        <v>1</v>
      </c>
      <c r="F17" s="9"/>
      <c r="G17" s="9"/>
      <c r="H17" s="9"/>
      <c r="I17" s="9"/>
      <c r="J17" s="9" t="s">
        <v>248</v>
      </c>
      <c r="K17" s="9"/>
      <c r="L17" s="9"/>
      <c r="M17" s="1" t="s">
        <v>249</v>
      </c>
      <c r="N17" s="9"/>
      <c r="O17" s="9"/>
      <c r="P17" s="9">
        <v>0</v>
      </c>
      <c r="Q17" s="9" t="s">
        <v>7</v>
      </c>
      <c r="R17" s="9"/>
      <c r="S17" s="9"/>
      <c r="T17" s="65"/>
      <c r="U17" s="65" t="str">
        <f>VLOOKUP(Table1[[#This Row],[Stock]], Table2[[#All],[Stock]:[param_complete]], 2, FALSE)</f>
        <v>pelagic-neritic</v>
      </c>
      <c r="V17" s="65">
        <f>VLOOKUP(Table1[[#This Row],[Stock]], Table2[[#All],[Stock]:[param_complete]], 4, FALSE)</f>
        <v>4.2300000000000004</v>
      </c>
      <c r="W17" s="65">
        <f>VLOOKUP(Table1[[#This Row],[Stock]], Table2[[#All],[Stock]:[param_complete]], 6, FALSE)</f>
        <v>622</v>
      </c>
      <c r="X17" s="65">
        <f>VLOOKUP(Table1[[#This Row],[Stock]], Table2[[#All],[Stock]:[param_complete]], 8, FALSE)</f>
        <v>3.7</v>
      </c>
      <c r="Y17" s="65">
        <f>VLOOKUP(Table1[[#This Row],[Stock]], Table2[[#All],[Stock]:[param_complete]], 10, FALSE)</f>
        <v>1</v>
      </c>
      <c r="Z17" s="65">
        <f>VLOOKUP(Table1[[#This Row],[Stock]], Table2[[#All],[Stock]:[param_complete]], 12, FALSE)</f>
        <v>6.1</v>
      </c>
      <c r="AA17" s="65">
        <f>VLOOKUP(Table1[[#This Row],[Stock]], Table2[[#All],[Stock]:[param_complete]], 14, FALSE)</f>
        <v>125</v>
      </c>
      <c r="AB17" s="65">
        <f>VLOOKUP(Table1[[#This Row],[Stock]], Table2[[#All],[Stock]:[param_complete]], 16, FALSE)</f>
        <v>218</v>
      </c>
      <c r="AC17" s="65">
        <f>VLOOKUP(Table1[[#This Row],[Stock]], Table2[[#All],[Stock]:[param_complete]], 18, FALSE)</f>
        <v>8.8999999999999996E-2</v>
      </c>
      <c r="AD17" s="65">
        <f>VLOOKUP(Table1[[#This Row],[Stock]], Table2[[#All],[Stock]:[param_complete]], 20, FALSE)</f>
        <v>166</v>
      </c>
      <c r="AE17" s="65">
        <f>VLOOKUP(Table1[[#This Row],[Stock]], Table2[[#All],[Stock]:[param_complete]], 22, FALSE)</f>
        <v>15</v>
      </c>
      <c r="AF17" s="65">
        <f>VLOOKUP(Table1[[#This Row],[Stock]], Table2[[#All],[Stock]:[param_complete]], 24, FALSE)</f>
        <v>23</v>
      </c>
      <c r="AG17" s="65">
        <f>VLOOKUP(Table1[[#This Row],[Stock]], Table2[[#All],[Stock]:[param_complete]], 26, FALSE)</f>
        <v>0</v>
      </c>
      <c r="AH17" s="65">
        <f>VLOOKUP(Table1[[#This Row],[Stock]], Table2[[#All],[Stock]:[param_complete]], 28, FALSE)</f>
        <v>0</v>
      </c>
      <c r="AI17" s="65">
        <f>VLOOKUP(Table1[[#This Row],[Stock]], Table2[[#All],[Stock]:[param_complete]], 29, FALSE)</f>
        <v>150</v>
      </c>
      <c r="AJ17" s="65">
        <f>VLOOKUP(Table1[[#This Row],[Stock]], Table2[[#All],[Stock]:[param_complete]], 30, FALSE)</f>
        <v>75</v>
      </c>
      <c r="AK17" s="65">
        <f>VLOOKUP(Table1[[#This Row],[Stock]], Table2[[#All],[Stock]:[param_complete]], 32, FALSE)</f>
        <v>0</v>
      </c>
    </row>
    <row r="18" spans="1:37" x14ac:dyDescent="0.3">
      <c r="A18" s="9" t="s">
        <v>63</v>
      </c>
      <c r="B18" s="94" t="s">
        <v>262</v>
      </c>
      <c r="C18" s="9" t="s">
        <v>263</v>
      </c>
      <c r="D18" s="9">
        <v>0</v>
      </c>
      <c r="E18" s="92">
        <v>0</v>
      </c>
      <c r="F18" s="9"/>
      <c r="G18" s="9"/>
      <c r="H18" s="9"/>
      <c r="I18" s="9"/>
      <c r="J18" s="9" t="s">
        <v>133</v>
      </c>
      <c r="K18" s="9"/>
      <c r="L18" s="9"/>
      <c r="M18" s="1" t="s">
        <v>264</v>
      </c>
      <c r="N18" s="9"/>
      <c r="O18" s="9"/>
      <c r="P18" s="9">
        <v>0</v>
      </c>
      <c r="Q18" s="9" t="s">
        <v>7</v>
      </c>
      <c r="R18" s="9"/>
      <c r="S18" s="9"/>
      <c r="T18" s="65"/>
      <c r="U18" s="65" t="str">
        <f>VLOOKUP(Table1[[#This Row],[Stock]], Table2[[#All],[Stock]:[param_complete]], 2, FALSE)</f>
        <v>demersal</v>
      </c>
      <c r="V18" s="65">
        <f>VLOOKUP(Table1[[#This Row],[Stock]], Table2[[#All],[Stock]:[param_complete]], 4, FALSE)</f>
        <v>4.37</v>
      </c>
      <c r="W18" s="65">
        <f>VLOOKUP(Table1[[#This Row],[Stock]], Table2[[#All],[Stock]:[param_complete]], 6, FALSE)</f>
        <v>320</v>
      </c>
      <c r="X18" s="65">
        <f>VLOOKUP(Table1[[#This Row],[Stock]], Table2[[#All],[Stock]:[param_complete]], 8, FALSE)</f>
        <v>5</v>
      </c>
      <c r="Y18" s="65">
        <f>VLOOKUP(Table1[[#This Row],[Stock]], Table2[[#All],[Stock]:[param_complete]], 10, FALSE)</f>
        <v>1</v>
      </c>
      <c r="Z18" s="65">
        <f>VLOOKUP(Table1[[#This Row],[Stock]], Table2[[#All],[Stock]:[param_complete]], 12, FALSE)</f>
        <v>1.6</v>
      </c>
      <c r="AA18" s="65">
        <f>VLOOKUP(Table1[[#This Row],[Stock]], Table2[[#All],[Stock]:[param_complete]], 14, FALSE)</f>
        <v>76</v>
      </c>
      <c r="AB18" s="65">
        <f>VLOOKUP(Table1[[#This Row],[Stock]], Table2[[#All],[Stock]:[param_complete]], 16, FALSE)</f>
        <v>96</v>
      </c>
      <c r="AC18" s="65">
        <f>VLOOKUP(Table1[[#This Row],[Stock]], Table2[[#All],[Stock]:[param_complete]], 18, FALSE)</f>
        <v>0.63</v>
      </c>
      <c r="AD18" s="65">
        <f>VLOOKUP(Table1[[#This Row],[Stock]], Table2[[#All],[Stock]:[param_complete]], 20, FALSE)</f>
        <v>110</v>
      </c>
      <c r="AE18" s="65">
        <f>VLOOKUP(Table1[[#This Row],[Stock]], Table2[[#All],[Stock]:[param_complete]], 22, FALSE)</f>
        <v>10</v>
      </c>
      <c r="AF18" s="65">
        <f>VLOOKUP(Table1[[#This Row],[Stock]], Table2[[#All],[Stock]:[param_complete]], 24, FALSE)</f>
        <v>25.5</v>
      </c>
      <c r="AG18" s="65">
        <f>VLOOKUP(Table1[[#This Row],[Stock]], Table2[[#All],[Stock]:[param_complete]], 26, FALSE)</f>
        <v>0</v>
      </c>
      <c r="AH18" s="65">
        <f>VLOOKUP(Table1[[#This Row],[Stock]], Table2[[#All],[Stock]:[param_complete]], 28, FALSE)</f>
        <v>10</v>
      </c>
      <c r="AI18" s="65">
        <f>VLOOKUP(Table1[[#This Row],[Stock]], Table2[[#All],[Stock]:[param_complete]], 29, FALSE)</f>
        <v>280</v>
      </c>
      <c r="AJ18" s="65">
        <f>VLOOKUP(Table1[[#This Row],[Stock]], Table2[[#All],[Stock]:[param_complete]], 30, FALSE)</f>
        <v>145</v>
      </c>
      <c r="AK18" s="65">
        <f>VLOOKUP(Table1[[#This Row],[Stock]], Table2[[#All],[Stock]:[param_complete]], 32, FALSE)</f>
        <v>0</v>
      </c>
    </row>
    <row r="19" spans="1:37" x14ac:dyDescent="0.3">
      <c r="A19" s="9" t="s">
        <v>63</v>
      </c>
      <c r="B19" s="94" t="s">
        <v>262</v>
      </c>
      <c r="C19" s="9" t="s">
        <v>263</v>
      </c>
      <c r="D19" s="9">
        <v>1</v>
      </c>
      <c r="E19" s="92">
        <v>2.1382827128264701E-2</v>
      </c>
      <c r="F19" s="9"/>
      <c r="G19" s="9"/>
      <c r="H19" s="9"/>
      <c r="I19" s="9"/>
      <c r="J19" s="9" t="s">
        <v>133</v>
      </c>
      <c r="K19" s="9"/>
      <c r="L19" s="9"/>
      <c r="M19" s="1" t="s">
        <v>264</v>
      </c>
      <c r="N19" s="9"/>
      <c r="O19" s="9"/>
      <c r="P19" s="9">
        <v>0</v>
      </c>
      <c r="Q19" s="9" t="s">
        <v>7</v>
      </c>
      <c r="R19" s="9"/>
      <c r="S19" s="9"/>
      <c r="T19" s="65"/>
      <c r="U19" s="65" t="str">
        <f>VLOOKUP(Table1[[#This Row],[Stock]], Table2[[#All],[Stock]:[param_complete]], 2, FALSE)</f>
        <v>demersal</v>
      </c>
      <c r="V19" s="65">
        <f>VLOOKUP(Table1[[#This Row],[Stock]], Table2[[#All],[Stock]:[param_complete]], 4, FALSE)</f>
        <v>4.37</v>
      </c>
      <c r="W19" s="65">
        <f>VLOOKUP(Table1[[#This Row],[Stock]], Table2[[#All],[Stock]:[param_complete]], 6, FALSE)</f>
        <v>320</v>
      </c>
      <c r="X19" s="65">
        <f>VLOOKUP(Table1[[#This Row],[Stock]], Table2[[#All],[Stock]:[param_complete]], 8, FALSE)</f>
        <v>5</v>
      </c>
      <c r="Y19" s="65">
        <f>VLOOKUP(Table1[[#This Row],[Stock]], Table2[[#All],[Stock]:[param_complete]], 10, FALSE)</f>
        <v>1</v>
      </c>
      <c r="Z19" s="65">
        <f>VLOOKUP(Table1[[#This Row],[Stock]], Table2[[#All],[Stock]:[param_complete]], 12, FALSE)</f>
        <v>1.6</v>
      </c>
      <c r="AA19" s="65">
        <f>VLOOKUP(Table1[[#This Row],[Stock]], Table2[[#All],[Stock]:[param_complete]], 14, FALSE)</f>
        <v>76</v>
      </c>
      <c r="AB19" s="65">
        <f>VLOOKUP(Table1[[#This Row],[Stock]], Table2[[#All],[Stock]:[param_complete]], 16, FALSE)</f>
        <v>96</v>
      </c>
      <c r="AC19" s="65">
        <f>VLOOKUP(Table1[[#This Row],[Stock]], Table2[[#All],[Stock]:[param_complete]], 18, FALSE)</f>
        <v>0.63</v>
      </c>
      <c r="AD19" s="65">
        <f>VLOOKUP(Table1[[#This Row],[Stock]], Table2[[#All],[Stock]:[param_complete]], 20, FALSE)</f>
        <v>110</v>
      </c>
      <c r="AE19" s="65">
        <f>VLOOKUP(Table1[[#This Row],[Stock]], Table2[[#All],[Stock]:[param_complete]], 22, FALSE)</f>
        <v>10</v>
      </c>
      <c r="AF19" s="65">
        <f>VLOOKUP(Table1[[#This Row],[Stock]], Table2[[#All],[Stock]:[param_complete]], 24, FALSE)</f>
        <v>25.5</v>
      </c>
      <c r="AG19" s="65">
        <f>VLOOKUP(Table1[[#This Row],[Stock]], Table2[[#All],[Stock]:[param_complete]], 26, FALSE)</f>
        <v>0</v>
      </c>
      <c r="AH19" s="65">
        <f>VLOOKUP(Table1[[#This Row],[Stock]], Table2[[#All],[Stock]:[param_complete]], 28, FALSE)</f>
        <v>10</v>
      </c>
      <c r="AI19" s="65">
        <f>VLOOKUP(Table1[[#This Row],[Stock]], Table2[[#All],[Stock]:[param_complete]], 29, FALSE)</f>
        <v>280</v>
      </c>
      <c r="AJ19" s="65">
        <f>VLOOKUP(Table1[[#This Row],[Stock]], Table2[[#All],[Stock]:[param_complete]], 30, FALSE)</f>
        <v>145</v>
      </c>
      <c r="AK19" s="65">
        <f>VLOOKUP(Table1[[#This Row],[Stock]], Table2[[#All],[Stock]:[param_complete]], 32, FALSE)</f>
        <v>0</v>
      </c>
    </row>
    <row r="20" spans="1:37" x14ac:dyDescent="0.3">
      <c r="A20" s="96" t="s">
        <v>63</v>
      </c>
      <c r="B20" s="101" t="s">
        <v>262</v>
      </c>
      <c r="C20" s="96" t="s">
        <v>263</v>
      </c>
      <c r="D20" s="96">
        <v>2</v>
      </c>
      <c r="E20" s="98">
        <v>0.93507751868281896</v>
      </c>
      <c r="F20" s="96"/>
      <c r="G20" s="96"/>
      <c r="H20" s="96"/>
      <c r="I20" s="96"/>
      <c r="J20" s="96" t="s">
        <v>133</v>
      </c>
      <c r="K20" s="96"/>
      <c r="L20" s="96"/>
      <c r="M20" s="99" t="s">
        <v>264</v>
      </c>
      <c r="N20" s="96"/>
      <c r="O20" s="96"/>
      <c r="P20" s="96">
        <v>0</v>
      </c>
      <c r="Q20" s="96" t="s">
        <v>7</v>
      </c>
      <c r="R20" s="96"/>
      <c r="S20" s="96"/>
      <c r="T20" s="100"/>
      <c r="U20" s="100" t="str">
        <f>VLOOKUP(Table1[[#This Row],[Stock]], Table2[[#All],[Stock]:[param_complete]], 2, FALSE)</f>
        <v>demersal</v>
      </c>
      <c r="V20" s="100">
        <f>VLOOKUP(Table1[[#This Row],[Stock]], Table2[[#All],[Stock]:[param_complete]], 4, FALSE)</f>
        <v>4.37</v>
      </c>
      <c r="W20" s="100">
        <f>VLOOKUP(Table1[[#This Row],[Stock]], Table2[[#All],[Stock]:[param_complete]], 6, FALSE)</f>
        <v>320</v>
      </c>
      <c r="X20" s="100">
        <f>VLOOKUP(Table1[[#This Row],[Stock]], Table2[[#All],[Stock]:[param_complete]], 8, FALSE)</f>
        <v>5</v>
      </c>
      <c r="Y20" s="100">
        <f>VLOOKUP(Table1[[#This Row],[Stock]], Table2[[#All],[Stock]:[param_complete]], 10, FALSE)</f>
        <v>1</v>
      </c>
      <c r="Z20" s="100">
        <f>VLOOKUP(Table1[[#This Row],[Stock]], Table2[[#All],[Stock]:[param_complete]], 12, FALSE)</f>
        <v>1.6</v>
      </c>
      <c r="AA20" s="100">
        <f>VLOOKUP(Table1[[#This Row],[Stock]], Table2[[#All],[Stock]:[param_complete]], 14, FALSE)</f>
        <v>76</v>
      </c>
      <c r="AB20" s="100">
        <f>VLOOKUP(Table1[[#This Row],[Stock]], Table2[[#All],[Stock]:[param_complete]], 16, FALSE)</f>
        <v>96</v>
      </c>
      <c r="AC20" s="100">
        <f>VLOOKUP(Table1[[#This Row],[Stock]], Table2[[#All],[Stock]:[param_complete]], 18, FALSE)</f>
        <v>0.63</v>
      </c>
      <c r="AD20" s="100">
        <f>VLOOKUP(Table1[[#This Row],[Stock]], Table2[[#All],[Stock]:[param_complete]], 20, FALSE)</f>
        <v>110</v>
      </c>
      <c r="AE20" s="100">
        <f>VLOOKUP(Table1[[#This Row],[Stock]], Table2[[#All],[Stock]:[param_complete]], 22, FALSE)</f>
        <v>10</v>
      </c>
      <c r="AF20" s="100">
        <f>VLOOKUP(Table1[[#This Row],[Stock]], Table2[[#All],[Stock]:[param_complete]], 24, FALSE)</f>
        <v>25.5</v>
      </c>
      <c r="AG20" s="100">
        <f>VLOOKUP(Table1[[#This Row],[Stock]], Table2[[#All],[Stock]:[param_complete]], 26, FALSE)</f>
        <v>0</v>
      </c>
      <c r="AH20" s="100">
        <f>VLOOKUP(Table1[[#This Row],[Stock]], Table2[[#All],[Stock]:[param_complete]], 28, FALSE)</f>
        <v>10</v>
      </c>
      <c r="AI20" s="100">
        <f>VLOOKUP(Table1[[#This Row],[Stock]], Table2[[#All],[Stock]:[param_complete]], 29, FALSE)</f>
        <v>280</v>
      </c>
      <c r="AJ20" s="100">
        <f>VLOOKUP(Table1[[#This Row],[Stock]], Table2[[#All],[Stock]:[param_complete]], 30, FALSE)</f>
        <v>145</v>
      </c>
      <c r="AK20" s="100">
        <f>VLOOKUP(Table1[[#This Row],[Stock]], Table2[[#All],[Stock]:[param_complete]], 32, FALSE)</f>
        <v>0</v>
      </c>
    </row>
    <row r="21" spans="1:37" x14ac:dyDescent="0.3">
      <c r="A21" s="9" t="s">
        <v>63</v>
      </c>
      <c r="B21" s="94" t="s">
        <v>262</v>
      </c>
      <c r="C21" s="9" t="s">
        <v>263</v>
      </c>
      <c r="D21" s="9">
        <v>3</v>
      </c>
      <c r="E21" s="92">
        <v>1</v>
      </c>
      <c r="F21" s="9"/>
      <c r="G21" s="9"/>
      <c r="H21" s="9"/>
      <c r="I21" s="9"/>
      <c r="J21" s="9" t="s">
        <v>133</v>
      </c>
      <c r="K21" s="9"/>
      <c r="L21" s="9"/>
      <c r="M21" s="1" t="s">
        <v>264</v>
      </c>
      <c r="N21" s="9"/>
      <c r="O21" s="9"/>
      <c r="P21" s="9">
        <v>0</v>
      </c>
      <c r="Q21" s="9" t="s">
        <v>7</v>
      </c>
      <c r="R21" s="9"/>
      <c r="S21" s="9"/>
      <c r="T21" s="65"/>
      <c r="U21" s="65" t="str">
        <f>VLOOKUP(Table1[[#This Row],[Stock]], Table2[[#All],[Stock]:[param_complete]], 2, FALSE)</f>
        <v>demersal</v>
      </c>
      <c r="V21" s="65">
        <f>VLOOKUP(Table1[[#This Row],[Stock]], Table2[[#All],[Stock]:[param_complete]], 4, FALSE)</f>
        <v>4.37</v>
      </c>
      <c r="W21" s="65">
        <f>VLOOKUP(Table1[[#This Row],[Stock]], Table2[[#All],[Stock]:[param_complete]], 6, FALSE)</f>
        <v>320</v>
      </c>
      <c r="X21" s="65">
        <f>VLOOKUP(Table1[[#This Row],[Stock]], Table2[[#All],[Stock]:[param_complete]], 8, FALSE)</f>
        <v>5</v>
      </c>
      <c r="Y21" s="65">
        <f>VLOOKUP(Table1[[#This Row],[Stock]], Table2[[#All],[Stock]:[param_complete]], 10, FALSE)</f>
        <v>1</v>
      </c>
      <c r="Z21" s="65">
        <f>VLOOKUP(Table1[[#This Row],[Stock]], Table2[[#All],[Stock]:[param_complete]], 12, FALSE)</f>
        <v>1.6</v>
      </c>
      <c r="AA21" s="65">
        <f>VLOOKUP(Table1[[#This Row],[Stock]], Table2[[#All],[Stock]:[param_complete]], 14, FALSE)</f>
        <v>76</v>
      </c>
      <c r="AB21" s="65">
        <f>VLOOKUP(Table1[[#This Row],[Stock]], Table2[[#All],[Stock]:[param_complete]], 16, FALSE)</f>
        <v>96</v>
      </c>
      <c r="AC21" s="65">
        <f>VLOOKUP(Table1[[#This Row],[Stock]], Table2[[#All],[Stock]:[param_complete]], 18, FALSE)</f>
        <v>0.63</v>
      </c>
      <c r="AD21" s="65">
        <f>VLOOKUP(Table1[[#This Row],[Stock]], Table2[[#All],[Stock]:[param_complete]], 20, FALSE)</f>
        <v>110</v>
      </c>
      <c r="AE21" s="65">
        <f>VLOOKUP(Table1[[#This Row],[Stock]], Table2[[#All],[Stock]:[param_complete]], 22, FALSE)</f>
        <v>10</v>
      </c>
      <c r="AF21" s="65">
        <f>VLOOKUP(Table1[[#This Row],[Stock]], Table2[[#All],[Stock]:[param_complete]], 24, FALSE)</f>
        <v>25.5</v>
      </c>
      <c r="AG21" s="65">
        <f>VLOOKUP(Table1[[#This Row],[Stock]], Table2[[#All],[Stock]:[param_complete]], 26, FALSE)</f>
        <v>0</v>
      </c>
      <c r="AH21" s="65">
        <f>VLOOKUP(Table1[[#This Row],[Stock]], Table2[[#All],[Stock]:[param_complete]], 28, FALSE)</f>
        <v>10</v>
      </c>
      <c r="AI21" s="65">
        <f>VLOOKUP(Table1[[#This Row],[Stock]], Table2[[#All],[Stock]:[param_complete]], 29, FALSE)</f>
        <v>280</v>
      </c>
      <c r="AJ21" s="65">
        <f>VLOOKUP(Table1[[#This Row],[Stock]], Table2[[#All],[Stock]:[param_complete]], 30, FALSE)</f>
        <v>145</v>
      </c>
      <c r="AK21" s="65">
        <f>VLOOKUP(Table1[[#This Row],[Stock]], Table2[[#All],[Stock]:[param_complete]], 32, FALSE)</f>
        <v>0</v>
      </c>
    </row>
    <row r="22" spans="1:37" x14ac:dyDescent="0.3">
      <c r="A22" s="9" t="s">
        <v>63</v>
      </c>
      <c r="B22" s="94" t="s">
        <v>262</v>
      </c>
      <c r="C22" s="9" t="s">
        <v>263</v>
      </c>
      <c r="D22" s="9">
        <v>4</v>
      </c>
      <c r="E22" s="92">
        <v>1</v>
      </c>
      <c r="F22" s="9"/>
      <c r="G22" s="9"/>
      <c r="H22" s="9"/>
      <c r="I22" s="9"/>
      <c r="J22" s="9" t="s">
        <v>133</v>
      </c>
      <c r="K22" s="9"/>
      <c r="L22" s="9"/>
      <c r="M22" s="1" t="s">
        <v>264</v>
      </c>
      <c r="N22" s="9"/>
      <c r="O22" s="9"/>
      <c r="P22" s="9">
        <v>0</v>
      </c>
      <c r="Q22" s="9" t="s">
        <v>7</v>
      </c>
      <c r="R22" s="9"/>
      <c r="S22" s="9"/>
      <c r="T22" s="65"/>
      <c r="U22" s="65" t="str">
        <f>VLOOKUP(Table1[[#This Row],[Stock]], Table2[[#All],[Stock]:[param_complete]], 2, FALSE)</f>
        <v>demersal</v>
      </c>
      <c r="V22" s="65">
        <f>VLOOKUP(Table1[[#This Row],[Stock]], Table2[[#All],[Stock]:[param_complete]], 4, FALSE)</f>
        <v>4.37</v>
      </c>
      <c r="W22" s="65">
        <f>VLOOKUP(Table1[[#This Row],[Stock]], Table2[[#All],[Stock]:[param_complete]], 6, FALSE)</f>
        <v>320</v>
      </c>
      <c r="X22" s="65">
        <f>VLOOKUP(Table1[[#This Row],[Stock]], Table2[[#All],[Stock]:[param_complete]], 8, FALSE)</f>
        <v>5</v>
      </c>
      <c r="Y22" s="65">
        <f>VLOOKUP(Table1[[#This Row],[Stock]], Table2[[#All],[Stock]:[param_complete]], 10, FALSE)</f>
        <v>1</v>
      </c>
      <c r="Z22" s="65">
        <f>VLOOKUP(Table1[[#This Row],[Stock]], Table2[[#All],[Stock]:[param_complete]], 12, FALSE)</f>
        <v>1.6</v>
      </c>
      <c r="AA22" s="65">
        <f>VLOOKUP(Table1[[#This Row],[Stock]], Table2[[#All],[Stock]:[param_complete]], 14, FALSE)</f>
        <v>76</v>
      </c>
      <c r="AB22" s="65">
        <f>VLOOKUP(Table1[[#This Row],[Stock]], Table2[[#All],[Stock]:[param_complete]], 16, FALSE)</f>
        <v>96</v>
      </c>
      <c r="AC22" s="65">
        <f>VLOOKUP(Table1[[#This Row],[Stock]], Table2[[#All],[Stock]:[param_complete]], 18, FALSE)</f>
        <v>0.63</v>
      </c>
      <c r="AD22" s="65">
        <f>VLOOKUP(Table1[[#This Row],[Stock]], Table2[[#All],[Stock]:[param_complete]], 20, FALSE)</f>
        <v>110</v>
      </c>
      <c r="AE22" s="65">
        <f>VLOOKUP(Table1[[#This Row],[Stock]], Table2[[#All],[Stock]:[param_complete]], 22, FALSE)</f>
        <v>10</v>
      </c>
      <c r="AF22" s="65">
        <f>VLOOKUP(Table1[[#This Row],[Stock]], Table2[[#All],[Stock]:[param_complete]], 24, FALSE)</f>
        <v>25.5</v>
      </c>
      <c r="AG22" s="65">
        <f>VLOOKUP(Table1[[#This Row],[Stock]], Table2[[#All],[Stock]:[param_complete]], 26, FALSE)</f>
        <v>0</v>
      </c>
      <c r="AH22" s="65">
        <f>VLOOKUP(Table1[[#This Row],[Stock]], Table2[[#All],[Stock]:[param_complete]], 28, FALSE)</f>
        <v>10</v>
      </c>
      <c r="AI22" s="65">
        <f>VLOOKUP(Table1[[#This Row],[Stock]], Table2[[#All],[Stock]:[param_complete]], 29, FALSE)</f>
        <v>280</v>
      </c>
      <c r="AJ22" s="65">
        <f>VLOOKUP(Table1[[#This Row],[Stock]], Table2[[#All],[Stock]:[param_complete]], 30, FALSE)</f>
        <v>145</v>
      </c>
      <c r="AK22" s="65">
        <f>VLOOKUP(Table1[[#This Row],[Stock]], Table2[[#All],[Stock]:[param_complete]], 32, FALSE)</f>
        <v>0</v>
      </c>
    </row>
    <row r="23" spans="1:37" x14ac:dyDescent="0.3">
      <c r="A23" s="9" t="s">
        <v>63</v>
      </c>
      <c r="B23" s="94" t="s">
        <v>262</v>
      </c>
      <c r="C23" s="9" t="s">
        <v>263</v>
      </c>
      <c r="D23" s="9">
        <v>5</v>
      </c>
      <c r="E23" s="92">
        <v>1</v>
      </c>
      <c r="F23" s="9"/>
      <c r="G23" s="9"/>
      <c r="H23" s="9"/>
      <c r="I23" s="9"/>
      <c r="J23" s="9" t="s">
        <v>133</v>
      </c>
      <c r="K23" s="9"/>
      <c r="L23" s="9"/>
      <c r="M23" s="1" t="s">
        <v>264</v>
      </c>
      <c r="N23" s="9"/>
      <c r="O23" s="9"/>
      <c r="P23" s="9">
        <v>0</v>
      </c>
      <c r="Q23" s="9" t="s">
        <v>7</v>
      </c>
      <c r="R23" s="9"/>
      <c r="S23" s="9"/>
      <c r="T23" s="65"/>
      <c r="U23" s="65" t="str">
        <f>VLOOKUP(Table1[[#This Row],[Stock]], Table2[[#All],[Stock]:[param_complete]], 2, FALSE)</f>
        <v>demersal</v>
      </c>
      <c r="V23" s="65">
        <f>VLOOKUP(Table1[[#This Row],[Stock]], Table2[[#All],[Stock]:[param_complete]], 4, FALSE)</f>
        <v>4.37</v>
      </c>
      <c r="W23" s="65">
        <f>VLOOKUP(Table1[[#This Row],[Stock]], Table2[[#All],[Stock]:[param_complete]], 6, FALSE)</f>
        <v>320</v>
      </c>
      <c r="X23" s="65">
        <f>VLOOKUP(Table1[[#This Row],[Stock]], Table2[[#All],[Stock]:[param_complete]], 8, FALSE)</f>
        <v>5</v>
      </c>
      <c r="Y23" s="65">
        <f>VLOOKUP(Table1[[#This Row],[Stock]], Table2[[#All],[Stock]:[param_complete]], 10, FALSE)</f>
        <v>1</v>
      </c>
      <c r="Z23" s="65">
        <f>VLOOKUP(Table1[[#This Row],[Stock]], Table2[[#All],[Stock]:[param_complete]], 12, FALSE)</f>
        <v>1.6</v>
      </c>
      <c r="AA23" s="65">
        <f>VLOOKUP(Table1[[#This Row],[Stock]], Table2[[#All],[Stock]:[param_complete]], 14, FALSE)</f>
        <v>76</v>
      </c>
      <c r="AB23" s="65">
        <f>VLOOKUP(Table1[[#This Row],[Stock]], Table2[[#All],[Stock]:[param_complete]], 16, FALSE)</f>
        <v>96</v>
      </c>
      <c r="AC23" s="65">
        <f>VLOOKUP(Table1[[#This Row],[Stock]], Table2[[#All],[Stock]:[param_complete]], 18, FALSE)</f>
        <v>0.63</v>
      </c>
      <c r="AD23" s="65">
        <f>VLOOKUP(Table1[[#This Row],[Stock]], Table2[[#All],[Stock]:[param_complete]], 20, FALSE)</f>
        <v>110</v>
      </c>
      <c r="AE23" s="65">
        <f>VLOOKUP(Table1[[#This Row],[Stock]], Table2[[#All],[Stock]:[param_complete]], 22, FALSE)</f>
        <v>10</v>
      </c>
      <c r="AF23" s="65">
        <f>VLOOKUP(Table1[[#This Row],[Stock]], Table2[[#All],[Stock]:[param_complete]], 24, FALSE)</f>
        <v>25.5</v>
      </c>
      <c r="AG23" s="65">
        <f>VLOOKUP(Table1[[#This Row],[Stock]], Table2[[#All],[Stock]:[param_complete]], 26, FALSE)</f>
        <v>0</v>
      </c>
      <c r="AH23" s="65">
        <f>VLOOKUP(Table1[[#This Row],[Stock]], Table2[[#All],[Stock]:[param_complete]], 28, FALSE)</f>
        <v>10</v>
      </c>
      <c r="AI23" s="65">
        <f>VLOOKUP(Table1[[#This Row],[Stock]], Table2[[#All],[Stock]:[param_complete]], 29, FALSE)</f>
        <v>280</v>
      </c>
      <c r="AJ23" s="65">
        <f>VLOOKUP(Table1[[#This Row],[Stock]], Table2[[#All],[Stock]:[param_complete]], 30, FALSE)</f>
        <v>145</v>
      </c>
      <c r="AK23" s="65">
        <f>VLOOKUP(Table1[[#This Row],[Stock]], Table2[[#All],[Stock]:[param_complete]], 32, FALSE)</f>
        <v>0</v>
      </c>
    </row>
    <row r="24" spans="1:37" x14ac:dyDescent="0.3">
      <c r="A24" s="9" t="s">
        <v>63</v>
      </c>
      <c r="B24" s="94" t="s">
        <v>262</v>
      </c>
      <c r="C24" s="9" t="s">
        <v>263</v>
      </c>
      <c r="D24" s="9">
        <v>6</v>
      </c>
      <c r="E24" s="92">
        <v>1</v>
      </c>
      <c r="F24" s="9"/>
      <c r="G24" s="9"/>
      <c r="H24" s="9"/>
      <c r="I24" s="9"/>
      <c r="J24" s="9" t="s">
        <v>133</v>
      </c>
      <c r="K24" s="9"/>
      <c r="L24" s="9"/>
      <c r="M24" s="1" t="s">
        <v>264</v>
      </c>
      <c r="N24" s="9"/>
      <c r="O24" s="9"/>
      <c r="P24" s="9">
        <v>0</v>
      </c>
      <c r="Q24" s="9" t="s">
        <v>7</v>
      </c>
      <c r="R24" s="9"/>
      <c r="S24" s="9"/>
      <c r="T24" s="65"/>
      <c r="U24" s="65" t="str">
        <f>VLOOKUP(Table1[[#This Row],[Stock]], Table2[[#All],[Stock]:[param_complete]], 2, FALSE)</f>
        <v>demersal</v>
      </c>
      <c r="V24" s="65">
        <f>VLOOKUP(Table1[[#This Row],[Stock]], Table2[[#All],[Stock]:[param_complete]], 4, FALSE)</f>
        <v>4.37</v>
      </c>
      <c r="W24" s="65">
        <f>VLOOKUP(Table1[[#This Row],[Stock]], Table2[[#All],[Stock]:[param_complete]], 6, FALSE)</f>
        <v>320</v>
      </c>
      <c r="X24" s="65">
        <f>VLOOKUP(Table1[[#This Row],[Stock]], Table2[[#All],[Stock]:[param_complete]], 8, FALSE)</f>
        <v>5</v>
      </c>
      <c r="Y24" s="65">
        <f>VLOOKUP(Table1[[#This Row],[Stock]], Table2[[#All],[Stock]:[param_complete]], 10, FALSE)</f>
        <v>1</v>
      </c>
      <c r="Z24" s="65">
        <f>VLOOKUP(Table1[[#This Row],[Stock]], Table2[[#All],[Stock]:[param_complete]], 12, FALSE)</f>
        <v>1.6</v>
      </c>
      <c r="AA24" s="65">
        <f>VLOOKUP(Table1[[#This Row],[Stock]], Table2[[#All],[Stock]:[param_complete]], 14, FALSE)</f>
        <v>76</v>
      </c>
      <c r="AB24" s="65">
        <f>VLOOKUP(Table1[[#This Row],[Stock]], Table2[[#All],[Stock]:[param_complete]], 16, FALSE)</f>
        <v>96</v>
      </c>
      <c r="AC24" s="65">
        <f>VLOOKUP(Table1[[#This Row],[Stock]], Table2[[#All],[Stock]:[param_complete]], 18, FALSE)</f>
        <v>0.63</v>
      </c>
      <c r="AD24" s="65">
        <f>VLOOKUP(Table1[[#This Row],[Stock]], Table2[[#All],[Stock]:[param_complete]], 20, FALSE)</f>
        <v>110</v>
      </c>
      <c r="AE24" s="65">
        <f>VLOOKUP(Table1[[#This Row],[Stock]], Table2[[#All],[Stock]:[param_complete]], 22, FALSE)</f>
        <v>10</v>
      </c>
      <c r="AF24" s="65">
        <f>VLOOKUP(Table1[[#This Row],[Stock]], Table2[[#All],[Stock]:[param_complete]], 24, FALSE)</f>
        <v>25.5</v>
      </c>
      <c r="AG24" s="65">
        <f>VLOOKUP(Table1[[#This Row],[Stock]], Table2[[#All],[Stock]:[param_complete]], 26, FALSE)</f>
        <v>0</v>
      </c>
      <c r="AH24" s="65">
        <f>VLOOKUP(Table1[[#This Row],[Stock]], Table2[[#All],[Stock]:[param_complete]], 28, FALSE)</f>
        <v>10</v>
      </c>
      <c r="AI24" s="65">
        <f>VLOOKUP(Table1[[#This Row],[Stock]], Table2[[#All],[Stock]:[param_complete]], 29, FALSE)</f>
        <v>280</v>
      </c>
      <c r="AJ24" s="65">
        <f>VLOOKUP(Table1[[#This Row],[Stock]], Table2[[#All],[Stock]:[param_complete]], 30, FALSE)</f>
        <v>145</v>
      </c>
      <c r="AK24" s="65">
        <f>VLOOKUP(Table1[[#This Row],[Stock]], Table2[[#All],[Stock]:[param_complete]], 32, FALSE)</f>
        <v>0</v>
      </c>
    </row>
    <row r="25" spans="1:37" x14ac:dyDescent="0.3">
      <c r="A25" s="9" t="s">
        <v>63</v>
      </c>
      <c r="B25" s="94" t="s">
        <v>262</v>
      </c>
      <c r="C25" s="9" t="s">
        <v>263</v>
      </c>
      <c r="D25" s="9">
        <v>7</v>
      </c>
      <c r="E25" s="92">
        <v>1</v>
      </c>
      <c r="F25" s="9"/>
      <c r="G25" s="9"/>
      <c r="H25" s="9"/>
      <c r="I25" s="9"/>
      <c r="J25" s="9" t="s">
        <v>133</v>
      </c>
      <c r="K25" s="9"/>
      <c r="L25" s="9"/>
      <c r="M25" s="1" t="s">
        <v>264</v>
      </c>
      <c r="N25" s="9"/>
      <c r="O25" s="9"/>
      <c r="P25" s="9">
        <v>0</v>
      </c>
      <c r="Q25" s="9" t="s">
        <v>7</v>
      </c>
      <c r="R25" s="9"/>
      <c r="S25" s="9"/>
      <c r="T25" s="65"/>
      <c r="U25" s="65" t="str">
        <f>VLOOKUP(Table1[[#This Row],[Stock]], Table2[[#All],[Stock]:[param_complete]], 2, FALSE)</f>
        <v>demersal</v>
      </c>
      <c r="V25" s="65">
        <f>VLOOKUP(Table1[[#This Row],[Stock]], Table2[[#All],[Stock]:[param_complete]], 4, FALSE)</f>
        <v>4.37</v>
      </c>
      <c r="W25" s="65">
        <f>VLOOKUP(Table1[[#This Row],[Stock]], Table2[[#All],[Stock]:[param_complete]], 6, FALSE)</f>
        <v>320</v>
      </c>
      <c r="X25" s="65">
        <f>VLOOKUP(Table1[[#This Row],[Stock]], Table2[[#All],[Stock]:[param_complete]], 8, FALSE)</f>
        <v>5</v>
      </c>
      <c r="Y25" s="65">
        <f>VLOOKUP(Table1[[#This Row],[Stock]], Table2[[#All],[Stock]:[param_complete]], 10, FALSE)</f>
        <v>1</v>
      </c>
      <c r="Z25" s="65">
        <f>VLOOKUP(Table1[[#This Row],[Stock]], Table2[[#All],[Stock]:[param_complete]], 12, FALSE)</f>
        <v>1.6</v>
      </c>
      <c r="AA25" s="65">
        <f>VLOOKUP(Table1[[#This Row],[Stock]], Table2[[#All],[Stock]:[param_complete]], 14, FALSE)</f>
        <v>76</v>
      </c>
      <c r="AB25" s="65">
        <f>VLOOKUP(Table1[[#This Row],[Stock]], Table2[[#All],[Stock]:[param_complete]], 16, FALSE)</f>
        <v>96</v>
      </c>
      <c r="AC25" s="65">
        <f>VLOOKUP(Table1[[#This Row],[Stock]], Table2[[#All],[Stock]:[param_complete]], 18, FALSE)</f>
        <v>0.63</v>
      </c>
      <c r="AD25" s="65">
        <f>VLOOKUP(Table1[[#This Row],[Stock]], Table2[[#All],[Stock]:[param_complete]], 20, FALSE)</f>
        <v>110</v>
      </c>
      <c r="AE25" s="65">
        <f>VLOOKUP(Table1[[#This Row],[Stock]], Table2[[#All],[Stock]:[param_complete]], 22, FALSE)</f>
        <v>10</v>
      </c>
      <c r="AF25" s="65">
        <f>VLOOKUP(Table1[[#This Row],[Stock]], Table2[[#All],[Stock]:[param_complete]], 24, FALSE)</f>
        <v>25.5</v>
      </c>
      <c r="AG25" s="65">
        <f>VLOOKUP(Table1[[#This Row],[Stock]], Table2[[#All],[Stock]:[param_complete]], 26, FALSE)</f>
        <v>0</v>
      </c>
      <c r="AH25" s="65">
        <f>VLOOKUP(Table1[[#This Row],[Stock]], Table2[[#All],[Stock]:[param_complete]], 28, FALSE)</f>
        <v>10</v>
      </c>
      <c r="AI25" s="65">
        <f>VLOOKUP(Table1[[#This Row],[Stock]], Table2[[#All],[Stock]:[param_complete]], 29, FALSE)</f>
        <v>280</v>
      </c>
      <c r="AJ25" s="65">
        <f>VLOOKUP(Table1[[#This Row],[Stock]], Table2[[#All],[Stock]:[param_complete]], 30, FALSE)</f>
        <v>145</v>
      </c>
      <c r="AK25" s="65">
        <f>VLOOKUP(Table1[[#This Row],[Stock]], Table2[[#All],[Stock]:[param_complete]], 32, FALSE)</f>
        <v>0</v>
      </c>
    </row>
    <row r="26" spans="1:37" x14ac:dyDescent="0.3">
      <c r="A26" s="9" t="s">
        <v>63</v>
      </c>
      <c r="B26" s="94" t="s">
        <v>262</v>
      </c>
      <c r="C26" s="9" t="s">
        <v>263</v>
      </c>
      <c r="D26" s="9">
        <v>8</v>
      </c>
      <c r="E26" s="92">
        <v>1</v>
      </c>
      <c r="F26" s="9"/>
      <c r="G26" s="9"/>
      <c r="H26" s="9"/>
      <c r="I26" s="9"/>
      <c r="J26" s="9" t="s">
        <v>133</v>
      </c>
      <c r="K26" s="9"/>
      <c r="L26" s="9"/>
      <c r="M26" s="1" t="s">
        <v>264</v>
      </c>
      <c r="N26" s="9"/>
      <c r="O26" s="9"/>
      <c r="P26" s="9">
        <v>0</v>
      </c>
      <c r="Q26" s="9" t="s">
        <v>7</v>
      </c>
      <c r="R26" s="9"/>
      <c r="S26" s="9"/>
      <c r="T26" s="65"/>
      <c r="U26" s="65" t="str">
        <f>VLOOKUP(Table1[[#This Row],[Stock]], Table2[[#All],[Stock]:[param_complete]], 2, FALSE)</f>
        <v>demersal</v>
      </c>
      <c r="V26" s="65">
        <f>VLOOKUP(Table1[[#This Row],[Stock]], Table2[[#All],[Stock]:[param_complete]], 4, FALSE)</f>
        <v>4.37</v>
      </c>
      <c r="W26" s="65">
        <f>VLOOKUP(Table1[[#This Row],[Stock]], Table2[[#All],[Stock]:[param_complete]], 6, FALSE)</f>
        <v>320</v>
      </c>
      <c r="X26" s="65">
        <f>VLOOKUP(Table1[[#This Row],[Stock]], Table2[[#All],[Stock]:[param_complete]], 8, FALSE)</f>
        <v>5</v>
      </c>
      <c r="Y26" s="65">
        <f>VLOOKUP(Table1[[#This Row],[Stock]], Table2[[#All],[Stock]:[param_complete]], 10, FALSE)</f>
        <v>1</v>
      </c>
      <c r="Z26" s="65">
        <f>VLOOKUP(Table1[[#This Row],[Stock]], Table2[[#All],[Stock]:[param_complete]], 12, FALSE)</f>
        <v>1.6</v>
      </c>
      <c r="AA26" s="65">
        <f>VLOOKUP(Table1[[#This Row],[Stock]], Table2[[#All],[Stock]:[param_complete]], 14, FALSE)</f>
        <v>76</v>
      </c>
      <c r="AB26" s="65">
        <f>VLOOKUP(Table1[[#This Row],[Stock]], Table2[[#All],[Stock]:[param_complete]], 16, FALSE)</f>
        <v>96</v>
      </c>
      <c r="AC26" s="65">
        <f>VLOOKUP(Table1[[#This Row],[Stock]], Table2[[#All],[Stock]:[param_complete]], 18, FALSE)</f>
        <v>0.63</v>
      </c>
      <c r="AD26" s="65">
        <f>VLOOKUP(Table1[[#This Row],[Stock]], Table2[[#All],[Stock]:[param_complete]], 20, FALSE)</f>
        <v>110</v>
      </c>
      <c r="AE26" s="65">
        <f>VLOOKUP(Table1[[#This Row],[Stock]], Table2[[#All],[Stock]:[param_complete]], 22, FALSE)</f>
        <v>10</v>
      </c>
      <c r="AF26" s="65">
        <f>VLOOKUP(Table1[[#This Row],[Stock]], Table2[[#All],[Stock]:[param_complete]], 24, FALSE)</f>
        <v>25.5</v>
      </c>
      <c r="AG26" s="65">
        <f>VLOOKUP(Table1[[#This Row],[Stock]], Table2[[#All],[Stock]:[param_complete]], 26, FALSE)</f>
        <v>0</v>
      </c>
      <c r="AH26" s="65">
        <f>VLOOKUP(Table1[[#This Row],[Stock]], Table2[[#All],[Stock]:[param_complete]], 28, FALSE)</f>
        <v>10</v>
      </c>
      <c r="AI26" s="65">
        <f>VLOOKUP(Table1[[#This Row],[Stock]], Table2[[#All],[Stock]:[param_complete]], 29, FALSE)</f>
        <v>280</v>
      </c>
      <c r="AJ26" s="65">
        <f>VLOOKUP(Table1[[#This Row],[Stock]], Table2[[#All],[Stock]:[param_complete]], 30, FALSE)</f>
        <v>145</v>
      </c>
      <c r="AK26" s="65">
        <f>VLOOKUP(Table1[[#This Row],[Stock]], Table2[[#All],[Stock]:[param_complete]], 32, FALSE)</f>
        <v>0</v>
      </c>
    </row>
    <row r="27" spans="1:37" x14ac:dyDescent="0.3">
      <c r="A27" s="9" t="s">
        <v>63</v>
      </c>
      <c r="B27" s="94" t="s">
        <v>262</v>
      </c>
      <c r="C27" s="9" t="s">
        <v>263</v>
      </c>
      <c r="D27" s="9">
        <v>9</v>
      </c>
      <c r="E27" s="92">
        <v>1</v>
      </c>
      <c r="F27" s="9"/>
      <c r="G27" s="9"/>
      <c r="H27" s="9"/>
      <c r="I27" s="9"/>
      <c r="J27" s="9" t="s">
        <v>133</v>
      </c>
      <c r="K27" s="9"/>
      <c r="L27" s="9"/>
      <c r="M27" s="1" t="s">
        <v>264</v>
      </c>
      <c r="N27" s="9"/>
      <c r="O27" s="9"/>
      <c r="P27" s="9">
        <v>0</v>
      </c>
      <c r="Q27" s="9" t="s">
        <v>7</v>
      </c>
      <c r="R27" s="9"/>
      <c r="S27" s="9"/>
      <c r="T27" s="65"/>
      <c r="U27" s="65" t="str">
        <f>VLOOKUP(Table1[[#This Row],[Stock]], Table2[[#All],[Stock]:[param_complete]], 2, FALSE)</f>
        <v>demersal</v>
      </c>
      <c r="V27" s="65">
        <f>VLOOKUP(Table1[[#This Row],[Stock]], Table2[[#All],[Stock]:[param_complete]], 4, FALSE)</f>
        <v>4.37</v>
      </c>
      <c r="W27" s="65">
        <f>VLOOKUP(Table1[[#This Row],[Stock]], Table2[[#All],[Stock]:[param_complete]], 6, FALSE)</f>
        <v>320</v>
      </c>
      <c r="X27" s="65">
        <f>VLOOKUP(Table1[[#This Row],[Stock]], Table2[[#All],[Stock]:[param_complete]], 8, FALSE)</f>
        <v>5</v>
      </c>
      <c r="Y27" s="65">
        <f>VLOOKUP(Table1[[#This Row],[Stock]], Table2[[#All],[Stock]:[param_complete]], 10, FALSE)</f>
        <v>1</v>
      </c>
      <c r="Z27" s="65">
        <f>VLOOKUP(Table1[[#This Row],[Stock]], Table2[[#All],[Stock]:[param_complete]], 12, FALSE)</f>
        <v>1.6</v>
      </c>
      <c r="AA27" s="65">
        <f>VLOOKUP(Table1[[#This Row],[Stock]], Table2[[#All],[Stock]:[param_complete]], 14, FALSE)</f>
        <v>76</v>
      </c>
      <c r="AB27" s="65">
        <f>VLOOKUP(Table1[[#This Row],[Stock]], Table2[[#All],[Stock]:[param_complete]], 16, FALSE)</f>
        <v>96</v>
      </c>
      <c r="AC27" s="65">
        <f>VLOOKUP(Table1[[#This Row],[Stock]], Table2[[#All],[Stock]:[param_complete]], 18, FALSE)</f>
        <v>0.63</v>
      </c>
      <c r="AD27" s="65">
        <f>VLOOKUP(Table1[[#This Row],[Stock]], Table2[[#All],[Stock]:[param_complete]], 20, FALSE)</f>
        <v>110</v>
      </c>
      <c r="AE27" s="65">
        <f>VLOOKUP(Table1[[#This Row],[Stock]], Table2[[#All],[Stock]:[param_complete]], 22, FALSE)</f>
        <v>10</v>
      </c>
      <c r="AF27" s="65">
        <f>VLOOKUP(Table1[[#This Row],[Stock]], Table2[[#All],[Stock]:[param_complete]], 24, FALSE)</f>
        <v>25.5</v>
      </c>
      <c r="AG27" s="65">
        <f>VLOOKUP(Table1[[#This Row],[Stock]], Table2[[#All],[Stock]:[param_complete]], 26, FALSE)</f>
        <v>0</v>
      </c>
      <c r="AH27" s="65">
        <f>VLOOKUP(Table1[[#This Row],[Stock]], Table2[[#All],[Stock]:[param_complete]], 28, FALSE)</f>
        <v>10</v>
      </c>
      <c r="AI27" s="65">
        <f>VLOOKUP(Table1[[#This Row],[Stock]], Table2[[#All],[Stock]:[param_complete]], 29, FALSE)</f>
        <v>280</v>
      </c>
      <c r="AJ27" s="65">
        <f>VLOOKUP(Table1[[#This Row],[Stock]], Table2[[#All],[Stock]:[param_complete]], 30, FALSE)</f>
        <v>145</v>
      </c>
      <c r="AK27" s="65">
        <f>VLOOKUP(Table1[[#This Row],[Stock]], Table2[[#All],[Stock]:[param_complete]], 32, FALSE)</f>
        <v>0</v>
      </c>
    </row>
    <row r="28" spans="1:37" x14ac:dyDescent="0.3">
      <c r="A28" s="9" t="s">
        <v>63</v>
      </c>
      <c r="B28" s="94" t="s">
        <v>262</v>
      </c>
      <c r="C28" s="9" t="s">
        <v>263</v>
      </c>
      <c r="D28" s="9">
        <v>10</v>
      </c>
      <c r="E28" s="92">
        <v>1</v>
      </c>
      <c r="F28" s="9"/>
      <c r="G28" s="9"/>
      <c r="H28" s="9"/>
      <c r="I28" s="9"/>
      <c r="J28" s="9" t="s">
        <v>133</v>
      </c>
      <c r="K28" s="9"/>
      <c r="L28" s="9"/>
      <c r="M28" s="1" t="s">
        <v>264</v>
      </c>
      <c r="N28" s="9"/>
      <c r="O28" s="9"/>
      <c r="P28" s="9">
        <v>0</v>
      </c>
      <c r="Q28" s="9" t="s">
        <v>7</v>
      </c>
      <c r="R28" s="9"/>
      <c r="S28" s="9"/>
      <c r="T28" s="65"/>
      <c r="U28" s="65" t="str">
        <f>VLOOKUP(Table1[[#This Row],[Stock]], Table2[[#All],[Stock]:[param_complete]], 2, FALSE)</f>
        <v>demersal</v>
      </c>
      <c r="V28" s="65">
        <f>VLOOKUP(Table1[[#This Row],[Stock]], Table2[[#All],[Stock]:[param_complete]], 4, FALSE)</f>
        <v>4.37</v>
      </c>
      <c r="W28" s="65">
        <f>VLOOKUP(Table1[[#This Row],[Stock]], Table2[[#All],[Stock]:[param_complete]], 6, FALSE)</f>
        <v>320</v>
      </c>
      <c r="X28" s="65">
        <f>VLOOKUP(Table1[[#This Row],[Stock]], Table2[[#All],[Stock]:[param_complete]], 8, FALSE)</f>
        <v>5</v>
      </c>
      <c r="Y28" s="65">
        <f>VLOOKUP(Table1[[#This Row],[Stock]], Table2[[#All],[Stock]:[param_complete]], 10, FALSE)</f>
        <v>1</v>
      </c>
      <c r="Z28" s="65">
        <f>VLOOKUP(Table1[[#This Row],[Stock]], Table2[[#All],[Stock]:[param_complete]], 12, FALSE)</f>
        <v>1.6</v>
      </c>
      <c r="AA28" s="65">
        <f>VLOOKUP(Table1[[#This Row],[Stock]], Table2[[#All],[Stock]:[param_complete]], 14, FALSE)</f>
        <v>76</v>
      </c>
      <c r="AB28" s="65">
        <f>VLOOKUP(Table1[[#This Row],[Stock]], Table2[[#All],[Stock]:[param_complete]], 16, FALSE)</f>
        <v>96</v>
      </c>
      <c r="AC28" s="65">
        <f>VLOOKUP(Table1[[#This Row],[Stock]], Table2[[#All],[Stock]:[param_complete]], 18, FALSE)</f>
        <v>0.63</v>
      </c>
      <c r="AD28" s="65">
        <f>VLOOKUP(Table1[[#This Row],[Stock]], Table2[[#All],[Stock]:[param_complete]], 20, FALSE)</f>
        <v>110</v>
      </c>
      <c r="AE28" s="65">
        <f>VLOOKUP(Table1[[#This Row],[Stock]], Table2[[#All],[Stock]:[param_complete]], 22, FALSE)</f>
        <v>10</v>
      </c>
      <c r="AF28" s="65">
        <f>VLOOKUP(Table1[[#This Row],[Stock]], Table2[[#All],[Stock]:[param_complete]], 24, FALSE)</f>
        <v>25.5</v>
      </c>
      <c r="AG28" s="65">
        <f>VLOOKUP(Table1[[#This Row],[Stock]], Table2[[#All],[Stock]:[param_complete]], 26, FALSE)</f>
        <v>0</v>
      </c>
      <c r="AH28" s="65">
        <f>VLOOKUP(Table1[[#This Row],[Stock]], Table2[[#All],[Stock]:[param_complete]], 28, FALSE)</f>
        <v>10</v>
      </c>
      <c r="AI28" s="65">
        <f>VLOOKUP(Table1[[#This Row],[Stock]], Table2[[#All],[Stock]:[param_complete]], 29, FALSE)</f>
        <v>280</v>
      </c>
      <c r="AJ28" s="65">
        <f>VLOOKUP(Table1[[#This Row],[Stock]], Table2[[#All],[Stock]:[param_complete]], 30, FALSE)</f>
        <v>145</v>
      </c>
      <c r="AK28" s="65">
        <f>VLOOKUP(Table1[[#This Row],[Stock]], Table2[[#All],[Stock]:[param_complete]], 32, FALSE)</f>
        <v>0</v>
      </c>
    </row>
    <row r="29" spans="1:37" x14ac:dyDescent="0.3">
      <c r="A29" t="s">
        <v>63</v>
      </c>
      <c r="B29" t="s">
        <v>64</v>
      </c>
      <c r="C29" t="s">
        <v>65</v>
      </c>
      <c r="D29">
        <v>0</v>
      </c>
      <c r="E29" s="92">
        <v>0</v>
      </c>
      <c r="F29">
        <v>0.7</v>
      </c>
      <c r="G29">
        <v>0</v>
      </c>
      <c r="H29" t="s">
        <v>19</v>
      </c>
      <c r="J29" t="s">
        <v>14</v>
      </c>
      <c r="L29" t="s">
        <v>14</v>
      </c>
      <c r="M29" t="s">
        <v>15</v>
      </c>
      <c r="O29" t="s">
        <v>15</v>
      </c>
      <c r="P29">
        <v>1</v>
      </c>
      <c r="Q29" t="s">
        <v>7</v>
      </c>
      <c r="S29" t="s">
        <v>7</v>
      </c>
      <c r="T29" t="s">
        <v>66</v>
      </c>
      <c r="U29" s="9" t="str">
        <f>VLOOKUP(Table1[[#This Row],[Stock]], Table2[[#All],[Stock]:[param_complete]], 2, FALSE)</f>
        <v>demersal</v>
      </c>
      <c r="V29" s="9">
        <f>VLOOKUP(Table1[[#This Row],[Stock]], Table2[[#All],[Stock]:[param_complete]], 4, FALSE)</f>
        <v>4.37</v>
      </c>
      <c r="W29" s="9">
        <f>VLOOKUP(Table1[[#This Row],[Stock]], Table2[[#All],[Stock]:[param_complete]], 6, FALSE)</f>
        <v>320</v>
      </c>
      <c r="X29" s="9">
        <f>VLOOKUP(Table1[[#This Row],[Stock]], Table2[[#All],[Stock]:[param_complete]], 8, FALSE)</f>
        <v>4</v>
      </c>
      <c r="Y29" s="9">
        <f>VLOOKUP(Table1[[#This Row],[Stock]], Table2[[#All],[Stock]:[param_complete]], 10, FALSE)</f>
        <v>1</v>
      </c>
      <c r="Z29" s="9">
        <f>VLOOKUP(Table1[[#This Row],[Stock]], Table2[[#All],[Stock]:[param_complete]], 12, FALSE)</f>
        <v>4</v>
      </c>
      <c r="AA29" s="9">
        <f>VLOOKUP(Table1[[#This Row],[Stock]], Table2[[#All],[Stock]:[param_complete]], 14, FALSE)</f>
        <v>76</v>
      </c>
      <c r="AB29" s="9">
        <f>VLOOKUP(Table1[[#This Row],[Stock]], Table2[[#All],[Stock]:[param_complete]], 16, FALSE)</f>
        <v>118.5</v>
      </c>
      <c r="AC29" s="9">
        <f>VLOOKUP(Table1[[#This Row],[Stock]], Table2[[#All],[Stock]:[param_complete]], 18, FALSE)</f>
        <v>0.25911991099999998</v>
      </c>
      <c r="AD29" s="9">
        <f>VLOOKUP(Table1[[#This Row],[Stock]], Table2[[#All],[Stock]:[param_complete]], 20, FALSE)</f>
        <v>81.3</v>
      </c>
      <c r="AE29" s="9">
        <f>VLOOKUP(Table1[[#This Row],[Stock]], Table2[[#All],[Stock]:[param_complete]], 22, FALSE)</f>
        <v>10</v>
      </c>
      <c r="AF29" s="9">
        <f>VLOOKUP(Table1[[#This Row],[Stock]], Table2[[#All],[Stock]:[param_complete]], 24, FALSE)</f>
        <v>25.5</v>
      </c>
      <c r="AG29" s="9">
        <f>VLOOKUP(Table1[[#This Row],[Stock]], Table2[[#All],[Stock]:[param_complete]], 26, FALSE)</f>
        <v>0</v>
      </c>
      <c r="AH29" s="9">
        <f>VLOOKUP(Table1[[#This Row],[Stock]], Table2[[#All],[Stock]:[param_complete]], 28, FALSE)</f>
        <v>10</v>
      </c>
      <c r="AI29" s="9">
        <f>VLOOKUP(Table1[[#This Row],[Stock]], Table2[[#All],[Stock]:[param_complete]], 29, FALSE)</f>
        <v>280</v>
      </c>
      <c r="AJ29" s="9">
        <f>VLOOKUP(Table1[[#This Row],[Stock]], Table2[[#All],[Stock]:[param_complete]], 30, FALSE)</f>
        <v>145</v>
      </c>
      <c r="AK29" s="65">
        <f>VLOOKUP(Table1[[#This Row],[Stock]], Table2[[#All],[Stock]:[param_complete]], 32, FALSE)</f>
        <v>0</v>
      </c>
    </row>
    <row r="30" spans="1:37" x14ac:dyDescent="0.3">
      <c r="A30" t="s">
        <v>63</v>
      </c>
      <c r="B30" t="s">
        <v>64</v>
      </c>
      <c r="C30" t="s">
        <v>65</v>
      </c>
      <c r="D30">
        <v>1</v>
      </c>
      <c r="E30" s="92">
        <v>0.03</v>
      </c>
      <c r="G30">
        <v>0.123</v>
      </c>
      <c r="J30" t="s">
        <v>14</v>
      </c>
      <c r="L30" t="s">
        <v>14</v>
      </c>
      <c r="M30" t="s">
        <v>15</v>
      </c>
      <c r="O30" t="s">
        <v>15</v>
      </c>
      <c r="P30">
        <v>1</v>
      </c>
      <c r="Q30" t="s">
        <v>7</v>
      </c>
      <c r="S30" t="s">
        <v>7</v>
      </c>
      <c r="T30" t="s">
        <v>66</v>
      </c>
      <c r="U30" s="9" t="str">
        <f>VLOOKUP(Table1[[#This Row],[Stock]], Table2[[#All],[Stock]:[param_complete]], 2, FALSE)</f>
        <v>demersal</v>
      </c>
      <c r="V30" s="9">
        <f>VLOOKUP(Table1[[#This Row],[Stock]], Table2[[#All],[Stock]:[param_complete]], 4, FALSE)</f>
        <v>4.37</v>
      </c>
      <c r="W30" s="9">
        <f>VLOOKUP(Table1[[#This Row],[Stock]], Table2[[#All],[Stock]:[param_complete]], 6, FALSE)</f>
        <v>320</v>
      </c>
      <c r="X30" s="9">
        <f>VLOOKUP(Table1[[#This Row],[Stock]], Table2[[#All],[Stock]:[param_complete]], 8, FALSE)</f>
        <v>4</v>
      </c>
      <c r="Y30" s="9">
        <f>VLOOKUP(Table1[[#This Row],[Stock]], Table2[[#All],[Stock]:[param_complete]], 10, FALSE)</f>
        <v>1</v>
      </c>
      <c r="Z30" s="9">
        <f>VLOOKUP(Table1[[#This Row],[Stock]], Table2[[#All],[Stock]:[param_complete]], 12, FALSE)</f>
        <v>4</v>
      </c>
      <c r="AA30" s="9">
        <f>VLOOKUP(Table1[[#This Row],[Stock]], Table2[[#All],[Stock]:[param_complete]], 14, FALSE)</f>
        <v>76</v>
      </c>
      <c r="AB30" s="9">
        <f>VLOOKUP(Table1[[#This Row],[Stock]], Table2[[#All],[Stock]:[param_complete]], 16, FALSE)</f>
        <v>118.5</v>
      </c>
      <c r="AC30" s="9">
        <f>VLOOKUP(Table1[[#This Row],[Stock]], Table2[[#All],[Stock]:[param_complete]], 18, FALSE)</f>
        <v>0.25911991099999998</v>
      </c>
      <c r="AD30" s="9">
        <f>VLOOKUP(Table1[[#This Row],[Stock]], Table2[[#All],[Stock]:[param_complete]], 20, FALSE)</f>
        <v>81.3</v>
      </c>
      <c r="AE30" s="9">
        <f>VLOOKUP(Table1[[#This Row],[Stock]], Table2[[#All],[Stock]:[param_complete]], 22, FALSE)</f>
        <v>10</v>
      </c>
      <c r="AF30" s="9">
        <f>VLOOKUP(Table1[[#This Row],[Stock]], Table2[[#All],[Stock]:[param_complete]], 24, FALSE)</f>
        <v>25.5</v>
      </c>
      <c r="AG30" s="9">
        <f>VLOOKUP(Table1[[#This Row],[Stock]], Table2[[#All],[Stock]:[param_complete]], 26, FALSE)</f>
        <v>0</v>
      </c>
      <c r="AH30" s="9">
        <f>VLOOKUP(Table1[[#This Row],[Stock]], Table2[[#All],[Stock]:[param_complete]], 28, FALSE)</f>
        <v>10</v>
      </c>
      <c r="AI30" s="9">
        <f>VLOOKUP(Table1[[#This Row],[Stock]], Table2[[#All],[Stock]:[param_complete]], 29, FALSE)</f>
        <v>280</v>
      </c>
      <c r="AJ30" s="9">
        <f>VLOOKUP(Table1[[#This Row],[Stock]], Table2[[#All],[Stock]:[param_complete]], 30, FALSE)</f>
        <v>145</v>
      </c>
      <c r="AK30" s="65">
        <f>VLOOKUP(Table1[[#This Row],[Stock]], Table2[[#All],[Stock]:[param_complete]], 32, FALSE)</f>
        <v>0</v>
      </c>
    </row>
    <row r="31" spans="1:37" x14ac:dyDescent="0.3">
      <c r="A31" s="97" t="s">
        <v>63</v>
      </c>
      <c r="B31" s="97" t="s">
        <v>64</v>
      </c>
      <c r="C31" s="97" t="s">
        <v>65</v>
      </c>
      <c r="D31" s="97">
        <v>2</v>
      </c>
      <c r="E31" s="98">
        <v>0.32</v>
      </c>
      <c r="F31" s="97"/>
      <c r="G31" s="97">
        <v>1.3120000000000001</v>
      </c>
      <c r="H31" s="97"/>
      <c r="I31" s="97"/>
      <c r="J31" s="97" t="s">
        <v>14</v>
      </c>
      <c r="K31" s="97"/>
      <c r="L31" s="97" t="s">
        <v>14</v>
      </c>
      <c r="M31" s="97" t="s">
        <v>15</v>
      </c>
      <c r="N31" s="97"/>
      <c r="O31" s="97" t="s">
        <v>15</v>
      </c>
      <c r="P31" s="97">
        <v>1</v>
      </c>
      <c r="Q31" s="97" t="s">
        <v>7</v>
      </c>
      <c r="R31" s="97"/>
      <c r="S31" s="97" t="s">
        <v>7</v>
      </c>
      <c r="T31" s="97" t="s">
        <v>66</v>
      </c>
      <c r="U31" s="96" t="str">
        <f>VLOOKUP(Table1[[#This Row],[Stock]], Table2[[#All],[Stock]:[param_complete]], 2, FALSE)</f>
        <v>demersal</v>
      </c>
      <c r="V31" s="96">
        <f>VLOOKUP(Table1[[#This Row],[Stock]], Table2[[#All],[Stock]:[param_complete]], 4, FALSE)</f>
        <v>4.37</v>
      </c>
      <c r="W31" s="96">
        <f>VLOOKUP(Table1[[#This Row],[Stock]], Table2[[#All],[Stock]:[param_complete]], 6, FALSE)</f>
        <v>320</v>
      </c>
      <c r="X31" s="96">
        <f>VLOOKUP(Table1[[#This Row],[Stock]], Table2[[#All],[Stock]:[param_complete]], 8, FALSE)</f>
        <v>4</v>
      </c>
      <c r="Y31" s="96">
        <f>VLOOKUP(Table1[[#This Row],[Stock]], Table2[[#All],[Stock]:[param_complete]], 10, FALSE)</f>
        <v>1</v>
      </c>
      <c r="Z31" s="96">
        <f>VLOOKUP(Table1[[#This Row],[Stock]], Table2[[#All],[Stock]:[param_complete]], 12, FALSE)</f>
        <v>4</v>
      </c>
      <c r="AA31" s="96">
        <f>VLOOKUP(Table1[[#This Row],[Stock]], Table2[[#All],[Stock]:[param_complete]], 14, FALSE)</f>
        <v>76</v>
      </c>
      <c r="AB31" s="96">
        <f>VLOOKUP(Table1[[#This Row],[Stock]], Table2[[#All],[Stock]:[param_complete]], 16, FALSE)</f>
        <v>118.5</v>
      </c>
      <c r="AC31" s="96">
        <f>VLOOKUP(Table1[[#This Row],[Stock]], Table2[[#All],[Stock]:[param_complete]], 18, FALSE)</f>
        <v>0.25911991099999998</v>
      </c>
      <c r="AD31" s="96">
        <f>VLOOKUP(Table1[[#This Row],[Stock]], Table2[[#All],[Stock]:[param_complete]], 20, FALSE)</f>
        <v>81.3</v>
      </c>
      <c r="AE31" s="96">
        <f>VLOOKUP(Table1[[#This Row],[Stock]], Table2[[#All],[Stock]:[param_complete]], 22, FALSE)</f>
        <v>10</v>
      </c>
      <c r="AF31" s="96">
        <f>VLOOKUP(Table1[[#This Row],[Stock]], Table2[[#All],[Stock]:[param_complete]], 24, FALSE)</f>
        <v>25.5</v>
      </c>
      <c r="AG31" s="96">
        <f>VLOOKUP(Table1[[#This Row],[Stock]], Table2[[#All],[Stock]:[param_complete]], 26, FALSE)</f>
        <v>0</v>
      </c>
      <c r="AH31" s="96">
        <f>VLOOKUP(Table1[[#This Row],[Stock]], Table2[[#All],[Stock]:[param_complete]], 28, FALSE)</f>
        <v>10</v>
      </c>
      <c r="AI31" s="96">
        <f>VLOOKUP(Table1[[#This Row],[Stock]], Table2[[#All],[Stock]:[param_complete]], 29, FALSE)</f>
        <v>280</v>
      </c>
      <c r="AJ31" s="96">
        <f>VLOOKUP(Table1[[#This Row],[Stock]], Table2[[#All],[Stock]:[param_complete]], 30, FALSE)</f>
        <v>145</v>
      </c>
      <c r="AK31" s="100">
        <f>VLOOKUP(Table1[[#This Row],[Stock]], Table2[[#All],[Stock]:[param_complete]], 32, FALSE)</f>
        <v>0</v>
      </c>
    </row>
    <row r="32" spans="1:37" x14ac:dyDescent="0.3">
      <c r="A32" s="97" t="s">
        <v>63</v>
      </c>
      <c r="B32" s="97" t="s">
        <v>64</v>
      </c>
      <c r="C32" s="97" t="s">
        <v>65</v>
      </c>
      <c r="D32" s="97">
        <v>3</v>
      </c>
      <c r="E32" s="98">
        <v>0.87</v>
      </c>
      <c r="F32" s="97"/>
      <c r="G32" s="97">
        <v>3.5670000000000002</v>
      </c>
      <c r="H32" s="97"/>
      <c r="I32" s="97"/>
      <c r="J32" s="97" t="s">
        <v>14</v>
      </c>
      <c r="K32" s="97"/>
      <c r="L32" s="97" t="s">
        <v>14</v>
      </c>
      <c r="M32" s="97" t="s">
        <v>15</v>
      </c>
      <c r="N32" s="97"/>
      <c r="O32" s="97" t="s">
        <v>15</v>
      </c>
      <c r="P32" s="97">
        <v>1</v>
      </c>
      <c r="Q32" s="97" t="s">
        <v>7</v>
      </c>
      <c r="R32" s="97"/>
      <c r="S32" s="97" t="s">
        <v>7</v>
      </c>
      <c r="T32" s="97" t="s">
        <v>66</v>
      </c>
      <c r="U32" s="96" t="str">
        <f>VLOOKUP(Table1[[#This Row],[Stock]], Table2[[#All],[Stock]:[param_complete]], 2, FALSE)</f>
        <v>demersal</v>
      </c>
      <c r="V32" s="96">
        <f>VLOOKUP(Table1[[#This Row],[Stock]], Table2[[#All],[Stock]:[param_complete]], 4, FALSE)</f>
        <v>4.37</v>
      </c>
      <c r="W32" s="96">
        <f>VLOOKUP(Table1[[#This Row],[Stock]], Table2[[#All],[Stock]:[param_complete]], 6, FALSE)</f>
        <v>320</v>
      </c>
      <c r="X32" s="96">
        <f>VLOOKUP(Table1[[#This Row],[Stock]], Table2[[#All],[Stock]:[param_complete]], 8, FALSE)</f>
        <v>4</v>
      </c>
      <c r="Y32" s="96">
        <f>VLOOKUP(Table1[[#This Row],[Stock]], Table2[[#All],[Stock]:[param_complete]], 10, FALSE)</f>
        <v>1</v>
      </c>
      <c r="Z32" s="96">
        <f>VLOOKUP(Table1[[#This Row],[Stock]], Table2[[#All],[Stock]:[param_complete]], 12, FALSE)</f>
        <v>4</v>
      </c>
      <c r="AA32" s="96">
        <f>VLOOKUP(Table1[[#This Row],[Stock]], Table2[[#All],[Stock]:[param_complete]], 14, FALSE)</f>
        <v>76</v>
      </c>
      <c r="AB32" s="96">
        <f>VLOOKUP(Table1[[#This Row],[Stock]], Table2[[#All],[Stock]:[param_complete]], 16, FALSE)</f>
        <v>118.5</v>
      </c>
      <c r="AC32" s="96">
        <f>VLOOKUP(Table1[[#This Row],[Stock]], Table2[[#All],[Stock]:[param_complete]], 18, FALSE)</f>
        <v>0.25911991099999998</v>
      </c>
      <c r="AD32" s="96">
        <f>VLOOKUP(Table1[[#This Row],[Stock]], Table2[[#All],[Stock]:[param_complete]], 20, FALSE)</f>
        <v>81.3</v>
      </c>
      <c r="AE32" s="96">
        <f>VLOOKUP(Table1[[#This Row],[Stock]], Table2[[#All],[Stock]:[param_complete]], 22, FALSE)</f>
        <v>10</v>
      </c>
      <c r="AF32" s="96">
        <f>VLOOKUP(Table1[[#This Row],[Stock]], Table2[[#All],[Stock]:[param_complete]], 24, FALSE)</f>
        <v>25.5</v>
      </c>
      <c r="AG32" s="96">
        <f>VLOOKUP(Table1[[#This Row],[Stock]], Table2[[#All],[Stock]:[param_complete]], 26, FALSE)</f>
        <v>0</v>
      </c>
      <c r="AH32" s="96">
        <f>VLOOKUP(Table1[[#This Row],[Stock]], Table2[[#All],[Stock]:[param_complete]], 28, FALSE)</f>
        <v>10</v>
      </c>
      <c r="AI32" s="96">
        <f>VLOOKUP(Table1[[#This Row],[Stock]], Table2[[#All],[Stock]:[param_complete]], 29, FALSE)</f>
        <v>280</v>
      </c>
      <c r="AJ32" s="96">
        <f>VLOOKUP(Table1[[#This Row],[Stock]], Table2[[#All],[Stock]:[param_complete]], 30, FALSE)</f>
        <v>145</v>
      </c>
      <c r="AK32" s="100">
        <f>VLOOKUP(Table1[[#This Row],[Stock]], Table2[[#All],[Stock]:[param_complete]], 32, FALSE)</f>
        <v>0</v>
      </c>
    </row>
    <row r="33" spans="1:37" x14ac:dyDescent="0.3">
      <c r="A33" t="s">
        <v>63</v>
      </c>
      <c r="B33" t="s">
        <v>64</v>
      </c>
      <c r="C33" t="s">
        <v>65</v>
      </c>
      <c r="D33">
        <v>4</v>
      </c>
      <c r="E33" s="92">
        <v>0.99</v>
      </c>
      <c r="G33">
        <v>4.0590000000000002</v>
      </c>
      <c r="J33" t="s">
        <v>14</v>
      </c>
      <c r="L33" t="s">
        <v>14</v>
      </c>
      <c r="M33" t="s">
        <v>15</v>
      </c>
      <c r="O33" t="s">
        <v>15</v>
      </c>
      <c r="P33">
        <v>1</v>
      </c>
      <c r="Q33" t="s">
        <v>7</v>
      </c>
      <c r="S33" t="s">
        <v>7</v>
      </c>
      <c r="T33" t="s">
        <v>66</v>
      </c>
      <c r="U33" s="9" t="str">
        <f>VLOOKUP(Table1[[#This Row],[Stock]], Table2[[#All],[Stock]:[param_complete]], 2, FALSE)</f>
        <v>demersal</v>
      </c>
      <c r="V33" s="9">
        <f>VLOOKUP(Table1[[#This Row],[Stock]], Table2[[#All],[Stock]:[param_complete]], 4, FALSE)</f>
        <v>4.37</v>
      </c>
      <c r="W33" s="9">
        <f>VLOOKUP(Table1[[#This Row],[Stock]], Table2[[#All],[Stock]:[param_complete]], 6, FALSE)</f>
        <v>320</v>
      </c>
      <c r="X33" s="9">
        <f>VLOOKUP(Table1[[#This Row],[Stock]], Table2[[#All],[Stock]:[param_complete]], 8, FALSE)</f>
        <v>4</v>
      </c>
      <c r="Y33" s="9">
        <f>VLOOKUP(Table1[[#This Row],[Stock]], Table2[[#All],[Stock]:[param_complete]], 10, FALSE)</f>
        <v>1</v>
      </c>
      <c r="Z33" s="9">
        <f>VLOOKUP(Table1[[#This Row],[Stock]], Table2[[#All],[Stock]:[param_complete]], 12, FALSE)</f>
        <v>4</v>
      </c>
      <c r="AA33" s="9">
        <f>VLOOKUP(Table1[[#This Row],[Stock]], Table2[[#All],[Stock]:[param_complete]], 14, FALSE)</f>
        <v>76</v>
      </c>
      <c r="AB33" s="9">
        <f>VLOOKUP(Table1[[#This Row],[Stock]], Table2[[#All],[Stock]:[param_complete]], 16, FALSE)</f>
        <v>118.5</v>
      </c>
      <c r="AC33" s="9">
        <f>VLOOKUP(Table1[[#This Row],[Stock]], Table2[[#All],[Stock]:[param_complete]], 18, FALSE)</f>
        <v>0.25911991099999998</v>
      </c>
      <c r="AD33" s="9">
        <f>VLOOKUP(Table1[[#This Row],[Stock]], Table2[[#All],[Stock]:[param_complete]], 20, FALSE)</f>
        <v>81.3</v>
      </c>
      <c r="AE33" s="9">
        <f>VLOOKUP(Table1[[#This Row],[Stock]], Table2[[#All],[Stock]:[param_complete]], 22, FALSE)</f>
        <v>10</v>
      </c>
      <c r="AF33" s="9">
        <f>VLOOKUP(Table1[[#This Row],[Stock]], Table2[[#All],[Stock]:[param_complete]], 24, FALSE)</f>
        <v>25.5</v>
      </c>
      <c r="AG33" s="9">
        <f>VLOOKUP(Table1[[#This Row],[Stock]], Table2[[#All],[Stock]:[param_complete]], 26, FALSE)</f>
        <v>0</v>
      </c>
      <c r="AH33" s="9">
        <f>VLOOKUP(Table1[[#This Row],[Stock]], Table2[[#All],[Stock]:[param_complete]], 28, FALSE)</f>
        <v>10</v>
      </c>
      <c r="AI33" s="9">
        <f>VLOOKUP(Table1[[#This Row],[Stock]], Table2[[#All],[Stock]:[param_complete]], 29, FALSE)</f>
        <v>280</v>
      </c>
      <c r="AJ33" s="9">
        <f>VLOOKUP(Table1[[#This Row],[Stock]], Table2[[#All],[Stock]:[param_complete]], 30, FALSE)</f>
        <v>145</v>
      </c>
      <c r="AK33" s="65">
        <f>VLOOKUP(Table1[[#This Row],[Stock]], Table2[[#All],[Stock]:[param_complete]], 32, FALSE)</f>
        <v>0</v>
      </c>
    </row>
    <row r="34" spans="1:37" x14ac:dyDescent="0.3">
      <c r="A34" t="s">
        <v>63</v>
      </c>
      <c r="B34" t="s">
        <v>64</v>
      </c>
      <c r="C34" t="s">
        <v>65</v>
      </c>
      <c r="D34">
        <v>5</v>
      </c>
      <c r="E34" s="92">
        <v>1</v>
      </c>
      <c r="G34">
        <v>4.0999999999999996</v>
      </c>
      <c r="J34" t="s">
        <v>14</v>
      </c>
      <c r="L34" t="s">
        <v>14</v>
      </c>
      <c r="M34" t="s">
        <v>15</v>
      </c>
      <c r="O34" t="s">
        <v>15</v>
      </c>
      <c r="P34">
        <v>1</v>
      </c>
      <c r="Q34" t="s">
        <v>7</v>
      </c>
      <c r="S34" t="s">
        <v>7</v>
      </c>
      <c r="T34" t="s">
        <v>66</v>
      </c>
      <c r="U34" s="9" t="str">
        <f>VLOOKUP(Table1[[#This Row],[Stock]], Table2[[#All],[Stock]:[param_complete]], 2, FALSE)</f>
        <v>demersal</v>
      </c>
      <c r="V34" s="9">
        <f>VLOOKUP(Table1[[#This Row],[Stock]], Table2[[#All],[Stock]:[param_complete]], 4, FALSE)</f>
        <v>4.37</v>
      </c>
      <c r="W34" s="9">
        <f>VLOOKUP(Table1[[#This Row],[Stock]], Table2[[#All],[Stock]:[param_complete]], 6, FALSE)</f>
        <v>320</v>
      </c>
      <c r="X34" s="9">
        <f>VLOOKUP(Table1[[#This Row],[Stock]], Table2[[#All],[Stock]:[param_complete]], 8, FALSE)</f>
        <v>4</v>
      </c>
      <c r="Y34" s="9">
        <f>VLOOKUP(Table1[[#This Row],[Stock]], Table2[[#All],[Stock]:[param_complete]], 10, FALSE)</f>
        <v>1</v>
      </c>
      <c r="Z34" s="9">
        <f>VLOOKUP(Table1[[#This Row],[Stock]], Table2[[#All],[Stock]:[param_complete]], 12, FALSE)</f>
        <v>4</v>
      </c>
      <c r="AA34" s="9">
        <f>VLOOKUP(Table1[[#This Row],[Stock]], Table2[[#All],[Stock]:[param_complete]], 14, FALSE)</f>
        <v>76</v>
      </c>
      <c r="AB34" s="9">
        <f>VLOOKUP(Table1[[#This Row],[Stock]], Table2[[#All],[Stock]:[param_complete]], 16, FALSE)</f>
        <v>118.5</v>
      </c>
      <c r="AC34" s="9">
        <f>VLOOKUP(Table1[[#This Row],[Stock]], Table2[[#All],[Stock]:[param_complete]], 18, FALSE)</f>
        <v>0.25911991099999998</v>
      </c>
      <c r="AD34" s="9">
        <f>VLOOKUP(Table1[[#This Row],[Stock]], Table2[[#All],[Stock]:[param_complete]], 20, FALSE)</f>
        <v>81.3</v>
      </c>
      <c r="AE34" s="9">
        <f>VLOOKUP(Table1[[#This Row],[Stock]], Table2[[#All],[Stock]:[param_complete]], 22, FALSE)</f>
        <v>10</v>
      </c>
      <c r="AF34" s="9">
        <f>VLOOKUP(Table1[[#This Row],[Stock]], Table2[[#All],[Stock]:[param_complete]], 24, FALSE)</f>
        <v>25.5</v>
      </c>
      <c r="AG34" s="9">
        <f>VLOOKUP(Table1[[#This Row],[Stock]], Table2[[#All],[Stock]:[param_complete]], 26, FALSE)</f>
        <v>0</v>
      </c>
      <c r="AH34" s="9">
        <f>VLOOKUP(Table1[[#This Row],[Stock]], Table2[[#All],[Stock]:[param_complete]], 28, FALSE)</f>
        <v>10</v>
      </c>
      <c r="AI34" s="9">
        <f>VLOOKUP(Table1[[#This Row],[Stock]], Table2[[#All],[Stock]:[param_complete]], 29, FALSE)</f>
        <v>280</v>
      </c>
      <c r="AJ34" s="9">
        <f>VLOOKUP(Table1[[#This Row],[Stock]], Table2[[#All],[Stock]:[param_complete]], 30, FALSE)</f>
        <v>145</v>
      </c>
      <c r="AK34" s="9">
        <f>VLOOKUP(Table1[[#This Row],[Stock]], Table2[[#All],[Stock]:[param_complete]], 32, FALSE)</f>
        <v>0</v>
      </c>
    </row>
    <row r="35" spans="1:37" x14ac:dyDescent="0.3">
      <c r="A35" t="s">
        <v>63</v>
      </c>
      <c r="B35" t="s">
        <v>64</v>
      </c>
      <c r="C35" t="s">
        <v>65</v>
      </c>
      <c r="D35">
        <v>6</v>
      </c>
      <c r="E35" s="92">
        <v>1</v>
      </c>
      <c r="G35">
        <v>4.0999999999999996</v>
      </c>
      <c r="J35" t="s">
        <v>14</v>
      </c>
      <c r="L35" t="s">
        <v>14</v>
      </c>
      <c r="M35" t="s">
        <v>15</v>
      </c>
      <c r="O35" t="s">
        <v>15</v>
      </c>
      <c r="P35">
        <v>1</v>
      </c>
      <c r="Q35" t="s">
        <v>7</v>
      </c>
      <c r="S35" t="s">
        <v>7</v>
      </c>
      <c r="T35" t="s">
        <v>66</v>
      </c>
      <c r="U35" s="9" t="str">
        <f>VLOOKUP(Table1[[#This Row],[Stock]], Table2[[#All],[Stock]:[param_complete]], 2, FALSE)</f>
        <v>demersal</v>
      </c>
      <c r="V35" s="9">
        <f>VLOOKUP(Table1[[#This Row],[Stock]], Table2[[#All],[Stock]:[param_complete]], 4, FALSE)</f>
        <v>4.37</v>
      </c>
      <c r="W35" s="9">
        <f>VLOOKUP(Table1[[#This Row],[Stock]], Table2[[#All],[Stock]:[param_complete]], 6, FALSE)</f>
        <v>320</v>
      </c>
      <c r="X35" s="9">
        <f>VLOOKUP(Table1[[#This Row],[Stock]], Table2[[#All],[Stock]:[param_complete]], 8, FALSE)</f>
        <v>4</v>
      </c>
      <c r="Y35" s="9">
        <f>VLOOKUP(Table1[[#This Row],[Stock]], Table2[[#All],[Stock]:[param_complete]], 10, FALSE)</f>
        <v>1</v>
      </c>
      <c r="Z35" s="9">
        <f>VLOOKUP(Table1[[#This Row],[Stock]], Table2[[#All],[Stock]:[param_complete]], 12, FALSE)</f>
        <v>4</v>
      </c>
      <c r="AA35" s="9">
        <f>VLOOKUP(Table1[[#This Row],[Stock]], Table2[[#All],[Stock]:[param_complete]], 14, FALSE)</f>
        <v>76</v>
      </c>
      <c r="AB35" s="9">
        <f>VLOOKUP(Table1[[#This Row],[Stock]], Table2[[#All],[Stock]:[param_complete]], 16, FALSE)</f>
        <v>118.5</v>
      </c>
      <c r="AC35" s="9">
        <f>VLOOKUP(Table1[[#This Row],[Stock]], Table2[[#All],[Stock]:[param_complete]], 18, FALSE)</f>
        <v>0.25911991099999998</v>
      </c>
      <c r="AD35" s="9">
        <f>VLOOKUP(Table1[[#This Row],[Stock]], Table2[[#All],[Stock]:[param_complete]], 20, FALSE)</f>
        <v>81.3</v>
      </c>
      <c r="AE35" s="9">
        <f>VLOOKUP(Table1[[#This Row],[Stock]], Table2[[#All],[Stock]:[param_complete]], 22, FALSE)</f>
        <v>10</v>
      </c>
      <c r="AF35" s="9">
        <f>VLOOKUP(Table1[[#This Row],[Stock]], Table2[[#All],[Stock]:[param_complete]], 24, FALSE)</f>
        <v>25.5</v>
      </c>
      <c r="AG35" s="9">
        <f>VLOOKUP(Table1[[#This Row],[Stock]], Table2[[#All],[Stock]:[param_complete]], 26, FALSE)</f>
        <v>0</v>
      </c>
      <c r="AH35" s="9">
        <f>VLOOKUP(Table1[[#This Row],[Stock]], Table2[[#All],[Stock]:[param_complete]], 28, FALSE)</f>
        <v>10</v>
      </c>
      <c r="AI35" s="9">
        <f>VLOOKUP(Table1[[#This Row],[Stock]], Table2[[#All],[Stock]:[param_complete]], 29, FALSE)</f>
        <v>280</v>
      </c>
      <c r="AJ35" s="9">
        <f>VLOOKUP(Table1[[#This Row],[Stock]], Table2[[#All],[Stock]:[param_complete]], 30, FALSE)</f>
        <v>145</v>
      </c>
      <c r="AK35" s="65">
        <f>VLOOKUP(Table1[[#This Row],[Stock]], Table2[[#All],[Stock]:[param_complete]], 32, FALSE)</f>
        <v>0</v>
      </c>
    </row>
    <row r="36" spans="1:37" x14ac:dyDescent="0.3">
      <c r="A36" t="s">
        <v>63</v>
      </c>
      <c r="B36" t="s">
        <v>64</v>
      </c>
      <c r="C36" t="s">
        <v>65</v>
      </c>
      <c r="D36">
        <v>7</v>
      </c>
      <c r="E36" s="92">
        <v>1</v>
      </c>
      <c r="G36">
        <v>4.0999999999999996</v>
      </c>
      <c r="J36" t="s">
        <v>14</v>
      </c>
      <c r="L36" t="s">
        <v>14</v>
      </c>
      <c r="M36" t="s">
        <v>15</v>
      </c>
      <c r="O36" t="s">
        <v>15</v>
      </c>
      <c r="P36">
        <v>1</v>
      </c>
      <c r="Q36" t="s">
        <v>7</v>
      </c>
      <c r="S36" t="s">
        <v>7</v>
      </c>
      <c r="T36" t="s">
        <v>66</v>
      </c>
      <c r="U36" s="9" t="str">
        <f>VLOOKUP(Table1[[#This Row],[Stock]], Table2[[#All],[Stock]:[param_complete]], 2, FALSE)</f>
        <v>demersal</v>
      </c>
      <c r="V36" s="9">
        <f>VLOOKUP(Table1[[#This Row],[Stock]], Table2[[#All],[Stock]:[param_complete]], 4, FALSE)</f>
        <v>4.37</v>
      </c>
      <c r="W36" s="9">
        <f>VLOOKUP(Table1[[#This Row],[Stock]], Table2[[#All],[Stock]:[param_complete]], 6, FALSE)</f>
        <v>320</v>
      </c>
      <c r="X36" s="9">
        <f>VLOOKUP(Table1[[#This Row],[Stock]], Table2[[#All],[Stock]:[param_complete]], 8, FALSE)</f>
        <v>4</v>
      </c>
      <c r="Y36" s="9">
        <f>VLOOKUP(Table1[[#This Row],[Stock]], Table2[[#All],[Stock]:[param_complete]], 10, FALSE)</f>
        <v>1</v>
      </c>
      <c r="Z36" s="9">
        <f>VLOOKUP(Table1[[#This Row],[Stock]], Table2[[#All],[Stock]:[param_complete]], 12, FALSE)</f>
        <v>4</v>
      </c>
      <c r="AA36" s="9">
        <f>VLOOKUP(Table1[[#This Row],[Stock]], Table2[[#All],[Stock]:[param_complete]], 14, FALSE)</f>
        <v>76</v>
      </c>
      <c r="AB36" s="9">
        <f>VLOOKUP(Table1[[#This Row],[Stock]], Table2[[#All],[Stock]:[param_complete]], 16, FALSE)</f>
        <v>118.5</v>
      </c>
      <c r="AC36" s="9">
        <f>VLOOKUP(Table1[[#This Row],[Stock]], Table2[[#All],[Stock]:[param_complete]], 18, FALSE)</f>
        <v>0.25911991099999998</v>
      </c>
      <c r="AD36" s="9">
        <f>VLOOKUP(Table1[[#This Row],[Stock]], Table2[[#All],[Stock]:[param_complete]], 20, FALSE)</f>
        <v>81.3</v>
      </c>
      <c r="AE36" s="9">
        <f>VLOOKUP(Table1[[#This Row],[Stock]], Table2[[#All],[Stock]:[param_complete]], 22, FALSE)</f>
        <v>10</v>
      </c>
      <c r="AF36" s="9">
        <f>VLOOKUP(Table1[[#This Row],[Stock]], Table2[[#All],[Stock]:[param_complete]], 24, FALSE)</f>
        <v>25.5</v>
      </c>
      <c r="AG36" s="9">
        <f>VLOOKUP(Table1[[#This Row],[Stock]], Table2[[#All],[Stock]:[param_complete]], 26, FALSE)</f>
        <v>0</v>
      </c>
      <c r="AH36" s="9">
        <f>VLOOKUP(Table1[[#This Row],[Stock]], Table2[[#All],[Stock]:[param_complete]], 28, FALSE)</f>
        <v>10</v>
      </c>
      <c r="AI36" s="9">
        <f>VLOOKUP(Table1[[#This Row],[Stock]], Table2[[#All],[Stock]:[param_complete]], 29, FALSE)</f>
        <v>280</v>
      </c>
      <c r="AJ36" s="9">
        <f>VLOOKUP(Table1[[#This Row],[Stock]], Table2[[#All],[Stock]:[param_complete]], 30, FALSE)</f>
        <v>145</v>
      </c>
      <c r="AK36" s="65">
        <f>VLOOKUP(Table1[[#This Row],[Stock]], Table2[[#All],[Stock]:[param_complete]], 32, FALSE)</f>
        <v>0</v>
      </c>
    </row>
    <row r="37" spans="1:37" x14ac:dyDescent="0.3">
      <c r="A37" t="s">
        <v>63</v>
      </c>
      <c r="B37" t="s">
        <v>64</v>
      </c>
      <c r="C37" t="s">
        <v>65</v>
      </c>
      <c r="D37">
        <v>8</v>
      </c>
      <c r="E37" s="92">
        <v>1</v>
      </c>
      <c r="G37">
        <v>4.0999999999999996</v>
      </c>
      <c r="J37" t="s">
        <v>14</v>
      </c>
      <c r="L37" t="s">
        <v>14</v>
      </c>
      <c r="M37" t="s">
        <v>15</v>
      </c>
      <c r="O37" t="s">
        <v>15</v>
      </c>
      <c r="P37">
        <v>1</v>
      </c>
      <c r="Q37" t="s">
        <v>7</v>
      </c>
      <c r="S37" t="s">
        <v>7</v>
      </c>
      <c r="T37" t="s">
        <v>66</v>
      </c>
      <c r="U37" s="9" t="str">
        <f>VLOOKUP(Table1[[#This Row],[Stock]], Table2[[#All],[Stock]:[param_complete]], 2, FALSE)</f>
        <v>demersal</v>
      </c>
      <c r="V37" s="9">
        <f>VLOOKUP(Table1[[#This Row],[Stock]], Table2[[#All],[Stock]:[param_complete]], 4, FALSE)</f>
        <v>4.37</v>
      </c>
      <c r="W37" s="9">
        <f>VLOOKUP(Table1[[#This Row],[Stock]], Table2[[#All],[Stock]:[param_complete]], 6, FALSE)</f>
        <v>320</v>
      </c>
      <c r="X37" s="9">
        <f>VLOOKUP(Table1[[#This Row],[Stock]], Table2[[#All],[Stock]:[param_complete]], 8, FALSE)</f>
        <v>4</v>
      </c>
      <c r="Y37" s="9">
        <f>VLOOKUP(Table1[[#This Row],[Stock]], Table2[[#All],[Stock]:[param_complete]], 10, FALSE)</f>
        <v>1</v>
      </c>
      <c r="Z37" s="9">
        <f>VLOOKUP(Table1[[#This Row],[Stock]], Table2[[#All],[Stock]:[param_complete]], 12, FALSE)</f>
        <v>4</v>
      </c>
      <c r="AA37" s="9">
        <f>VLOOKUP(Table1[[#This Row],[Stock]], Table2[[#All],[Stock]:[param_complete]], 14, FALSE)</f>
        <v>76</v>
      </c>
      <c r="AB37" s="9">
        <f>VLOOKUP(Table1[[#This Row],[Stock]], Table2[[#All],[Stock]:[param_complete]], 16, FALSE)</f>
        <v>118.5</v>
      </c>
      <c r="AC37" s="9">
        <f>VLOOKUP(Table1[[#This Row],[Stock]], Table2[[#All],[Stock]:[param_complete]], 18, FALSE)</f>
        <v>0.25911991099999998</v>
      </c>
      <c r="AD37" s="9">
        <f>VLOOKUP(Table1[[#This Row],[Stock]], Table2[[#All],[Stock]:[param_complete]], 20, FALSE)</f>
        <v>81.3</v>
      </c>
      <c r="AE37" s="9">
        <f>VLOOKUP(Table1[[#This Row],[Stock]], Table2[[#All],[Stock]:[param_complete]], 22, FALSE)</f>
        <v>10</v>
      </c>
      <c r="AF37" s="9">
        <f>VLOOKUP(Table1[[#This Row],[Stock]], Table2[[#All],[Stock]:[param_complete]], 24, FALSE)</f>
        <v>25.5</v>
      </c>
      <c r="AG37" s="9">
        <f>VLOOKUP(Table1[[#This Row],[Stock]], Table2[[#All],[Stock]:[param_complete]], 26, FALSE)</f>
        <v>0</v>
      </c>
      <c r="AH37" s="9">
        <f>VLOOKUP(Table1[[#This Row],[Stock]], Table2[[#All],[Stock]:[param_complete]], 28, FALSE)</f>
        <v>10</v>
      </c>
      <c r="AI37" s="9">
        <f>VLOOKUP(Table1[[#This Row],[Stock]], Table2[[#All],[Stock]:[param_complete]], 29, FALSE)</f>
        <v>280</v>
      </c>
      <c r="AJ37" s="9">
        <f>VLOOKUP(Table1[[#This Row],[Stock]], Table2[[#All],[Stock]:[param_complete]], 30, FALSE)</f>
        <v>145</v>
      </c>
      <c r="AK37" s="65">
        <f>VLOOKUP(Table1[[#This Row],[Stock]], Table2[[#All],[Stock]:[param_complete]], 32, FALSE)</f>
        <v>0</v>
      </c>
    </row>
    <row r="38" spans="1:37" x14ac:dyDescent="0.3">
      <c r="A38" t="s">
        <v>63</v>
      </c>
      <c r="B38" t="s">
        <v>64</v>
      </c>
      <c r="C38" t="s">
        <v>65</v>
      </c>
      <c r="D38">
        <v>9</v>
      </c>
      <c r="E38" s="92">
        <v>1</v>
      </c>
      <c r="G38">
        <v>4.0999999999999996</v>
      </c>
      <c r="J38" t="s">
        <v>14</v>
      </c>
      <c r="L38" t="s">
        <v>14</v>
      </c>
      <c r="M38" t="s">
        <v>15</v>
      </c>
      <c r="O38" t="s">
        <v>15</v>
      </c>
      <c r="P38">
        <v>1</v>
      </c>
      <c r="Q38" t="s">
        <v>7</v>
      </c>
      <c r="S38" t="s">
        <v>7</v>
      </c>
      <c r="T38" t="s">
        <v>66</v>
      </c>
      <c r="U38" s="9" t="str">
        <f>VLOOKUP(Table1[[#This Row],[Stock]], Table2[[#All],[Stock]:[param_complete]], 2, FALSE)</f>
        <v>demersal</v>
      </c>
      <c r="V38" s="9">
        <f>VLOOKUP(Table1[[#This Row],[Stock]], Table2[[#All],[Stock]:[param_complete]], 4, FALSE)</f>
        <v>4.37</v>
      </c>
      <c r="W38" s="9">
        <f>VLOOKUP(Table1[[#This Row],[Stock]], Table2[[#All],[Stock]:[param_complete]], 6, FALSE)</f>
        <v>320</v>
      </c>
      <c r="X38" s="9">
        <f>VLOOKUP(Table1[[#This Row],[Stock]], Table2[[#All],[Stock]:[param_complete]], 8, FALSE)</f>
        <v>4</v>
      </c>
      <c r="Y38" s="9">
        <f>VLOOKUP(Table1[[#This Row],[Stock]], Table2[[#All],[Stock]:[param_complete]], 10, FALSE)</f>
        <v>1</v>
      </c>
      <c r="Z38" s="9">
        <f>VLOOKUP(Table1[[#This Row],[Stock]], Table2[[#All],[Stock]:[param_complete]], 12, FALSE)</f>
        <v>4</v>
      </c>
      <c r="AA38" s="9">
        <f>VLOOKUP(Table1[[#This Row],[Stock]], Table2[[#All],[Stock]:[param_complete]], 14, FALSE)</f>
        <v>76</v>
      </c>
      <c r="AB38" s="9">
        <f>VLOOKUP(Table1[[#This Row],[Stock]], Table2[[#All],[Stock]:[param_complete]], 16, FALSE)</f>
        <v>118.5</v>
      </c>
      <c r="AC38" s="9">
        <f>VLOOKUP(Table1[[#This Row],[Stock]], Table2[[#All],[Stock]:[param_complete]], 18, FALSE)</f>
        <v>0.25911991099999998</v>
      </c>
      <c r="AD38" s="9">
        <f>VLOOKUP(Table1[[#This Row],[Stock]], Table2[[#All],[Stock]:[param_complete]], 20, FALSE)</f>
        <v>81.3</v>
      </c>
      <c r="AE38" s="9">
        <f>VLOOKUP(Table1[[#This Row],[Stock]], Table2[[#All],[Stock]:[param_complete]], 22, FALSE)</f>
        <v>10</v>
      </c>
      <c r="AF38" s="9">
        <f>VLOOKUP(Table1[[#This Row],[Stock]], Table2[[#All],[Stock]:[param_complete]], 24, FALSE)</f>
        <v>25.5</v>
      </c>
      <c r="AG38" s="9">
        <f>VLOOKUP(Table1[[#This Row],[Stock]], Table2[[#All],[Stock]:[param_complete]], 26, FALSE)</f>
        <v>0</v>
      </c>
      <c r="AH38" s="9">
        <f>VLOOKUP(Table1[[#This Row],[Stock]], Table2[[#All],[Stock]:[param_complete]], 28, FALSE)</f>
        <v>10</v>
      </c>
      <c r="AI38" s="9">
        <f>VLOOKUP(Table1[[#This Row],[Stock]], Table2[[#All],[Stock]:[param_complete]], 29, FALSE)</f>
        <v>280</v>
      </c>
      <c r="AJ38" s="9">
        <f>VLOOKUP(Table1[[#This Row],[Stock]], Table2[[#All],[Stock]:[param_complete]], 30, FALSE)</f>
        <v>145</v>
      </c>
      <c r="AK38" s="65">
        <f>VLOOKUP(Table1[[#This Row],[Stock]], Table2[[#All],[Stock]:[param_complete]], 32, FALSE)</f>
        <v>0</v>
      </c>
    </row>
    <row r="39" spans="1:37" x14ac:dyDescent="0.3">
      <c r="A39" t="s">
        <v>63</v>
      </c>
      <c r="B39" t="s">
        <v>64</v>
      </c>
      <c r="C39" t="s">
        <v>65</v>
      </c>
      <c r="D39">
        <v>10</v>
      </c>
      <c r="E39" s="92">
        <v>1</v>
      </c>
      <c r="G39">
        <v>4.0999999999999996</v>
      </c>
      <c r="J39" t="s">
        <v>14</v>
      </c>
      <c r="L39" t="s">
        <v>14</v>
      </c>
      <c r="M39" t="s">
        <v>15</v>
      </c>
      <c r="O39" t="s">
        <v>15</v>
      </c>
      <c r="P39">
        <v>1</v>
      </c>
      <c r="Q39" t="s">
        <v>7</v>
      </c>
      <c r="S39" t="s">
        <v>7</v>
      </c>
      <c r="T39" t="s">
        <v>66</v>
      </c>
      <c r="U39" s="9" t="str">
        <f>VLOOKUP(Table1[[#This Row],[Stock]], Table2[[#All],[Stock]:[param_complete]], 2, FALSE)</f>
        <v>demersal</v>
      </c>
      <c r="V39" s="9">
        <f>VLOOKUP(Table1[[#This Row],[Stock]], Table2[[#All],[Stock]:[param_complete]], 4, FALSE)</f>
        <v>4.37</v>
      </c>
      <c r="W39" s="9">
        <f>VLOOKUP(Table1[[#This Row],[Stock]], Table2[[#All],[Stock]:[param_complete]], 6, FALSE)</f>
        <v>320</v>
      </c>
      <c r="X39" s="9">
        <f>VLOOKUP(Table1[[#This Row],[Stock]], Table2[[#All],[Stock]:[param_complete]], 8, FALSE)</f>
        <v>4</v>
      </c>
      <c r="Y39" s="9">
        <f>VLOOKUP(Table1[[#This Row],[Stock]], Table2[[#All],[Stock]:[param_complete]], 10, FALSE)</f>
        <v>1</v>
      </c>
      <c r="Z39" s="9">
        <f>VLOOKUP(Table1[[#This Row],[Stock]], Table2[[#All],[Stock]:[param_complete]], 12, FALSE)</f>
        <v>4</v>
      </c>
      <c r="AA39" s="9">
        <f>VLOOKUP(Table1[[#This Row],[Stock]], Table2[[#All],[Stock]:[param_complete]], 14, FALSE)</f>
        <v>76</v>
      </c>
      <c r="AB39" s="9">
        <f>VLOOKUP(Table1[[#This Row],[Stock]], Table2[[#All],[Stock]:[param_complete]], 16, FALSE)</f>
        <v>118.5</v>
      </c>
      <c r="AC39" s="9">
        <f>VLOOKUP(Table1[[#This Row],[Stock]], Table2[[#All],[Stock]:[param_complete]], 18, FALSE)</f>
        <v>0.25911991099999998</v>
      </c>
      <c r="AD39" s="9">
        <f>VLOOKUP(Table1[[#This Row],[Stock]], Table2[[#All],[Stock]:[param_complete]], 20, FALSE)</f>
        <v>81.3</v>
      </c>
      <c r="AE39" s="9">
        <f>VLOOKUP(Table1[[#This Row],[Stock]], Table2[[#All],[Stock]:[param_complete]], 22, FALSE)</f>
        <v>10</v>
      </c>
      <c r="AF39" s="9">
        <f>VLOOKUP(Table1[[#This Row],[Stock]], Table2[[#All],[Stock]:[param_complete]], 24, FALSE)</f>
        <v>25.5</v>
      </c>
      <c r="AG39" s="9">
        <f>VLOOKUP(Table1[[#This Row],[Stock]], Table2[[#All],[Stock]:[param_complete]], 26, FALSE)</f>
        <v>0</v>
      </c>
      <c r="AH39" s="9">
        <f>VLOOKUP(Table1[[#This Row],[Stock]], Table2[[#All],[Stock]:[param_complete]], 28, FALSE)</f>
        <v>10</v>
      </c>
      <c r="AI39" s="9">
        <f>VLOOKUP(Table1[[#This Row],[Stock]], Table2[[#All],[Stock]:[param_complete]], 29, FALSE)</f>
        <v>280</v>
      </c>
      <c r="AJ39" s="9">
        <f>VLOOKUP(Table1[[#This Row],[Stock]], Table2[[#All],[Stock]:[param_complete]], 30, FALSE)</f>
        <v>145</v>
      </c>
      <c r="AK39" s="65">
        <f>VLOOKUP(Table1[[#This Row],[Stock]], Table2[[#All],[Stock]:[param_complete]], 32, FALSE)</f>
        <v>0</v>
      </c>
    </row>
    <row r="40" spans="1:37" x14ac:dyDescent="0.3">
      <c r="A40" t="s">
        <v>63</v>
      </c>
      <c r="B40" t="s">
        <v>64</v>
      </c>
      <c r="C40" t="s">
        <v>65</v>
      </c>
      <c r="D40">
        <v>11</v>
      </c>
      <c r="E40" s="92">
        <v>1</v>
      </c>
      <c r="G40">
        <v>4.0999999999999996</v>
      </c>
      <c r="J40" t="s">
        <v>14</v>
      </c>
      <c r="L40" t="s">
        <v>14</v>
      </c>
      <c r="M40" t="s">
        <v>15</v>
      </c>
      <c r="O40" t="s">
        <v>15</v>
      </c>
      <c r="P40">
        <v>1</v>
      </c>
      <c r="Q40" t="s">
        <v>7</v>
      </c>
      <c r="S40" t="s">
        <v>7</v>
      </c>
      <c r="T40" t="s">
        <v>66</v>
      </c>
      <c r="U40" s="9" t="str">
        <f>VLOOKUP(Table1[[#This Row],[Stock]], Table2[[#All],[Stock]:[param_complete]], 2, FALSE)</f>
        <v>demersal</v>
      </c>
      <c r="V40" s="9">
        <f>VLOOKUP(Table1[[#This Row],[Stock]], Table2[[#All],[Stock]:[param_complete]], 4, FALSE)</f>
        <v>4.37</v>
      </c>
      <c r="W40" s="9">
        <f>VLOOKUP(Table1[[#This Row],[Stock]], Table2[[#All],[Stock]:[param_complete]], 6, FALSE)</f>
        <v>320</v>
      </c>
      <c r="X40" s="9">
        <f>VLOOKUP(Table1[[#This Row],[Stock]], Table2[[#All],[Stock]:[param_complete]], 8, FALSE)</f>
        <v>4</v>
      </c>
      <c r="Y40" s="9">
        <f>VLOOKUP(Table1[[#This Row],[Stock]], Table2[[#All],[Stock]:[param_complete]], 10, FALSE)</f>
        <v>1</v>
      </c>
      <c r="Z40" s="9">
        <f>VLOOKUP(Table1[[#This Row],[Stock]], Table2[[#All],[Stock]:[param_complete]], 12, FALSE)</f>
        <v>4</v>
      </c>
      <c r="AA40" s="9">
        <f>VLOOKUP(Table1[[#This Row],[Stock]], Table2[[#All],[Stock]:[param_complete]], 14, FALSE)</f>
        <v>76</v>
      </c>
      <c r="AB40" s="9">
        <f>VLOOKUP(Table1[[#This Row],[Stock]], Table2[[#All],[Stock]:[param_complete]], 16, FALSE)</f>
        <v>118.5</v>
      </c>
      <c r="AC40" s="9">
        <f>VLOOKUP(Table1[[#This Row],[Stock]], Table2[[#All],[Stock]:[param_complete]], 18, FALSE)</f>
        <v>0.25911991099999998</v>
      </c>
      <c r="AD40" s="9">
        <f>VLOOKUP(Table1[[#This Row],[Stock]], Table2[[#All],[Stock]:[param_complete]], 20, FALSE)</f>
        <v>81.3</v>
      </c>
      <c r="AE40" s="9">
        <f>VLOOKUP(Table1[[#This Row],[Stock]], Table2[[#All],[Stock]:[param_complete]], 22, FALSE)</f>
        <v>10</v>
      </c>
      <c r="AF40" s="9">
        <f>VLOOKUP(Table1[[#This Row],[Stock]], Table2[[#All],[Stock]:[param_complete]], 24, FALSE)</f>
        <v>25.5</v>
      </c>
      <c r="AG40" s="9">
        <f>VLOOKUP(Table1[[#This Row],[Stock]], Table2[[#All],[Stock]:[param_complete]], 26, FALSE)</f>
        <v>0</v>
      </c>
      <c r="AH40" s="9">
        <f>VLOOKUP(Table1[[#This Row],[Stock]], Table2[[#All],[Stock]:[param_complete]], 28, FALSE)</f>
        <v>10</v>
      </c>
      <c r="AI40" s="9">
        <f>VLOOKUP(Table1[[#This Row],[Stock]], Table2[[#All],[Stock]:[param_complete]], 29, FALSE)</f>
        <v>280</v>
      </c>
      <c r="AJ40" s="9">
        <f>VLOOKUP(Table1[[#This Row],[Stock]], Table2[[#All],[Stock]:[param_complete]], 30, FALSE)</f>
        <v>145</v>
      </c>
      <c r="AK40" s="65">
        <f>VLOOKUP(Table1[[#This Row],[Stock]], Table2[[#All],[Stock]:[param_complete]], 32, FALSE)</f>
        <v>0</v>
      </c>
    </row>
    <row r="41" spans="1:37" x14ac:dyDescent="0.3">
      <c r="A41" t="s">
        <v>63</v>
      </c>
      <c r="B41" t="s">
        <v>64</v>
      </c>
      <c r="C41" t="s">
        <v>65</v>
      </c>
      <c r="D41">
        <v>12</v>
      </c>
      <c r="E41" s="92">
        <v>1</v>
      </c>
      <c r="G41">
        <v>4.0999999999999996</v>
      </c>
      <c r="J41" t="s">
        <v>14</v>
      </c>
      <c r="L41" t="s">
        <v>14</v>
      </c>
      <c r="M41" t="s">
        <v>15</v>
      </c>
      <c r="O41" t="s">
        <v>15</v>
      </c>
      <c r="P41">
        <v>1</v>
      </c>
      <c r="Q41" t="s">
        <v>7</v>
      </c>
      <c r="S41" t="s">
        <v>7</v>
      </c>
      <c r="T41" t="s">
        <v>66</v>
      </c>
      <c r="U41" s="9" t="str">
        <f>VLOOKUP(Table1[[#This Row],[Stock]], Table2[[#All],[Stock]:[param_complete]], 2, FALSE)</f>
        <v>demersal</v>
      </c>
      <c r="V41" s="9">
        <f>VLOOKUP(Table1[[#This Row],[Stock]], Table2[[#All],[Stock]:[param_complete]], 4, FALSE)</f>
        <v>4.37</v>
      </c>
      <c r="W41" s="9">
        <f>VLOOKUP(Table1[[#This Row],[Stock]], Table2[[#All],[Stock]:[param_complete]], 6, FALSE)</f>
        <v>320</v>
      </c>
      <c r="X41" s="9">
        <f>VLOOKUP(Table1[[#This Row],[Stock]], Table2[[#All],[Stock]:[param_complete]], 8, FALSE)</f>
        <v>4</v>
      </c>
      <c r="Y41" s="9">
        <f>VLOOKUP(Table1[[#This Row],[Stock]], Table2[[#All],[Stock]:[param_complete]], 10, FALSE)</f>
        <v>1</v>
      </c>
      <c r="Z41" s="9">
        <f>VLOOKUP(Table1[[#This Row],[Stock]], Table2[[#All],[Stock]:[param_complete]], 12, FALSE)</f>
        <v>4</v>
      </c>
      <c r="AA41" s="9">
        <f>VLOOKUP(Table1[[#This Row],[Stock]], Table2[[#All],[Stock]:[param_complete]], 14, FALSE)</f>
        <v>76</v>
      </c>
      <c r="AB41" s="9">
        <f>VLOOKUP(Table1[[#This Row],[Stock]], Table2[[#All],[Stock]:[param_complete]], 16, FALSE)</f>
        <v>118.5</v>
      </c>
      <c r="AC41" s="9">
        <f>VLOOKUP(Table1[[#This Row],[Stock]], Table2[[#All],[Stock]:[param_complete]], 18, FALSE)</f>
        <v>0.25911991099999998</v>
      </c>
      <c r="AD41" s="9">
        <f>VLOOKUP(Table1[[#This Row],[Stock]], Table2[[#All],[Stock]:[param_complete]], 20, FALSE)</f>
        <v>81.3</v>
      </c>
      <c r="AE41" s="9">
        <f>VLOOKUP(Table1[[#This Row],[Stock]], Table2[[#All],[Stock]:[param_complete]], 22, FALSE)</f>
        <v>10</v>
      </c>
      <c r="AF41" s="9">
        <f>VLOOKUP(Table1[[#This Row],[Stock]], Table2[[#All],[Stock]:[param_complete]], 24, FALSE)</f>
        <v>25.5</v>
      </c>
      <c r="AG41" s="9">
        <f>VLOOKUP(Table1[[#This Row],[Stock]], Table2[[#All],[Stock]:[param_complete]], 26, FALSE)</f>
        <v>0</v>
      </c>
      <c r="AH41" s="9">
        <f>VLOOKUP(Table1[[#This Row],[Stock]], Table2[[#All],[Stock]:[param_complete]], 28, FALSE)</f>
        <v>10</v>
      </c>
      <c r="AI41" s="9">
        <f>VLOOKUP(Table1[[#This Row],[Stock]], Table2[[#All],[Stock]:[param_complete]], 29, FALSE)</f>
        <v>280</v>
      </c>
      <c r="AJ41" s="9">
        <f>VLOOKUP(Table1[[#This Row],[Stock]], Table2[[#All],[Stock]:[param_complete]], 30, FALSE)</f>
        <v>145</v>
      </c>
      <c r="AK41" s="65">
        <f>VLOOKUP(Table1[[#This Row],[Stock]], Table2[[#All],[Stock]:[param_complete]], 32, FALSE)</f>
        <v>0</v>
      </c>
    </row>
    <row r="42" spans="1:37" x14ac:dyDescent="0.3">
      <c r="A42" t="s">
        <v>63</v>
      </c>
      <c r="B42" t="s">
        <v>64</v>
      </c>
      <c r="C42" t="s">
        <v>67</v>
      </c>
      <c r="D42">
        <v>0</v>
      </c>
      <c r="E42" s="92">
        <v>0</v>
      </c>
      <c r="F42">
        <v>0.875</v>
      </c>
      <c r="G42">
        <v>0</v>
      </c>
      <c r="H42" t="s">
        <v>68</v>
      </c>
      <c r="I42" t="s">
        <v>4</v>
      </c>
      <c r="J42" t="s">
        <v>69</v>
      </c>
      <c r="K42" t="s">
        <v>69</v>
      </c>
      <c r="L42" t="s">
        <v>69</v>
      </c>
      <c r="M42" s="1" t="s">
        <v>70</v>
      </c>
      <c r="P42">
        <v>1</v>
      </c>
      <c r="Q42" t="s">
        <v>7</v>
      </c>
      <c r="R42" t="s">
        <v>8</v>
      </c>
      <c r="S42" t="s">
        <v>8</v>
      </c>
      <c r="T42" t="s">
        <v>66</v>
      </c>
      <c r="U42" s="9" t="str">
        <f>VLOOKUP(Table1[[#This Row],[Stock]], Table2[[#All],[Stock]:[param_complete]], 2, FALSE)</f>
        <v>demersal</v>
      </c>
      <c r="V42" s="9">
        <f>VLOOKUP(Table1[[#This Row],[Stock]], Table2[[#All],[Stock]:[param_complete]], 4, FALSE)</f>
        <v>4.37</v>
      </c>
      <c r="W42" s="9">
        <f>VLOOKUP(Table1[[#This Row],[Stock]], Table2[[#All],[Stock]:[param_complete]], 6, FALSE)</f>
        <v>320</v>
      </c>
      <c r="X42" s="9">
        <f>VLOOKUP(Table1[[#This Row],[Stock]], Table2[[#All],[Stock]:[param_complete]], 8, FALSE)</f>
        <v>4</v>
      </c>
      <c r="Y42" s="9">
        <f>VLOOKUP(Table1[[#This Row],[Stock]], Table2[[#All],[Stock]:[param_complete]], 10, FALSE)</f>
        <v>1</v>
      </c>
      <c r="Z42" s="9">
        <f>VLOOKUP(Table1[[#This Row],[Stock]], Table2[[#All],[Stock]:[param_complete]], 12, FALSE)</f>
        <v>4</v>
      </c>
      <c r="AA42" s="9">
        <f>VLOOKUP(Table1[[#This Row],[Stock]], Table2[[#All],[Stock]:[param_complete]], 14, FALSE)</f>
        <v>76</v>
      </c>
      <c r="AB42" s="9">
        <f>VLOOKUP(Table1[[#This Row],[Stock]], Table2[[#All],[Stock]:[param_complete]], 16, FALSE)</f>
        <v>118.5</v>
      </c>
      <c r="AC42" s="9">
        <f>VLOOKUP(Table1[[#This Row],[Stock]], Table2[[#All],[Stock]:[param_complete]], 18, FALSE)</f>
        <v>0.25911991099999998</v>
      </c>
      <c r="AD42" s="9">
        <f>VLOOKUP(Table1[[#This Row],[Stock]], Table2[[#All],[Stock]:[param_complete]], 20, FALSE)</f>
        <v>81.3</v>
      </c>
      <c r="AE42" s="9">
        <f>VLOOKUP(Table1[[#This Row],[Stock]], Table2[[#All],[Stock]:[param_complete]], 22, FALSE)</f>
        <v>10</v>
      </c>
      <c r="AF42" s="9">
        <f>VLOOKUP(Table1[[#This Row],[Stock]], Table2[[#All],[Stock]:[param_complete]], 24, FALSE)</f>
        <v>25.5</v>
      </c>
      <c r="AG42" s="9">
        <f>VLOOKUP(Table1[[#This Row],[Stock]], Table2[[#All],[Stock]:[param_complete]], 26, FALSE)</f>
        <v>0</v>
      </c>
      <c r="AH42" s="9">
        <f>VLOOKUP(Table1[[#This Row],[Stock]], Table2[[#All],[Stock]:[param_complete]], 28, FALSE)</f>
        <v>10</v>
      </c>
      <c r="AI42" s="9">
        <f>VLOOKUP(Table1[[#This Row],[Stock]], Table2[[#All],[Stock]:[param_complete]], 29, FALSE)</f>
        <v>280</v>
      </c>
      <c r="AJ42" s="9">
        <f>VLOOKUP(Table1[[#This Row],[Stock]], Table2[[#All],[Stock]:[param_complete]], 30, FALSE)</f>
        <v>145</v>
      </c>
      <c r="AK42" s="65">
        <f>VLOOKUP(Table1[[#This Row],[Stock]], Table2[[#All],[Stock]:[param_complete]], 32, FALSE)</f>
        <v>0</v>
      </c>
    </row>
    <row r="43" spans="1:37" x14ac:dyDescent="0.3">
      <c r="A43" t="s">
        <v>63</v>
      </c>
      <c r="B43" t="s">
        <v>64</v>
      </c>
      <c r="C43" t="s">
        <v>67</v>
      </c>
      <c r="D43">
        <v>1</v>
      </c>
      <c r="E43" s="92">
        <v>0.185</v>
      </c>
      <c r="F43">
        <v>0.76800000000000002</v>
      </c>
      <c r="G43">
        <v>0.501</v>
      </c>
      <c r="H43" t="s">
        <v>68</v>
      </c>
      <c r="I43" t="s">
        <v>4</v>
      </c>
      <c r="J43" t="s">
        <v>69</v>
      </c>
      <c r="K43" t="s">
        <v>69</v>
      </c>
      <c r="L43" t="s">
        <v>69</v>
      </c>
      <c r="M43" s="1" t="s">
        <v>70</v>
      </c>
      <c r="P43">
        <v>1</v>
      </c>
      <c r="Q43" t="s">
        <v>7</v>
      </c>
      <c r="R43" t="s">
        <v>8</v>
      </c>
      <c r="S43" t="s">
        <v>8</v>
      </c>
      <c r="T43" t="s">
        <v>66</v>
      </c>
      <c r="U43" s="9" t="str">
        <f>VLOOKUP(Table1[[#This Row],[Stock]], Table2[[#All],[Stock]:[param_complete]], 2, FALSE)</f>
        <v>demersal</v>
      </c>
      <c r="V43" s="9">
        <f>VLOOKUP(Table1[[#This Row],[Stock]], Table2[[#All],[Stock]:[param_complete]], 4, FALSE)</f>
        <v>4.37</v>
      </c>
      <c r="W43" s="9">
        <f>VLOOKUP(Table1[[#This Row],[Stock]], Table2[[#All],[Stock]:[param_complete]], 6, FALSE)</f>
        <v>320</v>
      </c>
      <c r="X43" s="9">
        <f>VLOOKUP(Table1[[#This Row],[Stock]], Table2[[#All],[Stock]:[param_complete]], 8, FALSE)</f>
        <v>4</v>
      </c>
      <c r="Y43" s="9">
        <f>VLOOKUP(Table1[[#This Row],[Stock]], Table2[[#All],[Stock]:[param_complete]], 10, FALSE)</f>
        <v>1</v>
      </c>
      <c r="Z43" s="9">
        <f>VLOOKUP(Table1[[#This Row],[Stock]], Table2[[#All],[Stock]:[param_complete]], 12, FALSE)</f>
        <v>4</v>
      </c>
      <c r="AA43" s="9">
        <f>VLOOKUP(Table1[[#This Row],[Stock]], Table2[[#All],[Stock]:[param_complete]], 14, FALSE)</f>
        <v>76</v>
      </c>
      <c r="AB43" s="9">
        <f>VLOOKUP(Table1[[#This Row],[Stock]], Table2[[#All],[Stock]:[param_complete]], 16, FALSE)</f>
        <v>118.5</v>
      </c>
      <c r="AC43" s="9">
        <f>VLOOKUP(Table1[[#This Row],[Stock]], Table2[[#All],[Stock]:[param_complete]], 18, FALSE)</f>
        <v>0.25911991099999998</v>
      </c>
      <c r="AD43" s="9">
        <f>VLOOKUP(Table1[[#This Row],[Stock]], Table2[[#All],[Stock]:[param_complete]], 20, FALSE)</f>
        <v>81.3</v>
      </c>
      <c r="AE43" s="9">
        <f>VLOOKUP(Table1[[#This Row],[Stock]], Table2[[#All],[Stock]:[param_complete]], 22, FALSE)</f>
        <v>10</v>
      </c>
      <c r="AF43" s="9">
        <f>VLOOKUP(Table1[[#This Row],[Stock]], Table2[[#All],[Stock]:[param_complete]], 24, FALSE)</f>
        <v>25.5</v>
      </c>
      <c r="AG43" s="9">
        <f>VLOOKUP(Table1[[#This Row],[Stock]], Table2[[#All],[Stock]:[param_complete]], 26, FALSE)</f>
        <v>0</v>
      </c>
      <c r="AH43" s="9">
        <f>VLOOKUP(Table1[[#This Row],[Stock]], Table2[[#All],[Stock]:[param_complete]], 28, FALSE)</f>
        <v>10</v>
      </c>
      <c r="AI43" s="9">
        <f>VLOOKUP(Table1[[#This Row],[Stock]], Table2[[#All],[Stock]:[param_complete]], 29, FALSE)</f>
        <v>280</v>
      </c>
      <c r="AJ43" s="9">
        <f>VLOOKUP(Table1[[#This Row],[Stock]], Table2[[#All],[Stock]:[param_complete]], 30, FALSE)</f>
        <v>145</v>
      </c>
      <c r="AK43" s="65">
        <f>VLOOKUP(Table1[[#This Row],[Stock]], Table2[[#All],[Stock]:[param_complete]], 32, FALSE)</f>
        <v>0</v>
      </c>
    </row>
    <row r="44" spans="1:37" x14ac:dyDescent="0.3">
      <c r="A44" t="s">
        <v>63</v>
      </c>
      <c r="B44" t="s">
        <v>64</v>
      </c>
      <c r="C44" t="s">
        <v>67</v>
      </c>
      <c r="D44">
        <v>2</v>
      </c>
      <c r="E44" s="92">
        <v>0.95</v>
      </c>
      <c r="F44">
        <v>0.76800000000000002</v>
      </c>
      <c r="G44">
        <v>0.97799999999999998</v>
      </c>
      <c r="H44" t="s">
        <v>68</v>
      </c>
      <c r="I44" t="s">
        <v>4</v>
      </c>
      <c r="J44" t="s">
        <v>69</v>
      </c>
      <c r="K44" t="s">
        <v>69</v>
      </c>
      <c r="L44" t="s">
        <v>69</v>
      </c>
      <c r="M44" s="1" t="s">
        <v>70</v>
      </c>
      <c r="P44">
        <v>1</v>
      </c>
      <c r="Q44" t="s">
        <v>7</v>
      </c>
      <c r="R44" t="s">
        <v>8</v>
      </c>
      <c r="S44" t="s">
        <v>8</v>
      </c>
      <c r="T44" t="s">
        <v>66</v>
      </c>
      <c r="U44" s="9" t="str">
        <f>VLOOKUP(Table1[[#This Row],[Stock]], Table2[[#All],[Stock]:[param_complete]], 2, FALSE)</f>
        <v>demersal</v>
      </c>
      <c r="V44" s="9">
        <f>VLOOKUP(Table1[[#This Row],[Stock]], Table2[[#All],[Stock]:[param_complete]], 4, FALSE)</f>
        <v>4.37</v>
      </c>
      <c r="W44" s="9">
        <f>VLOOKUP(Table1[[#This Row],[Stock]], Table2[[#All],[Stock]:[param_complete]], 6, FALSE)</f>
        <v>320</v>
      </c>
      <c r="X44" s="9">
        <f>VLOOKUP(Table1[[#This Row],[Stock]], Table2[[#All],[Stock]:[param_complete]], 8, FALSE)</f>
        <v>4</v>
      </c>
      <c r="Y44" s="9">
        <f>VLOOKUP(Table1[[#This Row],[Stock]], Table2[[#All],[Stock]:[param_complete]], 10, FALSE)</f>
        <v>1</v>
      </c>
      <c r="Z44" s="9">
        <f>VLOOKUP(Table1[[#This Row],[Stock]], Table2[[#All],[Stock]:[param_complete]], 12, FALSE)</f>
        <v>4</v>
      </c>
      <c r="AA44" s="9">
        <f>VLOOKUP(Table1[[#This Row],[Stock]], Table2[[#All],[Stock]:[param_complete]], 14, FALSE)</f>
        <v>76</v>
      </c>
      <c r="AB44" s="9">
        <f>VLOOKUP(Table1[[#This Row],[Stock]], Table2[[#All],[Stock]:[param_complete]], 16, FALSE)</f>
        <v>118.5</v>
      </c>
      <c r="AC44" s="9">
        <f>VLOOKUP(Table1[[#This Row],[Stock]], Table2[[#All],[Stock]:[param_complete]], 18, FALSE)</f>
        <v>0.25911991099999998</v>
      </c>
      <c r="AD44" s="9">
        <f>VLOOKUP(Table1[[#This Row],[Stock]], Table2[[#All],[Stock]:[param_complete]], 20, FALSE)</f>
        <v>81.3</v>
      </c>
      <c r="AE44" s="9">
        <f>VLOOKUP(Table1[[#This Row],[Stock]], Table2[[#All],[Stock]:[param_complete]], 22, FALSE)</f>
        <v>10</v>
      </c>
      <c r="AF44" s="9">
        <f>VLOOKUP(Table1[[#This Row],[Stock]], Table2[[#All],[Stock]:[param_complete]], 24, FALSE)</f>
        <v>25.5</v>
      </c>
      <c r="AG44" s="9">
        <f>VLOOKUP(Table1[[#This Row],[Stock]], Table2[[#All],[Stock]:[param_complete]], 26, FALSE)</f>
        <v>0</v>
      </c>
      <c r="AH44" s="9">
        <f>VLOOKUP(Table1[[#This Row],[Stock]], Table2[[#All],[Stock]:[param_complete]], 28, FALSE)</f>
        <v>10</v>
      </c>
      <c r="AI44" s="9">
        <f>VLOOKUP(Table1[[#This Row],[Stock]], Table2[[#All],[Stock]:[param_complete]], 29, FALSE)</f>
        <v>280</v>
      </c>
      <c r="AJ44" s="9">
        <f>VLOOKUP(Table1[[#This Row],[Stock]], Table2[[#All],[Stock]:[param_complete]], 30, FALSE)</f>
        <v>145</v>
      </c>
      <c r="AK44" s="65">
        <f>VLOOKUP(Table1[[#This Row],[Stock]], Table2[[#All],[Stock]:[param_complete]], 32, FALSE)</f>
        <v>0</v>
      </c>
    </row>
    <row r="45" spans="1:37" x14ac:dyDescent="0.3">
      <c r="A45" t="s">
        <v>63</v>
      </c>
      <c r="B45" t="s">
        <v>64</v>
      </c>
      <c r="C45" t="s">
        <v>67</v>
      </c>
      <c r="D45">
        <v>3</v>
      </c>
      <c r="E45" s="92">
        <v>0.99</v>
      </c>
      <c r="F45">
        <v>0.76800000000000002</v>
      </c>
      <c r="G45">
        <v>1.407</v>
      </c>
      <c r="H45" t="s">
        <v>68</v>
      </c>
      <c r="I45" t="s">
        <v>4</v>
      </c>
      <c r="J45" t="s">
        <v>69</v>
      </c>
      <c r="K45" t="s">
        <v>69</v>
      </c>
      <c r="L45" t="s">
        <v>69</v>
      </c>
      <c r="M45" s="1" t="s">
        <v>70</v>
      </c>
      <c r="P45">
        <v>1</v>
      </c>
      <c r="Q45" t="s">
        <v>7</v>
      </c>
      <c r="R45" t="s">
        <v>8</v>
      </c>
      <c r="S45" t="s">
        <v>8</v>
      </c>
      <c r="T45" t="s">
        <v>66</v>
      </c>
      <c r="U45" s="9" t="str">
        <f>VLOOKUP(Table1[[#This Row],[Stock]], Table2[[#All],[Stock]:[param_complete]], 2, FALSE)</f>
        <v>demersal</v>
      </c>
      <c r="V45" s="9">
        <f>VLOOKUP(Table1[[#This Row],[Stock]], Table2[[#All],[Stock]:[param_complete]], 4, FALSE)</f>
        <v>4.37</v>
      </c>
      <c r="W45" s="9">
        <f>VLOOKUP(Table1[[#This Row],[Stock]], Table2[[#All],[Stock]:[param_complete]], 6, FALSE)</f>
        <v>320</v>
      </c>
      <c r="X45" s="9">
        <f>VLOOKUP(Table1[[#This Row],[Stock]], Table2[[#All],[Stock]:[param_complete]], 8, FALSE)</f>
        <v>4</v>
      </c>
      <c r="Y45" s="9">
        <f>VLOOKUP(Table1[[#This Row],[Stock]], Table2[[#All],[Stock]:[param_complete]], 10, FALSE)</f>
        <v>1</v>
      </c>
      <c r="Z45" s="9">
        <f>VLOOKUP(Table1[[#This Row],[Stock]], Table2[[#All],[Stock]:[param_complete]], 12, FALSE)</f>
        <v>4</v>
      </c>
      <c r="AA45" s="9">
        <f>VLOOKUP(Table1[[#This Row],[Stock]], Table2[[#All],[Stock]:[param_complete]], 14, FALSE)</f>
        <v>76</v>
      </c>
      <c r="AB45" s="9">
        <f>VLOOKUP(Table1[[#This Row],[Stock]], Table2[[#All],[Stock]:[param_complete]], 16, FALSE)</f>
        <v>118.5</v>
      </c>
      <c r="AC45" s="9">
        <f>VLOOKUP(Table1[[#This Row],[Stock]], Table2[[#All],[Stock]:[param_complete]], 18, FALSE)</f>
        <v>0.25911991099999998</v>
      </c>
      <c r="AD45" s="9">
        <f>VLOOKUP(Table1[[#This Row],[Stock]], Table2[[#All],[Stock]:[param_complete]], 20, FALSE)</f>
        <v>81.3</v>
      </c>
      <c r="AE45" s="9">
        <f>VLOOKUP(Table1[[#This Row],[Stock]], Table2[[#All],[Stock]:[param_complete]], 22, FALSE)</f>
        <v>10</v>
      </c>
      <c r="AF45" s="9">
        <f>VLOOKUP(Table1[[#This Row],[Stock]], Table2[[#All],[Stock]:[param_complete]], 24, FALSE)</f>
        <v>25.5</v>
      </c>
      <c r="AG45" s="9">
        <f>VLOOKUP(Table1[[#This Row],[Stock]], Table2[[#All],[Stock]:[param_complete]], 26, FALSE)</f>
        <v>0</v>
      </c>
      <c r="AH45" s="9">
        <f>VLOOKUP(Table1[[#This Row],[Stock]], Table2[[#All],[Stock]:[param_complete]], 28, FALSE)</f>
        <v>10</v>
      </c>
      <c r="AI45" s="9">
        <f>VLOOKUP(Table1[[#This Row],[Stock]], Table2[[#All],[Stock]:[param_complete]], 29, FALSE)</f>
        <v>280</v>
      </c>
      <c r="AJ45" s="9">
        <f>VLOOKUP(Table1[[#This Row],[Stock]], Table2[[#All],[Stock]:[param_complete]], 30, FALSE)</f>
        <v>145</v>
      </c>
      <c r="AK45" s="65">
        <f>VLOOKUP(Table1[[#This Row],[Stock]], Table2[[#All],[Stock]:[param_complete]], 32, FALSE)</f>
        <v>0</v>
      </c>
    </row>
    <row r="46" spans="1:37" x14ac:dyDescent="0.3">
      <c r="A46" t="s">
        <v>63</v>
      </c>
      <c r="B46" t="s">
        <v>64</v>
      </c>
      <c r="C46" t="s">
        <v>67</v>
      </c>
      <c r="D46">
        <v>4</v>
      </c>
      <c r="E46" s="92">
        <v>1</v>
      </c>
      <c r="F46">
        <v>0.76800000000000002</v>
      </c>
      <c r="G46">
        <v>1.714</v>
      </c>
      <c r="H46" t="s">
        <v>68</v>
      </c>
      <c r="I46" t="s">
        <v>4</v>
      </c>
      <c r="J46" t="s">
        <v>69</v>
      </c>
      <c r="K46" t="s">
        <v>69</v>
      </c>
      <c r="L46" t="s">
        <v>69</v>
      </c>
      <c r="M46" s="1" t="s">
        <v>70</v>
      </c>
      <c r="P46">
        <v>1</v>
      </c>
      <c r="Q46" t="s">
        <v>7</v>
      </c>
      <c r="R46" t="s">
        <v>8</v>
      </c>
      <c r="S46" t="s">
        <v>8</v>
      </c>
      <c r="T46" t="s">
        <v>66</v>
      </c>
      <c r="U46" s="9" t="str">
        <f>VLOOKUP(Table1[[#This Row],[Stock]], Table2[[#All],[Stock]:[param_complete]], 2, FALSE)</f>
        <v>demersal</v>
      </c>
      <c r="V46" s="9">
        <f>VLOOKUP(Table1[[#This Row],[Stock]], Table2[[#All],[Stock]:[param_complete]], 4, FALSE)</f>
        <v>4.37</v>
      </c>
      <c r="W46" s="9">
        <f>VLOOKUP(Table1[[#This Row],[Stock]], Table2[[#All],[Stock]:[param_complete]], 6, FALSE)</f>
        <v>320</v>
      </c>
      <c r="X46" s="9">
        <f>VLOOKUP(Table1[[#This Row],[Stock]], Table2[[#All],[Stock]:[param_complete]], 8, FALSE)</f>
        <v>4</v>
      </c>
      <c r="Y46" s="9">
        <f>VLOOKUP(Table1[[#This Row],[Stock]], Table2[[#All],[Stock]:[param_complete]], 10, FALSE)</f>
        <v>1</v>
      </c>
      <c r="Z46" s="9">
        <f>VLOOKUP(Table1[[#This Row],[Stock]], Table2[[#All],[Stock]:[param_complete]], 12, FALSE)</f>
        <v>4</v>
      </c>
      <c r="AA46" s="9">
        <f>VLOOKUP(Table1[[#This Row],[Stock]], Table2[[#All],[Stock]:[param_complete]], 14, FALSE)</f>
        <v>76</v>
      </c>
      <c r="AB46" s="9">
        <f>VLOOKUP(Table1[[#This Row],[Stock]], Table2[[#All],[Stock]:[param_complete]], 16, FALSE)</f>
        <v>118.5</v>
      </c>
      <c r="AC46" s="9">
        <f>VLOOKUP(Table1[[#This Row],[Stock]], Table2[[#All],[Stock]:[param_complete]], 18, FALSE)</f>
        <v>0.25911991099999998</v>
      </c>
      <c r="AD46" s="9">
        <f>VLOOKUP(Table1[[#This Row],[Stock]], Table2[[#All],[Stock]:[param_complete]], 20, FALSE)</f>
        <v>81.3</v>
      </c>
      <c r="AE46" s="9">
        <f>VLOOKUP(Table1[[#This Row],[Stock]], Table2[[#All],[Stock]:[param_complete]], 22, FALSE)</f>
        <v>10</v>
      </c>
      <c r="AF46" s="9">
        <f>VLOOKUP(Table1[[#This Row],[Stock]], Table2[[#All],[Stock]:[param_complete]], 24, FALSE)</f>
        <v>25.5</v>
      </c>
      <c r="AG46" s="9">
        <f>VLOOKUP(Table1[[#This Row],[Stock]], Table2[[#All],[Stock]:[param_complete]], 26, FALSE)</f>
        <v>0</v>
      </c>
      <c r="AH46" s="9">
        <f>VLOOKUP(Table1[[#This Row],[Stock]], Table2[[#All],[Stock]:[param_complete]], 28, FALSE)</f>
        <v>10</v>
      </c>
      <c r="AI46" s="9">
        <f>VLOOKUP(Table1[[#This Row],[Stock]], Table2[[#All],[Stock]:[param_complete]], 29, FALSE)</f>
        <v>280</v>
      </c>
      <c r="AJ46" s="9">
        <f>VLOOKUP(Table1[[#This Row],[Stock]], Table2[[#All],[Stock]:[param_complete]], 30, FALSE)</f>
        <v>145</v>
      </c>
      <c r="AK46" s="65">
        <f>VLOOKUP(Table1[[#This Row],[Stock]], Table2[[#All],[Stock]:[param_complete]], 32, FALSE)</f>
        <v>0</v>
      </c>
    </row>
    <row r="47" spans="1:37" x14ac:dyDescent="0.3">
      <c r="A47" t="s">
        <v>63</v>
      </c>
      <c r="B47" t="s">
        <v>64</v>
      </c>
      <c r="C47" t="s">
        <v>67</v>
      </c>
      <c r="D47">
        <v>5</v>
      </c>
      <c r="E47" s="92">
        <v>1</v>
      </c>
      <c r="F47">
        <v>0.76800000000000002</v>
      </c>
      <c r="G47">
        <v>1.9079999999999999</v>
      </c>
      <c r="H47" t="s">
        <v>68</v>
      </c>
      <c r="I47" t="s">
        <v>4</v>
      </c>
      <c r="J47" t="s">
        <v>69</v>
      </c>
      <c r="K47" t="s">
        <v>69</v>
      </c>
      <c r="L47" t="s">
        <v>69</v>
      </c>
      <c r="M47" s="1" t="s">
        <v>70</v>
      </c>
      <c r="P47">
        <v>1</v>
      </c>
      <c r="Q47" t="s">
        <v>7</v>
      </c>
      <c r="R47" t="s">
        <v>8</v>
      </c>
      <c r="S47" t="s">
        <v>8</v>
      </c>
      <c r="T47" t="s">
        <v>66</v>
      </c>
      <c r="U47" s="9" t="str">
        <f>VLOOKUP(Table1[[#This Row],[Stock]], Table2[[#All],[Stock]:[param_complete]], 2, FALSE)</f>
        <v>demersal</v>
      </c>
      <c r="V47" s="9">
        <f>VLOOKUP(Table1[[#This Row],[Stock]], Table2[[#All],[Stock]:[param_complete]], 4, FALSE)</f>
        <v>4.37</v>
      </c>
      <c r="W47" s="9">
        <f>VLOOKUP(Table1[[#This Row],[Stock]], Table2[[#All],[Stock]:[param_complete]], 6, FALSE)</f>
        <v>320</v>
      </c>
      <c r="X47" s="9">
        <f>VLOOKUP(Table1[[#This Row],[Stock]], Table2[[#All],[Stock]:[param_complete]], 8, FALSE)</f>
        <v>4</v>
      </c>
      <c r="Y47" s="9">
        <f>VLOOKUP(Table1[[#This Row],[Stock]], Table2[[#All],[Stock]:[param_complete]], 10, FALSE)</f>
        <v>1</v>
      </c>
      <c r="Z47" s="9">
        <f>VLOOKUP(Table1[[#This Row],[Stock]], Table2[[#All],[Stock]:[param_complete]], 12, FALSE)</f>
        <v>4</v>
      </c>
      <c r="AA47" s="9">
        <f>VLOOKUP(Table1[[#This Row],[Stock]], Table2[[#All],[Stock]:[param_complete]], 14, FALSE)</f>
        <v>76</v>
      </c>
      <c r="AB47" s="9">
        <f>VLOOKUP(Table1[[#This Row],[Stock]], Table2[[#All],[Stock]:[param_complete]], 16, FALSE)</f>
        <v>118.5</v>
      </c>
      <c r="AC47" s="9">
        <f>VLOOKUP(Table1[[#This Row],[Stock]], Table2[[#All],[Stock]:[param_complete]], 18, FALSE)</f>
        <v>0.25911991099999998</v>
      </c>
      <c r="AD47" s="9">
        <f>VLOOKUP(Table1[[#This Row],[Stock]], Table2[[#All],[Stock]:[param_complete]], 20, FALSE)</f>
        <v>81.3</v>
      </c>
      <c r="AE47" s="9">
        <f>VLOOKUP(Table1[[#This Row],[Stock]], Table2[[#All],[Stock]:[param_complete]], 22, FALSE)</f>
        <v>10</v>
      </c>
      <c r="AF47" s="9">
        <f>VLOOKUP(Table1[[#This Row],[Stock]], Table2[[#All],[Stock]:[param_complete]], 24, FALSE)</f>
        <v>25.5</v>
      </c>
      <c r="AG47" s="9">
        <f>VLOOKUP(Table1[[#This Row],[Stock]], Table2[[#All],[Stock]:[param_complete]], 26, FALSE)</f>
        <v>0</v>
      </c>
      <c r="AH47" s="9">
        <f>VLOOKUP(Table1[[#This Row],[Stock]], Table2[[#All],[Stock]:[param_complete]], 28, FALSE)</f>
        <v>10</v>
      </c>
      <c r="AI47" s="9">
        <f>VLOOKUP(Table1[[#This Row],[Stock]], Table2[[#All],[Stock]:[param_complete]], 29, FALSE)</f>
        <v>280</v>
      </c>
      <c r="AJ47" s="9">
        <f>VLOOKUP(Table1[[#This Row],[Stock]], Table2[[#All],[Stock]:[param_complete]], 30, FALSE)</f>
        <v>145</v>
      </c>
      <c r="AK47" s="65">
        <f>VLOOKUP(Table1[[#This Row],[Stock]], Table2[[#All],[Stock]:[param_complete]], 32, FALSE)</f>
        <v>0</v>
      </c>
    </row>
    <row r="48" spans="1:37" x14ac:dyDescent="0.3">
      <c r="A48" t="s">
        <v>63</v>
      </c>
      <c r="B48" t="s">
        <v>64</v>
      </c>
      <c r="C48" t="s">
        <v>67</v>
      </c>
      <c r="D48">
        <v>6</v>
      </c>
      <c r="E48" s="92">
        <v>1</v>
      </c>
      <c r="F48">
        <v>0.76800000000000002</v>
      </c>
      <c r="G48">
        <v>2.0219999999999998</v>
      </c>
      <c r="H48" t="s">
        <v>68</v>
      </c>
      <c r="I48" t="s">
        <v>4</v>
      </c>
      <c r="J48" t="s">
        <v>69</v>
      </c>
      <c r="K48" t="s">
        <v>69</v>
      </c>
      <c r="L48" t="s">
        <v>69</v>
      </c>
      <c r="M48" s="1" t="s">
        <v>70</v>
      </c>
      <c r="P48">
        <v>1</v>
      </c>
      <c r="Q48" t="s">
        <v>7</v>
      </c>
      <c r="R48" t="s">
        <v>8</v>
      </c>
      <c r="S48" t="s">
        <v>8</v>
      </c>
      <c r="T48" t="s">
        <v>66</v>
      </c>
      <c r="U48" s="9" t="str">
        <f>VLOOKUP(Table1[[#This Row],[Stock]], Table2[[#All],[Stock]:[param_complete]], 2, FALSE)</f>
        <v>demersal</v>
      </c>
      <c r="V48" s="9">
        <f>VLOOKUP(Table1[[#This Row],[Stock]], Table2[[#All],[Stock]:[param_complete]], 4, FALSE)</f>
        <v>4.37</v>
      </c>
      <c r="W48" s="9">
        <f>VLOOKUP(Table1[[#This Row],[Stock]], Table2[[#All],[Stock]:[param_complete]], 6, FALSE)</f>
        <v>320</v>
      </c>
      <c r="X48" s="9">
        <f>VLOOKUP(Table1[[#This Row],[Stock]], Table2[[#All],[Stock]:[param_complete]], 8, FALSE)</f>
        <v>4</v>
      </c>
      <c r="Y48" s="9">
        <f>VLOOKUP(Table1[[#This Row],[Stock]], Table2[[#All],[Stock]:[param_complete]], 10, FALSE)</f>
        <v>1</v>
      </c>
      <c r="Z48" s="9">
        <f>VLOOKUP(Table1[[#This Row],[Stock]], Table2[[#All],[Stock]:[param_complete]], 12, FALSE)</f>
        <v>4</v>
      </c>
      <c r="AA48" s="9">
        <f>VLOOKUP(Table1[[#This Row],[Stock]], Table2[[#All],[Stock]:[param_complete]], 14, FALSE)</f>
        <v>76</v>
      </c>
      <c r="AB48" s="9">
        <f>VLOOKUP(Table1[[#This Row],[Stock]], Table2[[#All],[Stock]:[param_complete]], 16, FALSE)</f>
        <v>118.5</v>
      </c>
      <c r="AC48" s="9">
        <f>VLOOKUP(Table1[[#This Row],[Stock]], Table2[[#All],[Stock]:[param_complete]], 18, FALSE)</f>
        <v>0.25911991099999998</v>
      </c>
      <c r="AD48" s="9">
        <f>VLOOKUP(Table1[[#This Row],[Stock]], Table2[[#All],[Stock]:[param_complete]], 20, FALSE)</f>
        <v>81.3</v>
      </c>
      <c r="AE48" s="9">
        <f>VLOOKUP(Table1[[#This Row],[Stock]], Table2[[#All],[Stock]:[param_complete]], 22, FALSE)</f>
        <v>10</v>
      </c>
      <c r="AF48" s="9">
        <f>VLOOKUP(Table1[[#This Row],[Stock]], Table2[[#All],[Stock]:[param_complete]], 24, FALSE)</f>
        <v>25.5</v>
      </c>
      <c r="AG48" s="9">
        <f>VLOOKUP(Table1[[#This Row],[Stock]], Table2[[#All],[Stock]:[param_complete]], 26, FALSE)</f>
        <v>0</v>
      </c>
      <c r="AH48" s="9">
        <f>VLOOKUP(Table1[[#This Row],[Stock]], Table2[[#All],[Stock]:[param_complete]], 28, FALSE)</f>
        <v>10</v>
      </c>
      <c r="AI48" s="9">
        <f>VLOOKUP(Table1[[#This Row],[Stock]], Table2[[#All],[Stock]:[param_complete]], 29, FALSE)</f>
        <v>280</v>
      </c>
      <c r="AJ48" s="9">
        <f>VLOOKUP(Table1[[#This Row],[Stock]], Table2[[#All],[Stock]:[param_complete]], 30, FALSE)</f>
        <v>145</v>
      </c>
      <c r="AK48" s="65">
        <f>VLOOKUP(Table1[[#This Row],[Stock]], Table2[[#All],[Stock]:[param_complete]], 32, FALSE)</f>
        <v>0</v>
      </c>
    </row>
    <row r="49" spans="1:37" x14ac:dyDescent="0.3">
      <c r="A49" t="s">
        <v>63</v>
      </c>
      <c r="B49" t="s">
        <v>64</v>
      </c>
      <c r="C49" t="s">
        <v>67</v>
      </c>
      <c r="D49">
        <v>7</v>
      </c>
      <c r="E49" s="92">
        <v>1</v>
      </c>
      <c r="F49">
        <v>0.76800000000000002</v>
      </c>
      <c r="G49">
        <v>2.0870000000000002</v>
      </c>
      <c r="H49" t="s">
        <v>68</v>
      </c>
      <c r="I49" t="s">
        <v>4</v>
      </c>
      <c r="J49" t="s">
        <v>69</v>
      </c>
      <c r="K49" t="s">
        <v>69</v>
      </c>
      <c r="L49" t="s">
        <v>69</v>
      </c>
      <c r="M49" s="1" t="s">
        <v>70</v>
      </c>
      <c r="P49">
        <v>1</v>
      </c>
      <c r="Q49" t="s">
        <v>7</v>
      </c>
      <c r="R49" t="s">
        <v>8</v>
      </c>
      <c r="S49" t="s">
        <v>8</v>
      </c>
      <c r="T49" t="s">
        <v>66</v>
      </c>
      <c r="U49" s="9" t="str">
        <f>VLOOKUP(Table1[[#This Row],[Stock]], Table2[[#All],[Stock]:[param_complete]], 2, FALSE)</f>
        <v>demersal</v>
      </c>
      <c r="V49" s="9">
        <f>VLOOKUP(Table1[[#This Row],[Stock]], Table2[[#All],[Stock]:[param_complete]], 4, FALSE)</f>
        <v>4.37</v>
      </c>
      <c r="W49" s="9">
        <f>VLOOKUP(Table1[[#This Row],[Stock]], Table2[[#All],[Stock]:[param_complete]], 6, FALSE)</f>
        <v>320</v>
      </c>
      <c r="X49" s="9">
        <f>VLOOKUP(Table1[[#This Row],[Stock]], Table2[[#All],[Stock]:[param_complete]], 8, FALSE)</f>
        <v>4</v>
      </c>
      <c r="Y49" s="9">
        <f>VLOOKUP(Table1[[#This Row],[Stock]], Table2[[#All],[Stock]:[param_complete]], 10, FALSE)</f>
        <v>1</v>
      </c>
      <c r="Z49" s="9">
        <f>VLOOKUP(Table1[[#This Row],[Stock]], Table2[[#All],[Stock]:[param_complete]], 12, FALSE)</f>
        <v>4</v>
      </c>
      <c r="AA49" s="9">
        <f>VLOOKUP(Table1[[#This Row],[Stock]], Table2[[#All],[Stock]:[param_complete]], 14, FALSE)</f>
        <v>76</v>
      </c>
      <c r="AB49" s="9">
        <f>VLOOKUP(Table1[[#This Row],[Stock]], Table2[[#All],[Stock]:[param_complete]], 16, FALSE)</f>
        <v>118.5</v>
      </c>
      <c r="AC49" s="9">
        <f>VLOOKUP(Table1[[#This Row],[Stock]], Table2[[#All],[Stock]:[param_complete]], 18, FALSE)</f>
        <v>0.25911991099999998</v>
      </c>
      <c r="AD49" s="9">
        <f>VLOOKUP(Table1[[#This Row],[Stock]], Table2[[#All],[Stock]:[param_complete]], 20, FALSE)</f>
        <v>81.3</v>
      </c>
      <c r="AE49" s="9">
        <f>VLOOKUP(Table1[[#This Row],[Stock]], Table2[[#All],[Stock]:[param_complete]], 22, FALSE)</f>
        <v>10</v>
      </c>
      <c r="AF49" s="9">
        <f>VLOOKUP(Table1[[#This Row],[Stock]], Table2[[#All],[Stock]:[param_complete]], 24, FALSE)</f>
        <v>25.5</v>
      </c>
      <c r="AG49" s="9">
        <f>VLOOKUP(Table1[[#This Row],[Stock]], Table2[[#All],[Stock]:[param_complete]], 26, FALSE)</f>
        <v>0</v>
      </c>
      <c r="AH49" s="9">
        <f>VLOOKUP(Table1[[#This Row],[Stock]], Table2[[#All],[Stock]:[param_complete]], 28, FALSE)</f>
        <v>10</v>
      </c>
      <c r="AI49" s="9">
        <f>VLOOKUP(Table1[[#This Row],[Stock]], Table2[[#All],[Stock]:[param_complete]], 29, FALSE)</f>
        <v>280</v>
      </c>
      <c r="AJ49" s="9">
        <f>VLOOKUP(Table1[[#This Row],[Stock]], Table2[[#All],[Stock]:[param_complete]], 30, FALSE)</f>
        <v>145</v>
      </c>
      <c r="AK49" s="65">
        <f>VLOOKUP(Table1[[#This Row],[Stock]], Table2[[#All],[Stock]:[param_complete]], 32, FALSE)</f>
        <v>0</v>
      </c>
    </row>
    <row r="50" spans="1:37" x14ac:dyDescent="0.3">
      <c r="A50" t="s">
        <v>63</v>
      </c>
      <c r="B50" t="s">
        <v>64</v>
      </c>
      <c r="C50" t="s">
        <v>67</v>
      </c>
      <c r="D50">
        <v>8</v>
      </c>
      <c r="E50" s="92">
        <v>1</v>
      </c>
      <c r="F50">
        <v>0.76800000000000002</v>
      </c>
      <c r="G50">
        <v>2.1240000000000001</v>
      </c>
      <c r="H50" t="s">
        <v>68</v>
      </c>
      <c r="I50" t="s">
        <v>4</v>
      </c>
      <c r="J50" t="s">
        <v>69</v>
      </c>
      <c r="K50" t="s">
        <v>69</v>
      </c>
      <c r="L50" t="s">
        <v>69</v>
      </c>
      <c r="M50" s="1" t="s">
        <v>70</v>
      </c>
      <c r="P50">
        <v>1</v>
      </c>
      <c r="Q50" t="s">
        <v>7</v>
      </c>
      <c r="R50" t="s">
        <v>8</v>
      </c>
      <c r="S50" t="s">
        <v>8</v>
      </c>
      <c r="T50" t="s">
        <v>66</v>
      </c>
      <c r="U50" s="9" t="str">
        <f>VLOOKUP(Table1[[#This Row],[Stock]], Table2[[#All],[Stock]:[param_complete]], 2, FALSE)</f>
        <v>demersal</v>
      </c>
      <c r="V50" s="9">
        <f>VLOOKUP(Table1[[#This Row],[Stock]], Table2[[#All],[Stock]:[param_complete]], 4, FALSE)</f>
        <v>4.37</v>
      </c>
      <c r="W50" s="9">
        <f>VLOOKUP(Table1[[#This Row],[Stock]], Table2[[#All],[Stock]:[param_complete]], 6, FALSE)</f>
        <v>320</v>
      </c>
      <c r="X50" s="9">
        <f>VLOOKUP(Table1[[#This Row],[Stock]], Table2[[#All],[Stock]:[param_complete]], 8, FALSE)</f>
        <v>4</v>
      </c>
      <c r="Y50" s="9">
        <f>VLOOKUP(Table1[[#This Row],[Stock]], Table2[[#All],[Stock]:[param_complete]], 10, FALSE)</f>
        <v>1</v>
      </c>
      <c r="Z50" s="9">
        <f>VLOOKUP(Table1[[#This Row],[Stock]], Table2[[#All],[Stock]:[param_complete]], 12, FALSE)</f>
        <v>4</v>
      </c>
      <c r="AA50" s="9">
        <f>VLOOKUP(Table1[[#This Row],[Stock]], Table2[[#All],[Stock]:[param_complete]], 14, FALSE)</f>
        <v>76</v>
      </c>
      <c r="AB50" s="9">
        <f>VLOOKUP(Table1[[#This Row],[Stock]], Table2[[#All],[Stock]:[param_complete]], 16, FALSE)</f>
        <v>118.5</v>
      </c>
      <c r="AC50" s="9">
        <f>VLOOKUP(Table1[[#This Row],[Stock]], Table2[[#All],[Stock]:[param_complete]], 18, FALSE)</f>
        <v>0.25911991099999998</v>
      </c>
      <c r="AD50" s="9">
        <f>VLOOKUP(Table1[[#This Row],[Stock]], Table2[[#All],[Stock]:[param_complete]], 20, FALSE)</f>
        <v>81.3</v>
      </c>
      <c r="AE50" s="9">
        <f>VLOOKUP(Table1[[#This Row],[Stock]], Table2[[#All],[Stock]:[param_complete]], 22, FALSE)</f>
        <v>10</v>
      </c>
      <c r="AF50" s="9">
        <f>VLOOKUP(Table1[[#This Row],[Stock]], Table2[[#All],[Stock]:[param_complete]], 24, FALSE)</f>
        <v>25.5</v>
      </c>
      <c r="AG50" s="9">
        <f>VLOOKUP(Table1[[#This Row],[Stock]], Table2[[#All],[Stock]:[param_complete]], 26, FALSE)</f>
        <v>0</v>
      </c>
      <c r="AH50" s="9">
        <f>VLOOKUP(Table1[[#This Row],[Stock]], Table2[[#All],[Stock]:[param_complete]], 28, FALSE)</f>
        <v>10</v>
      </c>
      <c r="AI50" s="9">
        <f>VLOOKUP(Table1[[#This Row],[Stock]], Table2[[#All],[Stock]:[param_complete]], 29, FALSE)</f>
        <v>280</v>
      </c>
      <c r="AJ50" s="9">
        <f>VLOOKUP(Table1[[#This Row],[Stock]], Table2[[#All],[Stock]:[param_complete]], 30, FALSE)</f>
        <v>145</v>
      </c>
      <c r="AK50" s="65">
        <f>VLOOKUP(Table1[[#This Row],[Stock]], Table2[[#All],[Stock]:[param_complete]], 32, FALSE)</f>
        <v>0</v>
      </c>
    </row>
    <row r="51" spans="1:37" x14ac:dyDescent="0.3">
      <c r="A51" t="s">
        <v>63</v>
      </c>
      <c r="B51" t="s">
        <v>64</v>
      </c>
      <c r="C51" t="s">
        <v>67</v>
      </c>
      <c r="D51">
        <v>9</v>
      </c>
      <c r="E51" s="92">
        <v>1</v>
      </c>
      <c r="F51">
        <v>0.76800000000000002</v>
      </c>
      <c r="G51">
        <v>2.1440000000000001</v>
      </c>
      <c r="H51" t="s">
        <v>68</v>
      </c>
      <c r="I51" t="s">
        <v>4</v>
      </c>
      <c r="J51" t="s">
        <v>69</v>
      </c>
      <c r="K51" t="s">
        <v>69</v>
      </c>
      <c r="L51" t="s">
        <v>69</v>
      </c>
      <c r="M51" s="1" t="s">
        <v>70</v>
      </c>
      <c r="P51">
        <v>1</v>
      </c>
      <c r="Q51" t="s">
        <v>7</v>
      </c>
      <c r="R51" t="s">
        <v>8</v>
      </c>
      <c r="S51" t="s">
        <v>8</v>
      </c>
      <c r="T51" t="s">
        <v>66</v>
      </c>
      <c r="U51" s="9" t="str">
        <f>VLOOKUP(Table1[[#This Row],[Stock]], Table2[[#All],[Stock]:[param_complete]], 2, FALSE)</f>
        <v>demersal</v>
      </c>
      <c r="V51" s="9">
        <f>VLOOKUP(Table1[[#This Row],[Stock]], Table2[[#All],[Stock]:[param_complete]], 4, FALSE)</f>
        <v>4.37</v>
      </c>
      <c r="W51" s="9">
        <f>VLOOKUP(Table1[[#This Row],[Stock]], Table2[[#All],[Stock]:[param_complete]], 6, FALSE)</f>
        <v>320</v>
      </c>
      <c r="X51" s="9">
        <f>VLOOKUP(Table1[[#This Row],[Stock]], Table2[[#All],[Stock]:[param_complete]], 8, FALSE)</f>
        <v>4</v>
      </c>
      <c r="Y51" s="9">
        <f>VLOOKUP(Table1[[#This Row],[Stock]], Table2[[#All],[Stock]:[param_complete]], 10, FALSE)</f>
        <v>1</v>
      </c>
      <c r="Z51" s="9">
        <f>VLOOKUP(Table1[[#This Row],[Stock]], Table2[[#All],[Stock]:[param_complete]], 12, FALSE)</f>
        <v>4</v>
      </c>
      <c r="AA51" s="9">
        <f>VLOOKUP(Table1[[#This Row],[Stock]], Table2[[#All],[Stock]:[param_complete]], 14, FALSE)</f>
        <v>76</v>
      </c>
      <c r="AB51" s="9">
        <f>VLOOKUP(Table1[[#This Row],[Stock]], Table2[[#All],[Stock]:[param_complete]], 16, FALSE)</f>
        <v>118.5</v>
      </c>
      <c r="AC51" s="9">
        <f>VLOOKUP(Table1[[#This Row],[Stock]], Table2[[#All],[Stock]:[param_complete]], 18, FALSE)</f>
        <v>0.25911991099999998</v>
      </c>
      <c r="AD51" s="9">
        <f>VLOOKUP(Table1[[#This Row],[Stock]], Table2[[#All],[Stock]:[param_complete]], 20, FALSE)</f>
        <v>81.3</v>
      </c>
      <c r="AE51" s="9">
        <f>VLOOKUP(Table1[[#This Row],[Stock]], Table2[[#All],[Stock]:[param_complete]], 22, FALSE)</f>
        <v>10</v>
      </c>
      <c r="AF51" s="9">
        <f>VLOOKUP(Table1[[#This Row],[Stock]], Table2[[#All],[Stock]:[param_complete]], 24, FALSE)</f>
        <v>25.5</v>
      </c>
      <c r="AG51" s="9">
        <f>VLOOKUP(Table1[[#This Row],[Stock]], Table2[[#All],[Stock]:[param_complete]], 26, FALSE)</f>
        <v>0</v>
      </c>
      <c r="AH51" s="9">
        <f>VLOOKUP(Table1[[#This Row],[Stock]], Table2[[#All],[Stock]:[param_complete]], 28, FALSE)</f>
        <v>10</v>
      </c>
      <c r="AI51" s="9">
        <f>VLOOKUP(Table1[[#This Row],[Stock]], Table2[[#All],[Stock]:[param_complete]], 29, FALSE)</f>
        <v>280</v>
      </c>
      <c r="AJ51" s="9">
        <f>VLOOKUP(Table1[[#This Row],[Stock]], Table2[[#All],[Stock]:[param_complete]], 30, FALSE)</f>
        <v>145</v>
      </c>
      <c r="AK51" s="65">
        <f>VLOOKUP(Table1[[#This Row],[Stock]], Table2[[#All],[Stock]:[param_complete]], 32, FALSE)</f>
        <v>0</v>
      </c>
    </row>
    <row r="52" spans="1:37" x14ac:dyDescent="0.3">
      <c r="A52" t="s">
        <v>63</v>
      </c>
      <c r="B52" t="s">
        <v>64</v>
      </c>
      <c r="C52" t="s">
        <v>67</v>
      </c>
      <c r="D52">
        <v>10</v>
      </c>
      <c r="E52" s="92">
        <v>1</v>
      </c>
      <c r="F52">
        <v>0.76800000000000002</v>
      </c>
      <c r="G52">
        <v>2.1539999999999999</v>
      </c>
      <c r="H52" t="s">
        <v>68</v>
      </c>
      <c r="I52" t="s">
        <v>4</v>
      </c>
      <c r="J52" t="s">
        <v>69</v>
      </c>
      <c r="K52" t="s">
        <v>69</v>
      </c>
      <c r="L52" t="s">
        <v>69</v>
      </c>
      <c r="M52" s="1" t="s">
        <v>70</v>
      </c>
      <c r="P52">
        <v>1</v>
      </c>
      <c r="Q52" t="s">
        <v>7</v>
      </c>
      <c r="R52" t="s">
        <v>8</v>
      </c>
      <c r="S52" t="s">
        <v>8</v>
      </c>
      <c r="T52" t="s">
        <v>66</v>
      </c>
      <c r="U52" s="9" t="str">
        <f>VLOOKUP(Table1[[#This Row],[Stock]], Table2[[#All],[Stock]:[param_complete]], 2, FALSE)</f>
        <v>demersal</v>
      </c>
      <c r="V52" s="9">
        <f>VLOOKUP(Table1[[#This Row],[Stock]], Table2[[#All],[Stock]:[param_complete]], 4, FALSE)</f>
        <v>4.37</v>
      </c>
      <c r="W52" s="9">
        <f>VLOOKUP(Table1[[#This Row],[Stock]], Table2[[#All],[Stock]:[param_complete]], 6, FALSE)</f>
        <v>320</v>
      </c>
      <c r="X52" s="9">
        <f>VLOOKUP(Table1[[#This Row],[Stock]], Table2[[#All],[Stock]:[param_complete]], 8, FALSE)</f>
        <v>4</v>
      </c>
      <c r="Y52" s="9">
        <f>VLOOKUP(Table1[[#This Row],[Stock]], Table2[[#All],[Stock]:[param_complete]], 10, FALSE)</f>
        <v>1</v>
      </c>
      <c r="Z52" s="9">
        <f>VLOOKUP(Table1[[#This Row],[Stock]], Table2[[#All],[Stock]:[param_complete]], 12, FALSE)</f>
        <v>4</v>
      </c>
      <c r="AA52" s="9">
        <f>VLOOKUP(Table1[[#This Row],[Stock]], Table2[[#All],[Stock]:[param_complete]], 14, FALSE)</f>
        <v>76</v>
      </c>
      <c r="AB52" s="9">
        <f>VLOOKUP(Table1[[#This Row],[Stock]], Table2[[#All],[Stock]:[param_complete]], 16, FALSE)</f>
        <v>118.5</v>
      </c>
      <c r="AC52" s="9">
        <f>VLOOKUP(Table1[[#This Row],[Stock]], Table2[[#All],[Stock]:[param_complete]], 18, FALSE)</f>
        <v>0.25911991099999998</v>
      </c>
      <c r="AD52" s="9">
        <f>VLOOKUP(Table1[[#This Row],[Stock]], Table2[[#All],[Stock]:[param_complete]], 20, FALSE)</f>
        <v>81.3</v>
      </c>
      <c r="AE52" s="9">
        <f>VLOOKUP(Table1[[#This Row],[Stock]], Table2[[#All],[Stock]:[param_complete]], 22, FALSE)</f>
        <v>10</v>
      </c>
      <c r="AF52" s="9">
        <f>VLOOKUP(Table1[[#This Row],[Stock]], Table2[[#All],[Stock]:[param_complete]], 24, FALSE)</f>
        <v>25.5</v>
      </c>
      <c r="AG52" s="9">
        <f>VLOOKUP(Table1[[#This Row],[Stock]], Table2[[#All],[Stock]:[param_complete]], 26, FALSE)</f>
        <v>0</v>
      </c>
      <c r="AH52" s="9">
        <f>VLOOKUP(Table1[[#This Row],[Stock]], Table2[[#All],[Stock]:[param_complete]], 28, FALSE)</f>
        <v>10</v>
      </c>
      <c r="AI52" s="9">
        <f>VLOOKUP(Table1[[#This Row],[Stock]], Table2[[#All],[Stock]:[param_complete]], 29, FALSE)</f>
        <v>280</v>
      </c>
      <c r="AJ52" s="9">
        <f>VLOOKUP(Table1[[#This Row],[Stock]], Table2[[#All],[Stock]:[param_complete]], 30, FALSE)</f>
        <v>145</v>
      </c>
      <c r="AK52" s="65">
        <f>VLOOKUP(Table1[[#This Row],[Stock]], Table2[[#All],[Stock]:[param_complete]], 32, FALSE)</f>
        <v>0</v>
      </c>
    </row>
    <row r="53" spans="1:37" x14ac:dyDescent="0.3">
      <c r="A53" t="s">
        <v>63</v>
      </c>
      <c r="B53" t="s">
        <v>64</v>
      </c>
      <c r="C53" t="s">
        <v>67</v>
      </c>
      <c r="D53">
        <v>11</v>
      </c>
      <c r="E53" s="92">
        <v>1</v>
      </c>
      <c r="F53">
        <v>0.76800000000000002</v>
      </c>
      <c r="G53">
        <v>2.16</v>
      </c>
      <c r="H53" t="s">
        <v>68</v>
      </c>
      <c r="I53" t="s">
        <v>4</v>
      </c>
      <c r="J53" t="s">
        <v>69</v>
      </c>
      <c r="K53" t="s">
        <v>69</v>
      </c>
      <c r="L53" t="s">
        <v>69</v>
      </c>
      <c r="M53" s="1" t="s">
        <v>70</v>
      </c>
      <c r="P53">
        <v>1</v>
      </c>
      <c r="Q53" t="s">
        <v>7</v>
      </c>
      <c r="R53" t="s">
        <v>8</v>
      </c>
      <c r="S53" t="s">
        <v>8</v>
      </c>
      <c r="T53" t="s">
        <v>66</v>
      </c>
      <c r="U53" s="9" t="str">
        <f>VLOOKUP(Table1[[#This Row],[Stock]], Table2[[#All],[Stock]:[param_complete]], 2, FALSE)</f>
        <v>demersal</v>
      </c>
      <c r="V53" s="9">
        <f>VLOOKUP(Table1[[#This Row],[Stock]], Table2[[#All],[Stock]:[param_complete]], 4, FALSE)</f>
        <v>4.37</v>
      </c>
      <c r="W53" s="9">
        <f>VLOOKUP(Table1[[#This Row],[Stock]], Table2[[#All],[Stock]:[param_complete]], 6, FALSE)</f>
        <v>320</v>
      </c>
      <c r="X53" s="9">
        <f>VLOOKUP(Table1[[#This Row],[Stock]], Table2[[#All],[Stock]:[param_complete]], 8, FALSE)</f>
        <v>4</v>
      </c>
      <c r="Y53" s="9">
        <f>VLOOKUP(Table1[[#This Row],[Stock]], Table2[[#All],[Stock]:[param_complete]], 10, FALSE)</f>
        <v>1</v>
      </c>
      <c r="Z53" s="9">
        <f>VLOOKUP(Table1[[#This Row],[Stock]], Table2[[#All],[Stock]:[param_complete]], 12, FALSE)</f>
        <v>4</v>
      </c>
      <c r="AA53" s="9">
        <f>VLOOKUP(Table1[[#This Row],[Stock]], Table2[[#All],[Stock]:[param_complete]], 14, FALSE)</f>
        <v>76</v>
      </c>
      <c r="AB53" s="9">
        <f>VLOOKUP(Table1[[#This Row],[Stock]], Table2[[#All],[Stock]:[param_complete]], 16, FALSE)</f>
        <v>118.5</v>
      </c>
      <c r="AC53" s="9">
        <f>VLOOKUP(Table1[[#This Row],[Stock]], Table2[[#All],[Stock]:[param_complete]], 18, FALSE)</f>
        <v>0.25911991099999998</v>
      </c>
      <c r="AD53" s="9">
        <f>VLOOKUP(Table1[[#This Row],[Stock]], Table2[[#All],[Stock]:[param_complete]], 20, FALSE)</f>
        <v>81.3</v>
      </c>
      <c r="AE53" s="9">
        <f>VLOOKUP(Table1[[#This Row],[Stock]], Table2[[#All],[Stock]:[param_complete]], 22, FALSE)</f>
        <v>10</v>
      </c>
      <c r="AF53" s="9">
        <f>VLOOKUP(Table1[[#This Row],[Stock]], Table2[[#All],[Stock]:[param_complete]], 24, FALSE)</f>
        <v>25.5</v>
      </c>
      <c r="AG53" s="9">
        <f>VLOOKUP(Table1[[#This Row],[Stock]], Table2[[#All],[Stock]:[param_complete]], 26, FALSE)</f>
        <v>0</v>
      </c>
      <c r="AH53" s="9">
        <f>VLOOKUP(Table1[[#This Row],[Stock]], Table2[[#All],[Stock]:[param_complete]], 28, FALSE)</f>
        <v>10</v>
      </c>
      <c r="AI53" s="9">
        <f>VLOOKUP(Table1[[#This Row],[Stock]], Table2[[#All],[Stock]:[param_complete]], 29, FALSE)</f>
        <v>280</v>
      </c>
      <c r="AJ53" s="9">
        <f>VLOOKUP(Table1[[#This Row],[Stock]], Table2[[#All],[Stock]:[param_complete]], 30, FALSE)</f>
        <v>145</v>
      </c>
      <c r="AK53" s="65">
        <f>VLOOKUP(Table1[[#This Row],[Stock]], Table2[[#All],[Stock]:[param_complete]], 32, FALSE)</f>
        <v>0</v>
      </c>
    </row>
    <row r="54" spans="1:37" x14ac:dyDescent="0.3">
      <c r="A54" t="s">
        <v>63</v>
      </c>
      <c r="B54" t="s">
        <v>64</v>
      </c>
      <c r="C54" t="s">
        <v>67</v>
      </c>
      <c r="D54">
        <v>12</v>
      </c>
      <c r="E54" s="92">
        <v>1</v>
      </c>
      <c r="F54">
        <v>0.76800000000000002</v>
      </c>
      <c r="G54">
        <v>2.1640000000000001</v>
      </c>
      <c r="H54" t="s">
        <v>68</v>
      </c>
      <c r="I54" t="s">
        <v>4</v>
      </c>
      <c r="J54" t="s">
        <v>69</v>
      </c>
      <c r="K54" t="s">
        <v>69</v>
      </c>
      <c r="L54" t="s">
        <v>69</v>
      </c>
      <c r="M54" s="1" t="s">
        <v>70</v>
      </c>
      <c r="P54">
        <v>1</v>
      </c>
      <c r="Q54" t="s">
        <v>7</v>
      </c>
      <c r="R54" t="s">
        <v>8</v>
      </c>
      <c r="S54" t="s">
        <v>8</v>
      </c>
      <c r="T54" t="s">
        <v>66</v>
      </c>
      <c r="U54" s="9" t="str">
        <f>VLOOKUP(Table1[[#This Row],[Stock]], Table2[[#All],[Stock]:[param_complete]], 2, FALSE)</f>
        <v>demersal</v>
      </c>
      <c r="V54" s="9">
        <f>VLOOKUP(Table1[[#This Row],[Stock]], Table2[[#All],[Stock]:[param_complete]], 4, FALSE)</f>
        <v>4.37</v>
      </c>
      <c r="W54" s="9">
        <f>VLOOKUP(Table1[[#This Row],[Stock]], Table2[[#All],[Stock]:[param_complete]], 6, FALSE)</f>
        <v>320</v>
      </c>
      <c r="X54" s="9">
        <f>VLOOKUP(Table1[[#This Row],[Stock]], Table2[[#All],[Stock]:[param_complete]], 8, FALSE)</f>
        <v>4</v>
      </c>
      <c r="Y54" s="9">
        <f>VLOOKUP(Table1[[#This Row],[Stock]], Table2[[#All],[Stock]:[param_complete]], 10, FALSE)</f>
        <v>1</v>
      </c>
      <c r="Z54" s="9">
        <f>VLOOKUP(Table1[[#This Row],[Stock]], Table2[[#All],[Stock]:[param_complete]], 12, FALSE)</f>
        <v>4</v>
      </c>
      <c r="AA54" s="9">
        <f>VLOOKUP(Table1[[#This Row],[Stock]], Table2[[#All],[Stock]:[param_complete]], 14, FALSE)</f>
        <v>76</v>
      </c>
      <c r="AB54" s="9">
        <f>VLOOKUP(Table1[[#This Row],[Stock]], Table2[[#All],[Stock]:[param_complete]], 16, FALSE)</f>
        <v>118.5</v>
      </c>
      <c r="AC54" s="9">
        <f>VLOOKUP(Table1[[#This Row],[Stock]], Table2[[#All],[Stock]:[param_complete]], 18, FALSE)</f>
        <v>0.25911991099999998</v>
      </c>
      <c r="AD54" s="9">
        <f>VLOOKUP(Table1[[#This Row],[Stock]], Table2[[#All],[Stock]:[param_complete]], 20, FALSE)</f>
        <v>81.3</v>
      </c>
      <c r="AE54" s="9">
        <f>VLOOKUP(Table1[[#This Row],[Stock]], Table2[[#All],[Stock]:[param_complete]], 22, FALSE)</f>
        <v>10</v>
      </c>
      <c r="AF54" s="9">
        <f>VLOOKUP(Table1[[#This Row],[Stock]], Table2[[#All],[Stock]:[param_complete]], 24, FALSE)</f>
        <v>25.5</v>
      </c>
      <c r="AG54" s="9">
        <f>VLOOKUP(Table1[[#This Row],[Stock]], Table2[[#All],[Stock]:[param_complete]], 26, FALSE)</f>
        <v>0</v>
      </c>
      <c r="AH54" s="9">
        <f>VLOOKUP(Table1[[#This Row],[Stock]], Table2[[#All],[Stock]:[param_complete]], 28, FALSE)</f>
        <v>10</v>
      </c>
      <c r="AI54" s="9">
        <f>VLOOKUP(Table1[[#This Row],[Stock]], Table2[[#All],[Stock]:[param_complete]], 29, FALSE)</f>
        <v>280</v>
      </c>
      <c r="AJ54" s="9">
        <f>VLOOKUP(Table1[[#This Row],[Stock]], Table2[[#All],[Stock]:[param_complete]], 30, FALSE)</f>
        <v>145</v>
      </c>
      <c r="AK54" s="65">
        <f>VLOOKUP(Table1[[#This Row],[Stock]], Table2[[#All],[Stock]:[param_complete]], 32, FALSE)</f>
        <v>0</v>
      </c>
    </row>
    <row r="55" spans="1:37" x14ac:dyDescent="0.3">
      <c r="A55" t="s">
        <v>63</v>
      </c>
      <c r="B55" t="s">
        <v>64</v>
      </c>
      <c r="C55" t="s">
        <v>67</v>
      </c>
      <c r="D55">
        <v>13</v>
      </c>
      <c r="E55" s="92">
        <v>1</v>
      </c>
      <c r="F55">
        <v>0.76800000000000002</v>
      </c>
      <c r="G55">
        <v>2.165</v>
      </c>
      <c r="H55" t="s">
        <v>68</v>
      </c>
      <c r="I55" t="s">
        <v>4</v>
      </c>
      <c r="J55" t="s">
        <v>69</v>
      </c>
      <c r="K55" t="s">
        <v>69</v>
      </c>
      <c r="L55" t="s">
        <v>69</v>
      </c>
      <c r="M55" s="1" t="s">
        <v>70</v>
      </c>
      <c r="P55">
        <v>1</v>
      </c>
      <c r="Q55" t="s">
        <v>7</v>
      </c>
      <c r="R55" t="s">
        <v>8</v>
      </c>
      <c r="S55" t="s">
        <v>8</v>
      </c>
      <c r="T55" t="s">
        <v>66</v>
      </c>
      <c r="U55" s="9" t="str">
        <f>VLOOKUP(Table1[[#This Row],[Stock]], Table2[[#All],[Stock]:[param_complete]], 2, FALSE)</f>
        <v>demersal</v>
      </c>
      <c r="V55" s="9">
        <f>VLOOKUP(Table1[[#This Row],[Stock]], Table2[[#All],[Stock]:[param_complete]], 4, FALSE)</f>
        <v>4.37</v>
      </c>
      <c r="W55" s="9">
        <f>VLOOKUP(Table1[[#This Row],[Stock]], Table2[[#All],[Stock]:[param_complete]], 6, FALSE)</f>
        <v>320</v>
      </c>
      <c r="X55" s="9">
        <f>VLOOKUP(Table1[[#This Row],[Stock]], Table2[[#All],[Stock]:[param_complete]], 8, FALSE)</f>
        <v>4</v>
      </c>
      <c r="Y55" s="9">
        <f>VLOOKUP(Table1[[#This Row],[Stock]], Table2[[#All],[Stock]:[param_complete]], 10, FALSE)</f>
        <v>1</v>
      </c>
      <c r="Z55" s="9">
        <f>VLOOKUP(Table1[[#This Row],[Stock]], Table2[[#All],[Stock]:[param_complete]], 12, FALSE)</f>
        <v>4</v>
      </c>
      <c r="AA55" s="9">
        <f>VLOOKUP(Table1[[#This Row],[Stock]], Table2[[#All],[Stock]:[param_complete]], 14, FALSE)</f>
        <v>76</v>
      </c>
      <c r="AB55" s="9">
        <f>VLOOKUP(Table1[[#This Row],[Stock]], Table2[[#All],[Stock]:[param_complete]], 16, FALSE)</f>
        <v>118.5</v>
      </c>
      <c r="AC55" s="9">
        <f>VLOOKUP(Table1[[#This Row],[Stock]], Table2[[#All],[Stock]:[param_complete]], 18, FALSE)</f>
        <v>0.25911991099999998</v>
      </c>
      <c r="AD55" s="9">
        <f>VLOOKUP(Table1[[#This Row],[Stock]], Table2[[#All],[Stock]:[param_complete]], 20, FALSE)</f>
        <v>81.3</v>
      </c>
      <c r="AE55" s="9">
        <f>VLOOKUP(Table1[[#This Row],[Stock]], Table2[[#All],[Stock]:[param_complete]], 22, FALSE)</f>
        <v>10</v>
      </c>
      <c r="AF55" s="9">
        <f>VLOOKUP(Table1[[#This Row],[Stock]], Table2[[#All],[Stock]:[param_complete]], 24, FALSE)</f>
        <v>25.5</v>
      </c>
      <c r="AG55" s="9">
        <f>VLOOKUP(Table1[[#This Row],[Stock]], Table2[[#All],[Stock]:[param_complete]], 26, FALSE)</f>
        <v>0</v>
      </c>
      <c r="AH55" s="9">
        <f>VLOOKUP(Table1[[#This Row],[Stock]], Table2[[#All],[Stock]:[param_complete]], 28, FALSE)</f>
        <v>10</v>
      </c>
      <c r="AI55" s="9">
        <f>VLOOKUP(Table1[[#This Row],[Stock]], Table2[[#All],[Stock]:[param_complete]], 29, FALSE)</f>
        <v>280</v>
      </c>
      <c r="AJ55" s="9">
        <f>VLOOKUP(Table1[[#This Row],[Stock]], Table2[[#All],[Stock]:[param_complete]], 30, FALSE)</f>
        <v>145</v>
      </c>
      <c r="AK55" s="65">
        <f>VLOOKUP(Table1[[#This Row],[Stock]], Table2[[#All],[Stock]:[param_complete]], 32, FALSE)</f>
        <v>0</v>
      </c>
    </row>
    <row r="56" spans="1:37" x14ac:dyDescent="0.3">
      <c r="A56" t="s">
        <v>63</v>
      </c>
      <c r="B56" t="s">
        <v>64</v>
      </c>
      <c r="C56" t="s">
        <v>67</v>
      </c>
      <c r="D56">
        <v>14</v>
      </c>
      <c r="E56" s="92">
        <v>1</v>
      </c>
      <c r="F56">
        <v>0.76800000000000002</v>
      </c>
      <c r="G56">
        <v>2.1659999999999999</v>
      </c>
      <c r="H56" t="s">
        <v>68</v>
      </c>
      <c r="I56" t="s">
        <v>4</v>
      </c>
      <c r="J56" t="s">
        <v>69</v>
      </c>
      <c r="K56" t="s">
        <v>69</v>
      </c>
      <c r="L56" t="s">
        <v>69</v>
      </c>
      <c r="M56" s="1" t="s">
        <v>70</v>
      </c>
      <c r="P56">
        <v>1</v>
      </c>
      <c r="Q56" t="s">
        <v>7</v>
      </c>
      <c r="R56" t="s">
        <v>8</v>
      </c>
      <c r="S56" t="s">
        <v>8</v>
      </c>
      <c r="T56" t="s">
        <v>66</v>
      </c>
      <c r="U56" s="9" t="str">
        <f>VLOOKUP(Table1[[#This Row],[Stock]], Table2[[#All],[Stock]:[param_complete]], 2, FALSE)</f>
        <v>demersal</v>
      </c>
      <c r="V56" s="9">
        <f>VLOOKUP(Table1[[#This Row],[Stock]], Table2[[#All],[Stock]:[param_complete]], 4, FALSE)</f>
        <v>4.37</v>
      </c>
      <c r="W56" s="9">
        <f>VLOOKUP(Table1[[#This Row],[Stock]], Table2[[#All],[Stock]:[param_complete]], 6, FALSE)</f>
        <v>320</v>
      </c>
      <c r="X56" s="9">
        <f>VLOOKUP(Table1[[#This Row],[Stock]], Table2[[#All],[Stock]:[param_complete]], 8, FALSE)</f>
        <v>4</v>
      </c>
      <c r="Y56" s="9">
        <f>VLOOKUP(Table1[[#This Row],[Stock]], Table2[[#All],[Stock]:[param_complete]], 10, FALSE)</f>
        <v>1</v>
      </c>
      <c r="Z56" s="9">
        <f>VLOOKUP(Table1[[#This Row],[Stock]], Table2[[#All],[Stock]:[param_complete]], 12, FALSE)</f>
        <v>4</v>
      </c>
      <c r="AA56" s="9">
        <f>VLOOKUP(Table1[[#This Row],[Stock]], Table2[[#All],[Stock]:[param_complete]], 14, FALSE)</f>
        <v>76</v>
      </c>
      <c r="AB56" s="9">
        <f>VLOOKUP(Table1[[#This Row],[Stock]], Table2[[#All],[Stock]:[param_complete]], 16, FALSE)</f>
        <v>118.5</v>
      </c>
      <c r="AC56" s="9">
        <f>VLOOKUP(Table1[[#This Row],[Stock]], Table2[[#All],[Stock]:[param_complete]], 18, FALSE)</f>
        <v>0.25911991099999998</v>
      </c>
      <c r="AD56" s="9">
        <f>VLOOKUP(Table1[[#This Row],[Stock]], Table2[[#All],[Stock]:[param_complete]], 20, FALSE)</f>
        <v>81.3</v>
      </c>
      <c r="AE56" s="9">
        <f>VLOOKUP(Table1[[#This Row],[Stock]], Table2[[#All],[Stock]:[param_complete]], 22, FALSE)</f>
        <v>10</v>
      </c>
      <c r="AF56" s="9">
        <f>VLOOKUP(Table1[[#This Row],[Stock]], Table2[[#All],[Stock]:[param_complete]], 24, FALSE)</f>
        <v>25.5</v>
      </c>
      <c r="AG56" s="9">
        <f>VLOOKUP(Table1[[#This Row],[Stock]], Table2[[#All],[Stock]:[param_complete]], 26, FALSE)</f>
        <v>0</v>
      </c>
      <c r="AH56" s="9">
        <f>VLOOKUP(Table1[[#This Row],[Stock]], Table2[[#All],[Stock]:[param_complete]], 28, FALSE)</f>
        <v>10</v>
      </c>
      <c r="AI56" s="9">
        <f>VLOOKUP(Table1[[#This Row],[Stock]], Table2[[#All],[Stock]:[param_complete]], 29, FALSE)</f>
        <v>280</v>
      </c>
      <c r="AJ56" s="9">
        <f>VLOOKUP(Table1[[#This Row],[Stock]], Table2[[#All],[Stock]:[param_complete]], 30, FALSE)</f>
        <v>145</v>
      </c>
      <c r="AK56" s="65">
        <f>VLOOKUP(Table1[[#This Row],[Stock]], Table2[[#All],[Stock]:[param_complete]], 32, FALSE)</f>
        <v>0</v>
      </c>
    </row>
    <row r="57" spans="1:37" x14ac:dyDescent="0.3">
      <c r="A57" t="s">
        <v>63</v>
      </c>
      <c r="B57" t="s">
        <v>64</v>
      </c>
      <c r="C57" t="s">
        <v>67</v>
      </c>
      <c r="D57">
        <v>15</v>
      </c>
      <c r="E57" s="92">
        <v>1</v>
      </c>
      <c r="F57">
        <v>0.76800000000000002</v>
      </c>
      <c r="G57">
        <v>2.1669999999999998</v>
      </c>
      <c r="H57" t="s">
        <v>68</v>
      </c>
      <c r="I57" t="s">
        <v>4</v>
      </c>
      <c r="J57" t="s">
        <v>69</v>
      </c>
      <c r="K57" t="s">
        <v>69</v>
      </c>
      <c r="L57" t="s">
        <v>69</v>
      </c>
      <c r="M57" s="1" t="s">
        <v>70</v>
      </c>
      <c r="P57">
        <v>1</v>
      </c>
      <c r="Q57" t="s">
        <v>7</v>
      </c>
      <c r="R57" t="s">
        <v>8</v>
      </c>
      <c r="S57" t="s">
        <v>8</v>
      </c>
      <c r="T57" t="s">
        <v>66</v>
      </c>
      <c r="U57" s="9" t="str">
        <f>VLOOKUP(Table1[[#This Row],[Stock]], Table2[[#All],[Stock]:[param_complete]], 2, FALSE)</f>
        <v>demersal</v>
      </c>
      <c r="V57" s="9">
        <f>VLOOKUP(Table1[[#This Row],[Stock]], Table2[[#All],[Stock]:[param_complete]], 4, FALSE)</f>
        <v>4.37</v>
      </c>
      <c r="W57" s="9">
        <f>VLOOKUP(Table1[[#This Row],[Stock]], Table2[[#All],[Stock]:[param_complete]], 6, FALSE)</f>
        <v>320</v>
      </c>
      <c r="X57" s="9">
        <f>VLOOKUP(Table1[[#This Row],[Stock]], Table2[[#All],[Stock]:[param_complete]], 8, FALSE)</f>
        <v>4</v>
      </c>
      <c r="Y57" s="9">
        <f>VLOOKUP(Table1[[#This Row],[Stock]], Table2[[#All],[Stock]:[param_complete]], 10, FALSE)</f>
        <v>1</v>
      </c>
      <c r="Z57" s="9">
        <f>VLOOKUP(Table1[[#This Row],[Stock]], Table2[[#All],[Stock]:[param_complete]], 12, FALSE)</f>
        <v>4</v>
      </c>
      <c r="AA57" s="9">
        <f>VLOOKUP(Table1[[#This Row],[Stock]], Table2[[#All],[Stock]:[param_complete]], 14, FALSE)</f>
        <v>76</v>
      </c>
      <c r="AB57" s="9">
        <f>VLOOKUP(Table1[[#This Row],[Stock]], Table2[[#All],[Stock]:[param_complete]], 16, FALSE)</f>
        <v>118.5</v>
      </c>
      <c r="AC57" s="9">
        <f>VLOOKUP(Table1[[#This Row],[Stock]], Table2[[#All],[Stock]:[param_complete]], 18, FALSE)</f>
        <v>0.25911991099999998</v>
      </c>
      <c r="AD57" s="9">
        <f>VLOOKUP(Table1[[#This Row],[Stock]], Table2[[#All],[Stock]:[param_complete]], 20, FALSE)</f>
        <v>81.3</v>
      </c>
      <c r="AE57" s="9">
        <f>VLOOKUP(Table1[[#This Row],[Stock]], Table2[[#All],[Stock]:[param_complete]], 22, FALSE)</f>
        <v>10</v>
      </c>
      <c r="AF57" s="9">
        <f>VLOOKUP(Table1[[#This Row],[Stock]], Table2[[#All],[Stock]:[param_complete]], 24, FALSE)</f>
        <v>25.5</v>
      </c>
      <c r="AG57" s="9">
        <f>VLOOKUP(Table1[[#This Row],[Stock]], Table2[[#All],[Stock]:[param_complete]], 26, FALSE)</f>
        <v>0</v>
      </c>
      <c r="AH57" s="9">
        <f>VLOOKUP(Table1[[#This Row],[Stock]], Table2[[#All],[Stock]:[param_complete]], 28, FALSE)</f>
        <v>10</v>
      </c>
      <c r="AI57" s="9">
        <f>VLOOKUP(Table1[[#This Row],[Stock]], Table2[[#All],[Stock]:[param_complete]], 29, FALSE)</f>
        <v>280</v>
      </c>
      <c r="AJ57" s="9">
        <f>VLOOKUP(Table1[[#This Row],[Stock]], Table2[[#All],[Stock]:[param_complete]], 30, FALSE)</f>
        <v>145</v>
      </c>
      <c r="AK57" s="65">
        <f>VLOOKUP(Table1[[#This Row],[Stock]], Table2[[#All],[Stock]:[param_complete]], 32, FALSE)</f>
        <v>0</v>
      </c>
    </row>
    <row r="58" spans="1:37" x14ac:dyDescent="0.3">
      <c r="A58" t="s">
        <v>63</v>
      </c>
      <c r="B58" t="s">
        <v>64</v>
      </c>
      <c r="C58" t="s">
        <v>67</v>
      </c>
      <c r="D58">
        <v>16</v>
      </c>
      <c r="E58" s="92">
        <v>1</v>
      </c>
      <c r="F58">
        <v>0.76800000000000002</v>
      </c>
      <c r="G58">
        <v>2.1669999999999998</v>
      </c>
      <c r="H58" t="s">
        <v>68</v>
      </c>
      <c r="I58" t="s">
        <v>4</v>
      </c>
      <c r="J58" t="s">
        <v>69</v>
      </c>
      <c r="K58" t="s">
        <v>69</v>
      </c>
      <c r="L58" t="s">
        <v>69</v>
      </c>
      <c r="M58" s="1" t="s">
        <v>70</v>
      </c>
      <c r="P58">
        <v>1</v>
      </c>
      <c r="Q58" t="s">
        <v>7</v>
      </c>
      <c r="R58" t="s">
        <v>8</v>
      </c>
      <c r="S58" t="s">
        <v>8</v>
      </c>
      <c r="T58" t="s">
        <v>66</v>
      </c>
      <c r="U58" s="9" t="str">
        <f>VLOOKUP(Table1[[#This Row],[Stock]], Table2[[#All],[Stock]:[param_complete]], 2, FALSE)</f>
        <v>demersal</v>
      </c>
      <c r="V58" s="9">
        <f>VLOOKUP(Table1[[#This Row],[Stock]], Table2[[#All],[Stock]:[param_complete]], 4, FALSE)</f>
        <v>4.37</v>
      </c>
      <c r="W58" s="9">
        <f>VLOOKUP(Table1[[#This Row],[Stock]], Table2[[#All],[Stock]:[param_complete]], 6, FALSE)</f>
        <v>320</v>
      </c>
      <c r="X58" s="9">
        <f>VLOOKUP(Table1[[#This Row],[Stock]], Table2[[#All],[Stock]:[param_complete]], 8, FALSE)</f>
        <v>4</v>
      </c>
      <c r="Y58" s="9">
        <f>VLOOKUP(Table1[[#This Row],[Stock]], Table2[[#All],[Stock]:[param_complete]], 10, FALSE)</f>
        <v>1</v>
      </c>
      <c r="Z58" s="9">
        <f>VLOOKUP(Table1[[#This Row],[Stock]], Table2[[#All],[Stock]:[param_complete]], 12, FALSE)</f>
        <v>4</v>
      </c>
      <c r="AA58" s="9">
        <f>VLOOKUP(Table1[[#This Row],[Stock]], Table2[[#All],[Stock]:[param_complete]], 14, FALSE)</f>
        <v>76</v>
      </c>
      <c r="AB58" s="9">
        <f>VLOOKUP(Table1[[#This Row],[Stock]], Table2[[#All],[Stock]:[param_complete]], 16, FALSE)</f>
        <v>118.5</v>
      </c>
      <c r="AC58" s="9">
        <f>VLOOKUP(Table1[[#This Row],[Stock]], Table2[[#All],[Stock]:[param_complete]], 18, FALSE)</f>
        <v>0.25911991099999998</v>
      </c>
      <c r="AD58" s="9">
        <f>VLOOKUP(Table1[[#This Row],[Stock]], Table2[[#All],[Stock]:[param_complete]], 20, FALSE)</f>
        <v>81.3</v>
      </c>
      <c r="AE58" s="9">
        <f>VLOOKUP(Table1[[#This Row],[Stock]], Table2[[#All],[Stock]:[param_complete]], 22, FALSE)</f>
        <v>10</v>
      </c>
      <c r="AF58" s="9">
        <f>VLOOKUP(Table1[[#This Row],[Stock]], Table2[[#All],[Stock]:[param_complete]], 24, FALSE)</f>
        <v>25.5</v>
      </c>
      <c r="AG58" s="9">
        <f>VLOOKUP(Table1[[#This Row],[Stock]], Table2[[#All],[Stock]:[param_complete]], 26, FALSE)</f>
        <v>0</v>
      </c>
      <c r="AH58" s="9">
        <f>VLOOKUP(Table1[[#This Row],[Stock]], Table2[[#All],[Stock]:[param_complete]], 28, FALSE)</f>
        <v>10</v>
      </c>
      <c r="AI58" s="9">
        <f>VLOOKUP(Table1[[#This Row],[Stock]], Table2[[#All],[Stock]:[param_complete]], 29, FALSE)</f>
        <v>280</v>
      </c>
      <c r="AJ58" s="9">
        <f>VLOOKUP(Table1[[#This Row],[Stock]], Table2[[#All],[Stock]:[param_complete]], 30, FALSE)</f>
        <v>145</v>
      </c>
      <c r="AK58" s="65">
        <f>VLOOKUP(Table1[[#This Row],[Stock]], Table2[[#All],[Stock]:[param_complete]], 32, FALSE)</f>
        <v>0</v>
      </c>
    </row>
    <row r="59" spans="1:37" x14ac:dyDescent="0.3">
      <c r="A59" t="s">
        <v>63</v>
      </c>
      <c r="B59" t="s">
        <v>64</v>
      </c>
      <c r="C59" t="s">
        <v>67</v>
      </c>
      <c r="D59">
        <v>17</v>
      </c>
      <c r="E59" s="92">
        <v>1</v>
      </c>
      <c r="F59">
        <v>0.76800000000000002</v>
      </c>
      <c r="G59">
        <v>2.1669999999999998</v>
      </c>
      <c r="H59" t="s">
        <v>68</v>
      </c>
      <c r="I59" t="s">
        <v>4</v>
      </c>
      <c r="J59" t="s">
        <v>69</v>
      </c>
      <c r="K59" t="s">
        <v>69</v>
      </c>
      <c r="L59" t="s">
        <v>69</v>
      </c>
      <c r="M59" s="1" t="s">
        <v>70</v>
      </c>
      <c r="P59">
        <v>1</v>
      </c>
      <c r="Q59" t="s">
        <v>7</v>
      </c>
      <c r="R59" t="s">
        <v>8</v>
      </c>
      <c r="S59" t="s">
        <v>8</v>
      </c>
      <c r="T59" t="s">
        <v>66</v>
      </c>
      <c r="U59" s="9" t="str">
        <f>VLOOKUP(Table1[[#This Row],[Stock]], Table2[[#All],[Stock]:[param_complete]], 2, FALSE)</f>
        <v>demersal</v>
      </c>
      <c r="V59" s="9">
        <f>VLOOKUP(Table1[[#This Row],[Stock]], Table2[[#All],[Stock]:[param_complete]], 4, FALSE)</f>
        <v>4.37</v>
      </c>
      <c r="W59" s="9">
        <f>VLOOKUP(Table1[[#This Row],[Stock]], Table2[[#All],[Stock]:[param_complete]], 6, FALSE)</f>
        <v>320</v>
      </c>
      <c r="X59" s="9">
        <f>VLOOKUP(Table1[[#This Row],[Stock]], Table2[[#All],[Stock]:[param_complete]], 8, FALSE)</f>
        <v>4</v>
      </c>
      <c r="Y59" s="9">
        <f>VLOOKUP(Table1[[#This Row],[Stock]], Table2[[#All],[Stock]:[param_complete]], 10, FALSE)</f>
        <v>1</v>
      </c>
      <c r="Z59" s="9">
        <f>VLOOKUP(Table1[[#This Row],[Stock]], Table2[[#All],[Stock]:[param_complete]], 12, FALSE)</f>
        <v>4</v>
      </c>
      <c r="AA59" s="9">
        <f>VLOOKUP(Table1[[#This Row],[Stock]], Table2[[#All],[Stock]:[param_complete]], 14, FALSE)</f>
        <v>76</v>
      </c>
      <c r="AB59" s="9">
        <f>VLOOKUP(Table1[[#This Row],[Stock]], Table2[[#All],[Stock]:[param_complete]], 16, FALSE)</f>
        <v>118.5</v>
      </c>
      <c r="AC59" s="9">
        <f>VLOOKUP(Table1[[#This Row],[Stock]], Table2[[#All],[Stock]:[param_complete]], 18, FALSE)</f>
        <v>0.25911991099999998</v>
      </c>
      <c r="AD59" s="9">
        <f>VLOOKUP(Table1[[#This Row],[Stock]], Table2[[#All],[Stock]:[param_complete]], 20, FALSE)</f>
        <v>81.3</v>
      </c>
      <c r="AE59" s="9">
        <f>VLOOKUP(Table1[[#This Row],[Stock]], Table2[[#All],[Stock]:[param_complete]], 22, FALSE)</f>
        <v>10</v>
      </c>
      <c r="AF59" s="9">
        <f>VLOOKUP(Table1[[#This Row],[Stock]], Table2[[#All],[Stock]:[param_complete]], 24, FALSE)</f>
        <v>25.5</v>
      </c>
      <c r="AG59" s="9">
        <f>VLOOKUP(Table1[[#This Row],[Stock]], Table2[[#All],[Stock]:[param_complete]], 26, FALSE)</f>
        <v>0</v>
      </c>
      <c r="AH59" s="9">
        <f>VLOOKUP(Table1[[#This Row],[Stock]], Table2[[#All],[Stock]:[param_complete]], 28, FALSE)</f>
        <v>10</v>
      </c>
      <c r="AI59" s="9">
        <f>VLOOKUP(Table1[[#This Row],[Stock]], Table2[[#All],[Stock]:[param_complete]], 29, FALSE)</f>
        <v>280</v>
      </c>
      <c r="AJ59" s="9">
        <f>VLOOKUP(Table1[[#This Row],[Stock]], Table2[[#All],[Stock]:[param_complete]], 30, FALSE)</f>
        <v>145</v>
      </c>
      <c r="AK59" s="65">
        <f>VLOOKUP(Table1[[#This Row],[Stock]], Table2[[#All],[Stock]:[param_complete]], 32, FALSE)</f>
        <v>0</v>
      </c>
    </row>
    <row r="60" spans="1:37" x14ac:dyDescent="0.3">
      <c r="A60" t="s">
        <v>63</v>
      </c>
      <c r="B60" t="s">
        <v>64</v>
      </c>
      <c r="C60" t="s">
        <v>67</v>
      </c>
      <c r="D60">
        <v>18</v>
      </c>
      <c r="E60" s="92">
        <v>1</v>
      </c>
      <c r="F60">
        <v>0.76800000000000002</v>
      </c>
      <c r="G60">
        <v>2.1669999999999998</v>
      </c>
      <c r="H60" t="s">
        <v>68</v>
      </c>
      <c r="I60" t="s">
        <v>4</v>
      </c>
      <c r="J60" t="s">
        <v>69</v>
      </c>
      <c r="K60" t="s">
        <v>69</v>
      </c>
      <c r="L60" t="s">
        <v>69</v>
      </c>
      <c r="M60" s="1" t="s">
        <v>70</v>
      </c>
      <c r="P60">
        <v>1</v>
      </c>
      <c r="Q60" t="s">
        <v>7</v>
      </c>
      <c r="R60" t="s">
        <v>8</v>
      </c>
      <c r="S60" t="s">
        <v>8</v>
      </c>
      <c r="T60" t="s">
        <v>66</v>
      </c>
      <c r="U60" s="9" t="str">
        <f>VLOOKUP(Table1[[#This Row],[Stock]], Table2[[#All],[Stock]:[param_complete]], 2, FALSE)</f>
        <v>demersal</v>
      </c>
      <c r="V60" s="9">
        <f>VLOOKUP(Table1[[#This Row],[Stock]], Table2[[#All],[Stock]:[param_complete]], 4, FALSE)</f>
        <v>4.37</v>
      </c>
      <c r="W60" s="9">
        <f>VLOOKUP(Table1[[#This Row],[Stock]], Table2[[#All],[Stock]:[param_complete]], 6, FALSE)</f>
        <v>320</v>
      </c>
      <c r="X60" s="9">
        <f>VLOOKUP(Table1[[#This Row],[Stock]], Table2[[#All],[Stock]:[param_complete]], 8, FALSE)</f>
        <v>4</v>
      </c>
      <c r="Y60" s="9">
        <f>VLOOKUP(Table1[[#This Row],[Stock]], Table2[[#All],[Stock]:[param_complete]], 10, FALSE)</f>
        <v>1</v>
      </c>
      <c r="Z60" s="9">
        <f>VLOOKUP(Table1[[#This Row],[Stock]], Table2[[#All],[Stock]:[param_complete]], 12, FALSE)</f>
        <v>4</v>
      </c>
      <c r="AA60" s="9">
        <f>VLOOKUP(Table1[[#This Row],[Stock]], Table2[[#All],[Stock]:[param_complete]], 14, FALSE)</f>
        <v>76</v>
      </c>
      <c r="AB60" s="9">
        <f>VLOOKUP(Table1[[#This Row],[Stock]], Table2[[#All],[Stock]:[param_complete]], 16, FALSE)</f>
        <v>118.5</v>
      </c>
      <c r="AC60" s="9">
        <f>VLOOKUP(Table1[[#This Row],[Stock]], Table2[[#All],[Stock]:[param_complete]], 18, FALSE)</f>
        <v>0.25911991099999998</v>
      </c>
      <c r="AD60" s="9">
        <f>VLOOKUP(Table1[[#This Row],[Stock]], Table2[[#All],[Stock]:[param_complete]], 20, FALSE)</f>
        <v>81.3</v>
      </c>
      <c r="AE60" s="9">
        <f>VLOOKUP(Table1[[#This Row],[Stock]], Table2[[#All],[Stock]:[param_complete]], 22, FALSE)</f>
        <v>10</v>
      </c>
      <c r="AF60" s="9">
        <f>VLOOKUP(Table1[[#This Row],[Stock]], Table2[[#All],[Stock]:[param_complete]], 24, FALSE)</f>
        <v>25.5</v>
      </c>
      <c r="AG60" s="9">
        <f>VLOOKUP(Table1[[#This Row],[Stock]], Table2[[#All],[Stock]:[param_complete]], 26, FALSE)</f>
        <v>0</v>
      </c>
      <c r="AH60" s="9">
        <f>VLOOKUP(Table1[[#This Row],[Stock]], Table2[[#All],[Stock]:[param_complete]], 28, FALSE)</f>
        <v>10</v>
      </c>
      <c r="AI60" s="9">
        <f>VLOOKUP(Table1[[#This Row],[Stock]], Table2[[#All],[Stock]:[param_complete]], 29, FALSE)</f>
        <v>280</v>
      </c>
      <c r="AJ60" s="9">
        <f>VLOOKUP(Table1[[#This Row],[Stock]], Table2[[#All],[Stock]:[param_complete]], 30, FALSE)</f>
        <v>145</v>
      </c>
      <c r="AK60" s="65">
        <f>VLOOKUP(Table1[[#This Row],[Stock]], Table2[[#All],[Stock]:[param_complete]], 32, FALSE)</f>
        <v>0</v>
      </c>
    </row>
    <row r="61" spans="1:37" x14ac:dyDescent="0.3">
      <c r="A61" t="s">
        <v>0</v>
      </c>
      <c r="B61" t="s">
        <v>1</v>
      </c>
      <c r="C61" t="s">
        <v>2</v>
      </c>
      <c r="D61">
        <v>0</v>
      </c>
      <c r="E61">
        <v>0</v>
      </c>
      <c r="F61">
        <v>0.59</v>
      </c>
      <c r="G61">
        <v>0</v>
      </c>
      <c r="H61" t="s">
        <v>11</v>
      </c>
      <c r="I61" t="s">
        <v>4</v>
      </c>
      <c r="J61" t="s">
        <v>5</v>
      </c>
      <c r="K61" t="s">
        <v>5</v>
      </c>
      <c r="L61" t="s">
        <v>5</v>
      </c>
      <c r="M61" s="1" t="s">
        <v>6</v>
      </c>
      <c r="N61" s="1" t="s">
        <v>6</v>
      </c>
      <c r="O61" s="1" t="s">
        <v>6</v>
      </c>
      <c r="P61">
        <v>1</v>
      </c>
      <c r="Q61" t="s">
        <v>7</v>
      </c>
      <c r="R61" t="s">
        <v>7</v>
      </c>
      <c r="S61" t="s">
        <v>8</v>
      </c>
      <c r="T61" t="s">
        <v>9</v>
      </c>
      <c r="U61" s="9" t="str">
        <f>VLOOKUP(Table1[[#This Row],[Stock]], Table2[[#All],[Stock]:[param_complete]], 2, FALSE)</f>
        <v>reef-associated</v>
      </c>
      <c r="V61" s="9">
        <f>VLOOKUP(Table1[[#This Row],[Stock]], Table2[[#All],[Stock]:[param_complete]], 4, FALSE)</f>
        <v>4.3600000000000003</v>
      </c>
      <c r="W61" s="9">
        <f>VLOOKUP(Table1[[#This Row],[Stock]], Table2[[#All],[Stock]:[param_complete]], 6, FALSE)</f>
        <v>500</v>
      </c>
      <c r="X61" s="9">
        <f>VLOOKUP(Table1[[#This Row],[Stock]], Table2[[#All],[Stock]:[param_complete]], 8, FALSE)</f>
        <v>5</v>
      </c>
      <c r="Y61" s="9">
        <f>VLOOKUP(Table1[[#This Row],[Stock]], Table2[[#All],[Stock]:[param_complete]], 10, FALSE)</f>
        <v>2</v>
      </c>
      <c r="Z61" s="9">
        <f>VLOOKUP(Table1[[#This Row],[Stock]], Table2[[#All],[Stock]:[param_complete]], 12, FALSE)</f>
        <v>2.8333333330000001</v>
      </c>
      <c r="AA61" s="9">
        <f>VLOOKUP(Table1[[#This Row],[Stock]], Table2[[#All],[Stock]:[param_complete]], 14, FALSE)</f>
        <v>115</v>
      </c>
      <c r="AB61" s="9">
        <f>VLOOKUP(Table1[[#This Row],[Stock]], Table2[[#All],[Stock]:[param_complete]], 16, FALSE)</f>
        <v>144.5521469</v>
      </c>
      <c r="AC61" s="9">
        <f>VLOOKUP(Table1[[#This Row],[Stock]], Table2[[#All],[Stock]:[param_complete]], 18, FALSE)</f>
        <v>0.28832222499999999</v>
      </c>
      <c r="AD61" s="9">
        <f>VLOOKUP(Table1[[#This Row],[Stock]], Table2[[#All],[Stock]:[param_complete]], 20, FALSE)</f>
        <v>130</v>
      </c>
      <c r="AE61" s="9">
        <f>VLOOKUP(Table1[[#This Row],[Stock]], Table2[[#All],[Stock]:[param_complete]], 22, FALSE)</f>
        <v>20</v>
      </c>
      <c r="AF61" s="9">
        <f>VLOOKUP(Table1[[#This Row],[Stock]], Table2[[#All],[Stock]:[param_complete]], 24, FALSE)</f>
        <v>21.5</v>
      </c>
      <c r="AG61" s="9">
        <f>VLOOKUP(Table1[[#This Row],[Stock]], Table2[[#All],[Stock]:[param_complete]], 26, FALSE)</f>
        <v>0</v>
      </c>
      <c r="AH61" s="9">
        <f>VLOOKUP(Table1[[#This Row],[Stock]], Table2[[#All],[Stock]:[param_complete]], 28, FALSE)</f>
        <v>9</v>
      </c>
      <c r="AI61" s="9">
        <f>VLOOKUP(Table1[[#This Row],[Stock]], Table2[[#All],[Stock]:[param_complete]], 29, FALSE)</f>
        <v>64</v>
      </c>
      <c r="AJ61" s="9">
        <f>VLOOKUP(Table1[[#This Row],[Stock]], Table2[[#All],[Stock]:[param_complete]], 30, FALSE)</f>
        <v>36.5</v>
      </c>
      <c r="AK61" s="65">
        <f>VLOOKUP(Table1[[#This Row],[Stock]], Table2[[#All],[Stock]:[param_complete]], 32, FALSE)</f>
        <v>0</v>
      </c>
    </row>
    <row r="62" spans="1:37" x14ac:dyDescent="0.3">
      <c r="A62" t="s">
        <v>0</v>
      </c>
      <c r="B62" t="s">
        <v>1</v>
      </c>
      <c r="C62" t="s">
        <v>2</v>
      </c>
      <c r="D62">
        <v>1</v>
      </c>
      <c r="E62">
        <v>0</v>
      </c>
      <c r="F62">
        <v>0.70609999999999995</v>
      </c>
      <c r="G62">
        <v>0</v>
      </c>
      <c r="H62" t="s">
        <v>3</v>
      </c>
      <c r="I62" t="s">
        <v>4</v>
      </c>
      <c r="J62" t="s">
        <v>5</v>
      </c>
      <c r="K62" t="s">
        <v>5</v>
      </c>
      <c r="L62" t="s">
        <v>5</v>
      </c>
      <c r="M62" s="1" t="s">
        <v>6</v>
      </c>
      <c r="N62" s="1" t="s">
        <v>6</v>
      </c>
      <c r="O62" s="1" t="s">
        <v>6</v>
      </c>
      <c r="P62">
        <v>1</v>
      </c>
      <c r="Q62" t="s">
        <v>7</v>
      </c>
      <c r="R62" t="s">
        <v>7</v>
      </c>
      <c r="S62" t="s">
        <v>8</v>
      </c>
      <c r="T62" t="s">
        <v>9</v>
      </c>
      <c r="U62" s="9" t="str">
        <f>VLOOKUP(Table1[[#This Row],[Stock]], Table2[[#All],[Stock]:[param_complete]], 2, FALSE)</f>
        <v>reef-associated</v>
      </c>
      <c r="V62" s="9">
        <f>VLOOKUP(Table1[[#This Row],[Stock]], Table2[[#All],[Stock]:[param_complete]], 4, FALSE)</f>
        <v>4.3600000000000003</v>
      </c>
      <c r="W62" s="9">
        <f>VLOOKUP(Table1[[#This Row],[Stock]], Table2[[#All],[Stock]:[param_complete]], 6, FALSE)</f>
        <v>500</v>
      </c>
      <c r="X62" s="9">
        <f>VLOOKUP(Table1[[#This Row],[Stock]], Table2[[#All],[Stock]:[param_complete]], 8, FALSE)</f>
        <v>5</v>
      </c>
      <c r="Y62" s="9">
        <f>VLOOKUP(Table1[[#This Row],[Stock]], Table2[[#All],[Stock]:[param_complete]], 10, FALSE)</f>
        <v>2</v>
      </c>
      <c r="Z62" s="9">
        <f>VLOOKUP(Table1[[#This Row],[Stock]], Table2[[#All],[Stock]:[param_complete]], 12, FALSE)</f>
        <v>2.8333333330000001</v>
      </c>
      <c r="AA62" s="9">
        <f>VLOOKUP(Table1[[#This Row],[Stock]], Table2[[#All],[Stock]:[param_complete]], 14, FALSE)</f>
        <v>115</v>
      </c>
      <c r="AB62" s="9">
        <f>VLOOKUP(Table1[[#This Row],[Stock]], Table2[[#All],[Stock]:[param_complete]], 16, FALSE)</f>
        <v>144.5521469</v>
      </c>
      <c r="AC62" s="9">
        <f>VLOOKUP(Table1[[#This Row],[Stock]], Table2[[#All],[Stock]:[param_complete]], 18, FALSE)</f>
        <v>0.28832222499999999</v>
      </c>
      <c r="AD62" s="9">
        <f>VLOOKUP(Table1[[#This Row],[Stock]], Table2[[#All],[Stock]:[param_complete]], 20, FALSE)</f>
        <v>130</v>
      </c>
      <c r="AE62" s="9">
        <f>VLOOKUP(Table1[[#This Row],[Stock]], Table2[[#All],[Stock]:[param_complete]], 22, FALSE)</f>
        <v>20</v>
      </c>
      <c r="AF62" s="9">
        <f>VLOOKUP(Table1[[#This Row],[Stock]], Table2[[#All],[Stock]:[param_complete]], 24, FALSE)</f>
        <v>21.5</v>
      </c>
      <c r="AG62" s="9">
        <f>VLOOKUP(Table1[[#This Row],[Stock]], Table2[[#All],[Stock]:[param_complete]], 26, FALSE)</f>
        <v>0</v>
      </c>
      <c r="AH62" s="9">
        <f>VLOOKUP(Table1[[#This Row],[Stock]], Table2[[#All],[Stock]:[param_complete]], 28, FALSE)</f>
        <v>9</v>
      </c>
      <c r="AI62" s="9">
        <f>VLOOKUP(Table1[[#This Row],[Stock]], Table2[[#All],[Stock]:[param_complete]], 29, FALSE)</f>
        <v>64</v>
      </c>
      <c r="AJ62" s="9">
        <f>VLOOKUP(Table1[[#This Row],[Stock]], Table2[[#All],[Stock]:[param_complete]], 30, FALSE)</f>
        <v>36.5</v>
      </c>
      <c r="AK62" s="65">
        <f>VLOOKUP(Table1[[#This Row],[Stock]], Table2[[#All],[Stock]:[param_complete]], 32, FALSE)</f>
        <v>0</v>
      </c>
    </row>
    <row r="63" spans="1:37" x14ac:dyDescent="0.3">
      <c r="A63" t="s">
        <v>0</v>
      </c>
      <c r="B63" t="s">
        <v>1</v>
      </c>
      <c r="C63" t="s">
        <v>2</v>
      </c>
      <c r="D63">
        <v>2</v>
      </c>
      <c r="E63">
        <v>5.0000000000000001E-4</v>
      </c>
      <c r="F63">
        <v>0.74449999999999994</v>
      </c>
      <c r="G63">
        <v>2.5</v>
      </c>
      <c r="H63" t="s">
        <v>10</v>
      </c>
      <c r="I63" t="s">
        <v>4</v>
      </c>
      <c r="J63" t="s">
        <v>5</v>
      </c>
      <c r="K63" t="s">
        <v>5</v>
      </c>
      <c r="L63" t="s">
        <v>5</v>
      </c>
      <c r="M63" s="1" t="s">
        <v>6</v>
      </c>
      <c r="N63" s="1" t="s">
        <v>6</v>
      </c>
      <c r="O63" s="1" t="s">
        <v>6</v>
      </c>
      <c r="P63">
        <v>1</v>
      </c>
      <c r="Q63" t="s">
        <v>7</v>
      </c>
      <c r="R63" t="s">
        <v>7</v>
      </c>
      <c r="S63" t="s">
        <v>8</v>
      </c>
      <c r="T63" t="s">
        <v>9</v>
      </c>
      <c r="U63" s="9" t="str">
        <f>VLOOKUP(Table1[[#This Row],[Stock]], Table2[[#All],[Stock]:[param_complete]], 2, FALSE)</f>
        <v>reef-associated</v>
      </c>
      <c r="V63" s="9">
        <f>VLOOKUP(Table1[[#This Row],[Stock]], Table2[[#All],[Stock]:[param_complete]], 4, FALSE)</f>
        <v>4.3600000000000003</v>
      </c>
      <c r="W63" s="9">
        <f>VLOOKUP(Table1[[#This Row],[Stock]], Table2[[#All],[Stock]:[param_complete]], 6, FALSE)</f>
        <v>500</v>
      </c>
      <c r="X63" s="9">
        <f>VLOOKUP(Table1[[#This Row],[Stock]], Table2[[#All],[Stock]:[param_complete]], 8, FALSE)</f>
        <v>5</v>
      </c>
      <c r="Y63" s="9">
        <f>VLOOKUP(Table1[[#This Row],[Stock]], Table2[[#All],[Stock]:[param_complete]], 10, FALSE)</f>
        <v>2</v>
      </c>
      <c r="Z63" s="9">
        <f>VLOOKUP(Table1[[#This Row],[Stock]], Table2[[#All],[Stock]:[param_complete]], 12, FALSE)</f>
        <v>2.8333333330000001</v>
      </c>
      <c r="AA63" s="9">
        <f>VLOOKUP(Table1[[#This Row],[Stock]], Table2[[#All],[Stock]:[param_complete]], 14, FALSE)</f>
        <v>115</v>
      </c>
      <c r="AB63" s="9">
        <f>VLOOKUP(Table1[[#This Row],[Stock]], Table2[[#All],[Stock]:[param_complete]], 16, FALSE)</f>
        <v>144.5521469</v>
      </c>
      <c r="AC63" s="9">
        <f>VLOOKUP(Table1[[#This Row],[Stock]], Table2[[#All],[Stock]:[param_complete]], 18, FALSE)</f>
        <v>0.28832222499999999</v>
      </c>
      <c r="AD63" s="9">
        <f>VLOOKUP(Table1[[#This Row],[Stock]], Table2[[#All],[Stock]:[param_complete]], 20, FALSE)</f>
        <v>130</v>
      </c>
      <c r="AE63" s="9">
        <f>VLOOKUP(Table1[[#This Row],[Stock]], Table2[[#All],[Stock]:[param_complete]], 22, FALSE)</f>
        <v>20</v>
      </c>
      <c r="AF63" s="9">
        <f>VLOOKUP(Table1[[#This Row],[Stock]], Table2[[#All],[Stock]:[param_complete]], 24, FALSE)</f>
        <v>21.5</v>
      </c>
      <c r="AG63" s="9">
        <f>VLOOKUP(Table1[[#This Row],[Stock]], Table2[[#All],[Stock]:[param_complete]], 26, FALSE)</f>
        <v>0</v>
      </c>
      <c r="AH63" s="9">
        <f>VLOOKUP(Table1[[#This Row],[Stock]], Table2[[#All],[Stock]:[param_complete]], 28, FALSE)</f>
        <v>9</v>
      </c>
      <c r="AI63" s="9">
        <f>VLOOKUP(Table1[[#This Row],[Stock]], Table2[[#All],[Stock]:[param_complete]], 29, FALSE)</f>
        <v>64</v>
      </c>
      <c r="AJ63" s="9">
        <f>VLOOKUP(Table1[[#This Row],[Stock]], Table2[[#All],[Stock]:[param_complete]], 30, FALSE)</f>
        <v>36.5</v>
      </c>
      <c r="AK63" s="65">
        <f>VLOOKUP(Table1[[#This Row],[Stock]], Table2[[#All],[Stock]:[param_complete]], 32, FALSE)</f>
        <v>0</v>
      </c>
    </row>
    <row r="64" spans="1:37" x14ac:dyDescent="0.3">
      <c r="A64" t="s">
        <v>0</v>
      </c>
      <c r="B64" t="s">
        <v>1</v>
      </c>
      <c r="C64" t="s">
        <v>2</v>
      </c>
      <c r="D64">
        <v>3</v>
      </c>
      <c r="E64">
        <v>9.9000000000000008E-3</v>
      </c>
      <c r="F64">
        <v>0.76629999999999998</v>
      </c>
      <c r="G64">
        <v>2.5</v>
      </c>
      <c r="H64" t="s">
        <v>3</v>
      </c>
      <c r="I64" t="s">
        <v>4</v>
      </c>
      <c r="J64" t="s">
        <v>5</v>
      </c>
      <c r="K64" t="s">
        <v>5</v>
      </c>
      <c r="L64" t="s">
        <v>5</v>
      </c>
      <c r="M64" s="1" t="s">
        <v>6</v>
      </c>
      <c r="N64" s="1" t="s">
        <v>6</v>
      </c>
      <c r="O64" s="1" t="s">
        <v>6</v>
      </c>
      <c r="P64">
        <v>1</v>
      </c>
      <c r="Q64" t="s">
        <v>7</v>
      </c>
      <c r="R64" t="s">
        <v>7</v>
      </c>
      <c r="S64" t="s">
        <v>8</v>
      </c>
      <c r="T64" t="s">
        <v>9</v>
      </c>
      <c r="U64" s="9" t="str">
        <f>VLOOKUP(Table1[[#This Row],[Stock]], Table2[[#All],[Stock]:[param_complete]], 2, FALSE)</f>
        <v>reef-associated</v>
      </c>
      <c r="V64" s="9">
        <f>VLOOKUP(Table1[[#This Row],[Stock]], Table2[[#All],[Stock]:[param_complete]], 4, FALSE)</f>
        <v>4.3600000000000003</v>
      </c>
      <c r="W64" s="9">
        <f>VLOOKUP(Table1[[#This Row],[Stock]], Table2[[#All],[Stock]:[param_complete]], 6, FALSE)</f>
        <v>500</v>
      </c>
      <c r="X64" s="9">
        <f>VLOOKUP(Table1[[#This Row],[Stock]], Table2[[#All],[Stock]:[param_complete]], 8, FALSE)</f>
        <v>5</v>
      </c>
      <c r="Y64" s="9">
        <f>VLOOKUP(Table1[[#This Row],[Stock]], Table2[[#All],[Stock]:[param_complete]], 10, FALSE)</f>
        <v>2</v>
      </c>
      <c r="Z64" s="9">
        <f>VLOOKUP(Table1[[#This Row],[Stock]], Table2[[#All],[Stock]:[param_complete]], 12, FALSE)</f>
        <v>2.8333333330000001</v>
      </c>
      <c r="AA64" s="9">
        <f>VLOOKUP(Table1[[#This Row],[Stock]], Table2[[#All],[Stock]:[param_complete]], 14, FALSE)</f>
        <v>115</v>
      </c>
      <c r="AB64" s="9">
        <f>VLOOKUP(Table1[[#This Row],[Stock]], Table2[[#All],[Stock]:[param_complete]], 16, FALSE)</f>
        <v>144.5521469</v>
      </c>
      <c r="AC64" s="9">
        <f>VLOOKUP(Table1[[#This Row],[Stock]], Table2[[#All],[Stock]:[param_complete]], 18, FALSE)</f>
        <v>0.28832222499999999</v>
      </c>
      <c r="AD64" s="9">
        <f>VLOOKUP(Table1[[#This Row],[Stock]], Table2[[#All],[Stock]:[param_complete]], 20, FALSE)</f>
        <v>130</v>
      </c>
      <c r="AE64" s="9">
        <f>VLOOKUP(Table1[[#This Row],[Stock]], Table2[[#All],[Stock]:[param_complete]], 22, FALSE)</f>
        <v>20</v>
      </c>
      <c r="AF64" s="9">
        <f>VLOOKUP(Table1[[#This Row],[Stock]], Table2[[#All],[Stock]:[param_complete]], 24, FALSE)</f>
        <v>21.5</v>
      </c>
      <c r="AG64" s="9">
        <f>VLOOKUP(Table1[[#This Row],[Stock]], Table2[[#All],[Stock]:[param_complete]], 26, FALSE)</f>
        <v>0</v>
      </c>
      <c r="AH64" s="9">
        <f>VLOOKUP(Table1[[#This Row],[Stock]], Table2[[#All],[Stock]:[param_complete]], 28, FALSE)</f>
        <v>9</v>
      </c>
      <c r="AI64" s="9">
        <f>VLOOKUP(Table1[[#This Row],[Stock]], Table2[[#All],[Stock]:[param_complete]], 29, FALSE)</f>
        <v>64</v>
      </c>
      <c r="AJ64" s="9">
        <f>VLOOKUP(Table1[[#This Row],[Stock]], Table2[[#All],[Stock]:[param_complete]], 30, FALSE)</f>
        <v>36.5</v>
      </c>
      <c r="AK64" s="65">
        <f>VLOOKUP(Table1[[#This Row],[Stock]], Table2[[#All],[Stock]:[param_complete]], 32, FALSE)</f>
        <v>0</v>
      </c>
    </row>
    <row r="65" spans="1:37" s="97" customFormat="1" x14ac:dyDescent="0.3">
      <c r="A65" s="97" t="s">
        <v>0</v>
      </c>
      <c r="B65" s="97" t="s">
        <v>1</v>
      </c>
      <c r="C65" s="97" t="s">
        <v>2</v>
      </c>
      <c r="D65" s="97">
        <v>4</v>
      </c>
      <c r="E65" s="97">
        <v>0.17510000000000001</v>
      </c>
      <c r="F65" s="97">
        <v>0.77990000000000004</v>
      </c>
      <c r="G65" s="97">
        <v>2.5</v>
      </c>
      <c r="H65" s="97" t="s">
        <v>3</v>
      </c>
      <c r="I65" s="97" t="s">
        <v>4</v>
      </c>
      <c r="J65" s="97" t="s">
        <v>5</v>
      </c>
      <c r="K65" s="97" t="s">
        <v>5</v>
      </c>
      <c r="L65" s="97" t="s">
        <v>5</v>
      </c>
      <c r="M65" s="99" t="s">
        <v>6</v>
      </c>
      <c r="N65" s="99" t="s">
        <v>6</v>
      </c>
      <c r="O65" s="99" t="s">
        <v>6</v>
      </c>
      <c r="P65" s="97">
        <v>1</v>
      </c>
      <c r="Q65" s="97" t="s">
        <v>7</v>
      </c>
      <c r="R65" s="97" t="s">
        <v>7</v>
      </c>
      <c r="S65" s="97" t="s">
        <v>8</v>
      </c>
      <c r="T65" s="97" t="s">
        <v>9</v>
      </c>
      <c r="U65" s="96" t="str">
        <f>VLOOKUP(Table1[[#This Row],[Stock]], Table2[[#All],[Stock]:[param_complete]], 2, FALSE)</f>
        <v>reef-associated</v>
      </c>
      <c r="V65" s="96">
        <f>VLOOKUP(Table1[[#This Row],[Stock]], Table2[[#All],[Stock]:[param_complete]], 4, FALSE)</f>
        <v>4.3600000000000003</v>
      </c>
      <c r="W65" s="96">
        <f>VLOOKUP(Table1[[#This Row],[Stock]], Table2[[#All],[Stock]:[param_complete]], 6, FALSE)</f>
        <v>500</v>
      </c>
      <c r="X65" s="96">
        <f>VLOOKUP(Table1[[#This Row],[Stock]], Table2[[#All],[Stock]:[param_complete]], 8, FALSE)</f>
        <v>5</v>
      </c>
      <c r="Y65" s="96">
        <f>VLOOKUP(Table1[[#This Row],[Stock]], Table2[[#All],[Stock]:[param_complete]], 10, FALSE)</f>
        <v>2</v>
      </c>
      <c r="Z65" s="96">
        <f>VLOOKUP(Table1[[#This Row],[Stock]], Table2[[#All],[Stock]:[param_complete]], 12, FALSE)</f>
        <v>2.8333333330000001</v>
      </c>
      <c r="AA65" s="96">
        <f>VLOOKUP(Table1[[#This Row],[Stock]], Table2[[#All],[Stock]:[param_complete]], 14, FALSE)</f>
        <v>115</v>
      </c>
      <c r="AB65" s="96">
        <f>VLOOKUP(Table1[[#This Row],[Stock]], Table2[[#All],[Stock]:[param_complete]], 16, FALSE)</f>
        <v>144.5521469</v>
      </c>
      <c r="AC65" s="96">
        <f>VLOOKUP(Table1[[#This Row],[Stock]], Table2[[#All],[Stock]:[param_complete]], 18, FALSE)</f>
        <v>0.28832222499999999</v>
      </c>
      <c r="AD65" s="96">
        <f>VLOOKUP(Table1[[#This Row],[Stock]], Table2[[#All],[Stock]:[param_complete]], 20, FALSE)</f>
        <v>130</v>
      </c>
      <c r="AE65" s="96">
        <f>VLOOKUP(Table1[[#This Row],[Stock]], Table2[[#All],[Stock]:[param_complete]], 22, FALSE)</f>
        <v>20</v>
      </c>
      <c r="AF65" s="96">
        <f>VLOOKUP(Table1[[#This Row],[Stock]], Table2[[#All],[Stock]:[param_complete]], 24, FALSE)</f>
        <v>21.5</v>
      </c>
      <c r="AG65" s="96">
        <f>VLOOKUP(Table1[[#This Row],[Stock]], Table2[[#All],[Stock]:[param_complete]], 26, FALSE)</f>
        <v>0</v>
      </c>
      <c r="AH65" s="96">
        <f>VLOOKUP(Table1[[#This Row],[Stock]], Table2[[#All],[Stock]:[param_complete]], 28, FALSE)</f>
        <v>9</v>
      </c>
      <c r="AI65" s="96">
        <f>VLOOKUP(Table1[[#This Row],[Stock]], Table2[[#All],[Stock]:[param_complete]], 29, FALSE)</f>
        <v>64</v>
      </c>
      <c r="AJ65" s="96">
        <f>VLOOKUP(Table1[[#This Row],[Stock]], Table2[[#All],[Stock]:[param_complete]], 30, FALSE)</f>
        <v>36.5</v>
      </c>
      <c r="AK65" s="100">
        <f>VLOOKUP(Table1[[#This Row],[Stock]], Table2[[#All],[Stock]:[param_complete]], 32, FALSE)</f>
        <v>0</v>
      </c>
    </row>
    <row r="66" spans="1:37" s="97" customFormat="1" x14ac:dyDescent="0.3">
      <c r="A66" s="97" t="s">
        <v>0</v>
      </c>
      <c r="B66" s="97" t="s">
        <v>1</v>
      </c>
      <c r="C66" s="97" t="s">
        <v>2</v>
      </c>
      <c r="D66" s="97">
        <v>5</v>
      </c>
      <c r="E66" s="97">
        <v>0.81910000000000005</v>
      </c>
      <c r="F66" s="97">
        <v>0.78879999999999995</v>
      </c>
      <c r="G66" s="97">
        <v>2.5</v>
      </c>
      <c r="H66" s="97" t="s">
        <v>3</v>
      </c>
      <c r="I66" s="97" t="s">
        <v>4</v>
      </c>
      <c r="J66" s="97" t="s">
        <v>5</v>
      </c>
      <c r="K66" s="97" t="s">
        <v>5</v>
      </c>
      <c r="L66" s="97" t="s">
        <v>5</v>
      </c>
      <c r="M66" s="99" t="s">
        <v>6</v>
      </c>
      <c r="N66" s="99" t="s">
        <v>6</v>
      </c>
      <c r="O66" s="99" t="s">
        <v>6</v>
      </c>
      <c r="P66" s="97">
        <v>1</v>
      </c>
      <c r="Q66" s="97" t="s">
        <v>7</v>
      </c>
      <c r="R66" s="97" t="s">
        <v>7</v>
      </c>
      <c r="S66" s="97" t="s">
        <v>8</v>
      </c>
      <c r="T66" s="97" t="s">
        <v>9</v>
      </c>
      <c r="U66" s="96" t="str">
        <f>VLOOKUP(Table1[[#This Row],[Stock]], Table2[[#All],[Stock]:[param_complete]], 2, FALSE)</f>
        <v>reef-associated</v>
      </c>
      <c r="V66" s="96">
        <f>VLOOKUP(Table1[[#This Row],[Stock]], Table2[[#All],[Stock]:[param_complete]], 4, FALSE)</f>
        <v>4.3600000000000003</v>
      </c>
      <c r="W66" s="96">
        <f>VLOOKUP(Table1[[#This Row],[Stock]], Table2[[#All],[Stock]:[param_complete]], 6, FALSE)</f>
        <v>500</v>
      </c>
      <c r="X66" s="96">
        <f>VLOOKUP(Table1[[#This Row],[Stock]], Table2[[#All],[Stock]:[param_complete]], 8, FALSE)</f>
        <v>5</v>
      </c>
      <c r="Y66" s="96">
        <f>VLOOKUP(Table1[[#This Row],[Stock]], Table2[[#All],[Stock]:[param_complete]], 10, FALSE)</f>
        <v>2</v>
      </c>
      <c r="Z66" s="96">
        <f>VLOOKUP(Table1[[#This Row],[Stock]], Table2[[#All],[Stock]:[param_complete]], 12, FALSE)</f>
        <v>2.8333333330000001</v>
      </c>
      <c r="AA66" s="96">
        <f>VLOOKUP(Table1[[#This Row],[Stock]], Table2[[#All],[Stock]:[param_complete]], 14, FALSE)</f>
        <v>115</v>
      </c>
      <c r="AB66" s="96">
        <f>VLOOKUP(Table1[[#This Row],[Stock]], Table2[[#All],[Stock]:[param_complete]], 16, FALSE)</f>
        <v>144.5521469</v>
      </c>
      <c r="AC66" s="96">
        <f>VLOOKUP(Table1[[#This Row],[Stock]], Table2[[#All],[Stock]:[param_complete]], 18, FALSE)</f>
        <v>0.28832222499999999</v>
      </c>
      <c r="AD66" s="96">
        <f>VLOOKUP(Table1[[#This Row],[Stock]], Table2[[#All],[Stock]:[param_complete]], 20, FALSE)</f>
        <v>130</v>
      </c>
      <c r="AE66" s="96">
        <f>VLOOKUP(Table1[[#This Row],[Stock]], Table2[[#All],[Stock]:[param_complete]], 22, FALSE)</f>
        <v>20</v>
      </c>
      <c r="AF66" s="96">
        <f>VLOOKUP(Table1[[#This Row],[Stock]], Table2[[#All],[Stock]:[param_complete]], 24, FALSE)</f>
        <v>21.5</v>
      </c>
      <c r="AG66" s="96">
        <f>VLOOKUP(Table1[[#This Row],[Stock]], Table2[[#All],[Stock]:[param_complete]], 26, FALSE)</f>
        <v>0</v>
      </c>
      <c r="AH66" s="96">
        <f>VLOOKUP(Table1[[#This Row],[Stock]], Table2[[#All],[Stock]:[param_complete]], 28, FALSE)</f>
        <v>9</v>
      </c>
      <c r="AI66" s="96">
        <f>VLOOKUP(Table1[[#This Row],[Stock]], Table2[[#All],[Stock]:[param_complete]], 29, FALSE)</f>
        <v>64</v>
      </c>
      <c r="AJ66" s="96">
        <f>VLOOKUP(Table1[[#This Row],[Stock]], Table2[[#All],[Stock]:[param_complete]], 30, FALSE)</f>
        <v>36.5</v>
      </c>
      <c r="AK66" s="100">
        <f>VLOOKUP(Table1[[#This Row],[Stock]], Table2[[#All],[Stock]:[param_complete]], 32, FALSE)</f>
        <v>0</v>
      </c>
    </row>
    <row r="67" spans="1:37" x14ac:dyDescent="0.3">
      <c r="A67" t="s">
        <v>0</v>
      </c>
      <c r="B67" t="s">
        <v>1</v>
      </c>
      <c r="C67" t="s">
        <v>2</v>
      </c>
      <c r="D67">
        <v>6</v>
      </c>
      <c r="E67">
        <v>0.98970000000000002</v>
      </c>
      <c r="F67">
        <v>0.79489999999999994</v>
      </c>
      <c r="G67">
        <v>2.5</v>
      </c>
      <c r="H67" t="s">
        <v>3</v>
      </c>
      <c r="I67" t="s">
        <v>4</v>
      </c>
      <c r="J67" t="s">
        <v>5</v>
      </c>
      <c r="K67" t="s">
        <v>5</v>
      </c>
      <c r="L67" t="s">
        <v>5</v>
      </c>
      <c r="M67" s="1" t="s">
        <v>6</v>
      </c>
      <c r="N67" s="1" t="s">
        <v>6</v>
      </c>
      <c r="O67" s="1" t="s">
        <v>6</v>
      </c>
      <c r="P67">
        <v>1</v>
      </c>
      <c r="Q67" t="s">
        <v>7</v>
      </c>
      <c r="R67" t="s">
        <v>7</v>
      </c>
      <c r="S67" t="s">
        <v>8</v>
      </c>
      <c r="T67" t="s">
        <v>9</v>
      </c>
      <c r="U67" s="9" t="str">
        <f>VLOOKUP(Table1[[#This Row],[Stock]], Table2[[#All],[Stock]:[param_complete]], 2, FALSE)</f>
        <v>reef-associated</v>
      </c>
      <c r="V67" s="9">
        <f>VLOOKUP(Table1[[#This Row],[Stock]], Table2[[#All],[Stock]:[param_complete]], 4, FALSE)</f>
        <v>4.3600000000000003</v>
      </c>
      <c r="W67" s="9">
        <f>VLOOKUP(Table1[[#This Row],[Stock]], Table2[[#All],[Stock]:[param_complete]], 6, FALSE)</f>
        <v>500</v>
      </c>
      <c r="X67" s="9">
        <f>VLOOKUP(Table1[[#This Row],[Stock]], Table2[[#All],[Stock]:[param_complete]], 8, FALSE)</f>
        <v>5</v>
      </c>
      <c r="Y67" s="9">
        <f>VLOOKUP(Table1[[#This Row],[Stock]], Table2[[#All],[Stock]:[param_complete]], 10, FALSE)</f>
        <v>2</v>
      </c>
      <c r="Z67" s="9">
        <f>VLOOKUP(Table1[[#This Row],[Stock]], Table2[[#All],[Stock]:[param_complete]], 12, FALSE)</f>
        <v>2.8333333330000001</v>
      </c>
      <c r="AA67" s="9">
        <f>VLOOKUP(Table1[[#This Row],[Stock]], Table2[[#All],[Stock]:[param_complete]], 14, FALSE)</f>
        <v>115</v>
      </c>
      <c r="AB67" s="9">
        <f>VLOOKUP(Table1[[#This Row],[Stock]], Table2[[#All],[Stock]:[param_complete]], 16, FALSE)</f>
        <v>144.5521469</v>
      </c>
      <c r="AC67" s="9">
        <f>VLOOKUP(Table1[[#This Row],[Stock]], Table2[[#All],[Stock]:[param_complete]], 18, FALSE)</f>
        <v>0.28832222499999999</v>
      </c>
      <c r="AD67" s="9">
        <f>VLOOKUP(Table1[[#This Row],[Stock]], Table2[[#All],[Stock]:[param_complete]], 20, FALSE)</f>
        <v>130</v>
      </c>
      <c r="AE67" s="9">
        <f>VLOOKUP(Table1[[#This Row],[Stock]], Table2[[#All],[Stock]:[param_complete]], 22, FALSE)</f>
        <v>20</v>
      </c>
      <c r="AF67" s="9">
        <f>VLOOKUP(Table1[[#This Row],[Stock]], Table2[[#All],[Stock]:[param_complete]], 24, FALSE)</f>
        <v>21.5</v>
      </c>
      <c r="AG67" s="9">
        <f>VLOOKUP(Table1[[#This Row],[Stock]], Table2[[#All],[Stock]:[param_complete]], 26, FALSE)</f>
        <v>0</v>
      </c>
      <c r="AH67" s="9">
        <f>VLOOKUP(Table1[[#This Row],[Stock]], Table2[[#All],[Stock]:[param_complete]], 28, FALSE)</f>
        <v>9</v>
      </c>
      <c r="AI67" s="9">
        <f>VLOOKUP(Table1[[#This Row],[Stock]], Table2[[#All],[Stock]:[param_complete]], 29, FALSE)</f>
        <v>64</v>
      </c>
      <c r="AJ67" s="9">
        <f>VLOOKUP(Table1[[#This Row],[Stock]], Table2[[#All],[Stock]:[param_complete]], 30, FALSE)</f>
        <v>36.5</v>
      </c>
      <c r="AK67" s="65">
        <f>VLOOKUP(Table1[[#This Row],[Stock]], Table2[[#All],[Stock]:[param_complete]], 32, FALSE)</f>
        <v>0</v>
      </c>
    </row>
    <row r="68" spans="1:37" x14ac:dyDescent="0.3">
      <c r="A68" t="s">
        <v>0</v>
      </c>
      <c r="B68" t="s">
        <v>1</v>
      </c>
      <c r="C68" t="s">
        <v>2</v>
      </c>
      <c r="D68">
        <v>7</v>
      </c>
      <c r="E68">
        <v>0.99950000000000006</v>
      </c>
      <c r="F68">
        <v>0.79910000000000003</v>
      </c>
      <c r="G68">
        <v>2.5</v>
      </c>
      <c r="H68" t="s">
        <v>3</v>
      </c>
      <c r="I68" t="s">
        <v>4</v>
      </c>
      <c r="J68" t="s">
        <v>5</v>
      </c>
      <c r="K68" t="s">
        <v>5</v>
      </c>
      <c r="L68" t="s">
        <v>5</v>
      </c>
      <c r="M68" s="1" t="s">
        <v>6</v>
      </c>
      <c r="N68" s="1" t="s">
        <v>6</v>
      </c>
      <c r="O68" s="1" t="s">
        <v>6</v>
      </c>
      <c r="P68">
        <v>1</v>
      </c>
      <c r="Q68" t="s">
        <v>7</v>
      </c>
      <c r="R68" t="s">
        <v>7</v>
      </c>
      <c r="S68" t="s">
        <v>8</v>
      </c>
      <c r="T68" t="s">
        <v>9</v>
      </c>
      <c r="U68" s="9" t="str">
        <f>VLOOKUP(Table1[[#This Row],[Stock]], Table2[[#All],[Stock]:[param_complete]], 2, FALSE)</f>
        <v>reef-associated</v>
      </c>
      <c r="V68" s="9">
        <f>VLOOKUP(Table1[[#This Row],[Stock]], Table2[[#All],[Stock]:[param_complete]], 4, FALSE)</f>
        <v>4.3600000000000003</v>
      </c>
      <c r="W68" s="9">
        <f>VLOOKUP(Table1[[#This Row],[Stock]], Table2[[#All],[Stock]:[param_complete]], 6, FALSE)</f>
        <v>500</v>
      </c>
      <c r="X68" s="9">
        <f>VLOOKUP(Table1[[#This Row],[Stock]], Table2[[#All],[Stock]:[param_complete]], 8, FALSE)</f>
        <v>5</v>
      </c>
      <c r="Y68" s="9">
        <f>VLOOKUP(Table1[[#This Row],[Stock]], Table2[[#All],[Stock]:[param_complete]], 10, FALSE)</f>
        <v>2</v>
      </c>
      <c r="Z68" s="9">
        <f>VLOOKUP(Table1[[#This Row],[Stock]], Table2[[#All],[Stock]:[param_complete]], 12, FALSE)</f>
        <v>2.8333333330000001</v>
      </c>
      <c r="AA68" s="9">
        <f>VLOOKUP(Table1[[#This Row],[Stock]], Table2[[#All],[Stock]:[param_complete]], 14, FALSE)</f>
        <v>115</v>
      </c>
      <c r="AB68" s="9">
        <f>VLOOKUP(Table1[[#This Row],[Stock]], Table2[[#All],[Stock]:[param_complete]], 16, FALSE)</f>
        <v>144.5521469</v>
      </c>
      <c r="AC68" s="9">
        <f>VLOOKUP(Table1[[#This Row],[Stock]], Table2[[#All],[Stock]:[param_complete]], 18, FALSE)</f>
        <v>0.28832222499999999</v>
      </c>
      <c r="AD68" s="9">
        <f>VLOOKUP(Table1[[#This Row],[Stock]], Table2[[#All],[Stock]:[param_complete]], 20, FALSE)</f>
        <v>130</v>
      </c>
      <c r="AE68" s="9">
        <f>VLOOKUP(Table1[[#This Row],[Stock]], Table2[[#All],[Stock]:[param_complete]], 22, FALSE)</f>
        <v>20</v>
      </c>
      <c r="AF68" s="9">
        <f>VLOOKUP(Table1[[#This Row],[Stock]], Table2[[#All],[Stock]:[param_complete]], 24, FALSE)</f>
        <v>21.5</v>
      </c>
      <c r="AG68" s="9">
        <f>VLOOKUP(Table1[[#This Row],[Stock]], Table2[[#All],[Stock]:[param_complete]], 26, FALSE)</f>
        <v>0</v>
      </c>
      <c r="AH68" s="9">
        <f>VLOOKUP(Table1[[#This Row],[Stock]], Table2[[#All],[Stock]:[param_complete]], 28, FALSE)</f>
        <v>9</v>
      </c>
      <c r="AI68" s="9">
        <f>VLOOKUP(Table1[[#This Row],[Stock]], Table2[[#All],[Stock]:[param_complete]], 29, FALSE)</f>
        <v>64</v>
      </c>
      <c r="AJ68" s="9">
        <f>VLOOKUP(Table1[[#This Row],[Stock]], Table2[[#All],[Stock]:[param_complete]], 30, FALSE)</f>
        <v>36.5</v>
      </c>
      <c r="AK68" s="65">
        <f>VLOOKUP(Table1[[#This Row],[Stock]], Table2[[#All],[Stock]:[param_complete]], 32, FALSE)</f>
        <v>0</v>
      </c>
    </row>
    <row r="69" spans="1:37" x14ac:dyDescent="0.3">
      <c r="A69" t="s">
        <v>0</v>
      </c>
      <c r="B69" t="s">
        <v>1</v>
      </c>
      <c r="C69" t="s">
        <v>2</v>
      </c>
      <c r="D69">
        <v>8</v>
      </c>
      <c r="E69">
        <v>1</v>
      </c>
      <c r="F69">
        <v>0.80210000000000004</v>
      </c>
      <c r="G69">
        <v>2.5</v>
      </c>
      <c r="H69" t="s">
        <v>3</v>
      </c>
      <c r="I69" t="s">
        <v>4</v>
      </c>
      <c r="J69" t="s">
        <v>5</v>
      </c>
      <c r="K69" t="s">
        <v>5</v>
      </c>
      <c r="L69" t="s">
        <v>5</v>
      </c>
      <c r="M69" s="1" t="s">
        <v>6</v>
      </c>
      <c r="N69" s="1" t="s">
        <v>6</v>
      </c>
      <c r="O69" s="1" t="s">
        <v>6</v>
      </c>
      <c r="P69">
        <v>1</v>
      </c>
      <c r="Q69" t="s">
        <v>7</v>
      </c>
      <c r="R69" t="s">
        <v>7</v>
      </c>
      <c r="S69" t="s">
        <v>8</v>
      </c>
      <c r="T69" t="s">
        <v>9</v>
      </c>
      <c r="U69" s="9" t="str">
        <f>VLOOKUP(Table1[[#This Row],[Stock]], Table2[[#All],[Stock]:[param_complete]], 2, FALSE)</f>
        <v>reef-associated</v>
      </c>
      <c r="V69" s="9">
        <f>VLOOKUP(Table1[[#This Row],[Stock]], Table2[[#All],[Stock]:[param_complete]], 4, FALSE)</f>
        <v>4.3600000000000003</v>
      </c>
      <c r="W69" s="9">
        <f>VLOOKUP(Table1[[#This Row],[Stock]], Table2[[#All],[Stock]:[param_complete]], 6, FALSE)</f>
        <v>500</v>
      </c>
      <c r="X69" s="9">
        <f>VLOOKUP(Table1[[#This Row],[Stock]], Table2[[#All],[Stock]:[param_complete]], 8, FALSE)</f>
        <v>5</v>
      </c>
      <c r="Y69" s="9">
        <f>VLOOKUP(Table1[[#This Row],[Stock]], Table2[[#All],[Stock]:[param_complete]], 10, FALSE)</f>
        <v>2</v>
      </c>
      <c r="Z69" s="9">
        <f>VLOOKUP(Table1[[#This Row],[Stock]], Table2[[#All],[Stock]:[param_complete]], 12, FALSE)</f>
        <v>2.8333333330000001</v>
      </c>
      <c r="AA69" s="9">
        <f>VLOOKUP(Table1[[#This Row],[Stock]], Table2[[#All],[Stock]:[param_complete]], 14, FALSE)</f>
        <v>115</v>
      </c>
      <c r="AB69" s="9">
        <f>VLOOKUP(Table1[[#This Row],[Stock]], Table2[[#All],[Stock]:[param_complete]], 16, FALSE)</f>
        <v>144.5521469</v>
      </c>
      <c r="AC69" s="9">
        <f>VLOOKUP(Table1[[#This Row],[Stock]], Table2[[#All],[Stock]:[param_complete]], 18, FALSE)</f>
        <v>0.28832222499999999</v>
      </c>
      <c r="AD69" s="9">
        <f>VLOOKUP(Table1[[#This Row],[Stock]], Table2[[#All],[Stock]:[param_complete]], 20, FALSE)</f>
        <v>130</v>
      </c>
      <c r="AE69" s="9">
        <f>VLOOKUP(Table1[[#This Row],[Stock]], Table2[[#All],[Stock]:[param_complete]], 22, FALSE)</f>
        <v>20</v>
      </c>
      <c r="AF69" s="9">
        <f>VLOOKUP(Table1[[#This Row],[Stock]], Table2[[#All],[Stock]:[param_complete]], 24, FALSE)</f>
        <v>21.5</v>
      </c>
      <c r="AG69" s="9">
        <f>VLOOKUP(Table1[[#This Row],[Stock]], Table2[[#All],[Stock]:[param_complete]], 26, FALSE)</f>
        <v>0</v>
      </c>
      <c r="AH69" s="9">
        <f>VLOOKUP(Table1[[#This Row],[Stock]], Table2[[#All],[Stock]:[param_complete]], 28, FALSE)</f>
        <v>9</v>
      </c>
      <c r="AI69" s="9">
        <f>VLOOKUP(Table1[[#This Row],[Stock]], Table2[[#All],[Stock]:[param_complete]], 29, FALSE)</f>
        <v>64</v>
      </c>
      <c r="AJ69" s="9">
        <f>VLOOKUP(Table1[[#This Row],[Stock]], Table2[[#All],[Stock]:[param_complete]], 30, FALSE)</f>
        <v>36.5</v>
      </c>
      <c r="AK69" s="65">
        <f>VLOOKUP(Table1[[#This Row],[Stock]], Table2[[#All],[Stock]:[param_complete]], 32, FALSE)</f>
        <v>0</v>
      </c>
    </row>
    <row r="70" spans="1:37" x14ac:dyDescent="0.3">
      <c r="A70" t="s">
        <v>0</v>
      </c>
      <c r="B70" t="s">
        <v>1</v>
      </c>
      <c r="C70" t="s">
        <v>2</v>
      </c>
      <c r="D70">
        <v>9</v>
      </c>
      <c r="E70">
        <v>1</v>
      </c>
      <c r="F70">
        <v>0.80430000000000001</v>
      </c>
      <c r="G70">
        <v>2.5</v>
      </c>
      <c r="H70" t="s">
        <v>3</v>
      </c>
      <c r="I70" t="s">
        <v>4</v>
      </c>
      <c r="J70" t="s">
        <v>5</v>
      </c>
      <c r="K70" t="s">
        <v>5</v>
      </c>
      <c r="L70" t="s">
        <v>5</v>
      </c>
      <c r="M70" s="1" t="s">
        <v>6</v>
      </c>
      <c r="N70" s="1" t="s">
        <v>6</v>
      </c>
      <c r="O70" s="1" t="s">
        <v>6</v>
      </c>
      <c r="P70">
        <v>1</v>
      </c>
      <c r="Q70" t="s">
        <v>7</v>
      </c>
      <c r="R70" t="s">
        <v>7</v>
      </c>
      <c r="S70" t="s">
        <v>8</v>
      </c>
      <c r="T70" t="s">
        <v>9</v>
      </c>
      <c r="U70" s="9" t="str">
        <f>VLOOKUP(Table1[[#This Row],[Stock]], Table2[[#All],[Stock]:[param_complete]], 2, FALSE)</f>
        <v>reef-associated</v>
      </c>
      <c r="V70" s="9">
        <f>VLOOKUP(Table1[[#This Row],[Stock]], Table2[[#All],[Stock]:[param_complete]], 4, FALSE)</f>
        <v>4.3600000000000003</v>
      </c>
      <c r="W70" s="9">
        <f>VLOOKUP(Table1[[#This Row],[Stock]], Table2[[#All],[Stock]:[param_complete]], 6, FALSE)</f>
        <v>500</v>
      </c>
      <c r="X70" s="9">
        <f>VLOOKUP(Table1[[#This Row],[Stock]], Table2[[#All],[Stock]:[param_complete]], 8, FALSE)</f>
        <v>5</v>
      </c>
      <c r="Y70" s="9">
        <f>VLOOKUP(Table1[[#This Row],[Stock]], Table2[[#All],[Stock]:[param_complete]], 10, FALSE)</f>
        <v>2</v>
      </c>
      <c r="Z70" s="9">
        <f>VLOOKUP(Table1[[#This Row],[Stock]], Table2[[#All],[Stock]:[param_complete]], 12, FALSE)</f>
        <v>2.8333333330000001</v>
      </c>
      <c r="AA70" s="9">
        <f>VLOOKUP(Table1[[#This Row],[Stock]], Table2[[#All],[Stock]:[param_complete]], 14, FALSE)</f>
        <v>115</v>
      </c>
      <c r="AB70" s="9">
        <f>VLOOKUP(Table1[[#This Row],[Stock]], Table2[[#All],[Stock]:[param_complete]], 16, FALSE)</f>
        <v>144.5521469</v>
      </c>
      <c r="AC70" s="9">
        <f>VLOOKUP(Table1[[#This Row],[Stock]], Table2[[#All],[Stock]:[param_complete]], 18, FALSE)</f>
        <v>0.28832222499999999</v>
      </c>
      <c r="AD70" s="9">
        <f>VLOOKUP(Table1[[#This Row],[Stock]], Table2[[#All],[Stock]:[param_complete]], 20, FALSE)</f>
        <v>130</v>
      </c>
      <c r="AE70" s="9">
        <f>VLOOKUP(Table1[[#This Row],[Stock]], Table2[[#All],[Stock]:[param_complete]], 22, FALSE)</f>
        <v>20</v>
      </c>
      <c r="AF70" s="9">
        <f>VLOOKUP(Table1[[#This Row],[Stock]], Table2[[#All],[Stock]:[param_complete]], 24, FALSE)</f>
        <v>21.5</v>
      </c>
      <c r="AG70" s="9">
        <f>VLOOKUP(Table1[[#This Row],[Stock]], Table2[[#All],[Stock]:[param_complete]], 26, FALSE)</f>
        <v>0</v>
      </c>
      <c r="AH70" s="9">
        <f>VLOOKUP(Table1[[#This Row],[Stock]], Table2[[#All],[Stock]:[param_complete]], 28, FALSE)</f>
        <v>9</v>
      </c>
      <c r="AI70" s="9">
        <f>VLOOKUP(Table1[[#This Row],[Stock]], Table2[[#All],[Stock]:[param_complete]], 29, FALSE)</f>
        <v>64</v>
      </c>
      <c r="AJ70" s="9">
        <f>VLOOKUP(Table1[[#This Row],[Stock]], Table2[[#All],[Stock]:[param_complete]], 30, FALSE)</f>
        <v>36.5</v>
      </c>
      <c r="AK70" s="65">
        <f>VLOOKUP(Table1[[#This Row],[Stock]], Table2[[#All],[Stock]:[param_complete]], 32, FALSE)</f>
        <v>0</v>
      </c>
    </row>
    <row r="71" spans="1:37" x14ac:dyDescent="0.3">
      <c r="A71" t="s">
        <v>0</v>
      </c>
      <c r="B71" t="s">
        <v>1</v>
      </c>
      <c r="C71" t="s">
        <v>2</v>
      </c>
      <c r="D71">
        <v>10</v>
      </c>
      <c r="E71">
        <v>1</v>
      </c>
      <c r="F71">
        <v>0.80590000000000006</v>
      </c>
      <c r="G71">
        <v>2.5</v>
      </c>
      <c r="H71" t="s">
        <v>3</v>
      </c>
      <c r="I71" t="s">
        <v>4</v>
      </c>
      <c r="J71" t="s">
        <v>5</v>
      </c>
      <c r="K71" t="s">
        <v>5</v>
      </c>
      <c r="L71" t="s">
        <v>5</v>
      </c>
      <c r="M71" s="1" t="s">
        <v>6</v>
      </c>
      <c r="N71" s="1" t="s">
        <v>6</v>
      </c>
      <c r="O71" s="1" t="s">
        <v>6</v>
      </c>
      <c r="P71">
        <v>1</v>
      </c>
      <c r="Q71" t="s">
        <v>7</v>
      </c>
      <c r="R71" t="s">
        <v>7</v>
      </c>
      <c r="S71" t="s">
        <v>8</v>
      </c>
      <c r="T71" t="s">
        <v>9</v>
      </c>
      <c r="U71" s="9" t="str">
        <f>VLOOKUP(Table1[[#This Row],[Stock]], Table2[[#All],[Stock]:[param_complete]], 2, FALSE)</f>
        <v>reef-associated</v>
      </c>
      <c r="V71" s="9">
        <f>VLOOKUP(Table1[[#This Row],[Stock]], Table2[[#All],[Stock]:[param_complete]], 4, FALSE)</f>
        <v>4.3600000000000003</v>
      </c>
      <c r="W71" s="9">
        <f>VLOOKUP(Table1[[#This Row],[Stock]], Table2[[#All],[Stock]:[param_complete]], 6, FALSE)</f>
        <v>500</v>
      </c>
      <c r="X71" s="9">
        <f>VLOOKUP(Table1[[#This Row],[Stock]], Table2[[#All],[Stock]:[param_complete]], 8, FALSE)</f>
        <v>5</v>
      </c>
      <c r="Y71" s="9">
        <f>VLOOKUP(Table1[[#This Row],[Stock]], Table2[[#All],[Stock]:[param_complete]], 10, FALSE)</f>
        <v>2</v>
      </c>
      <c r="Z71" s="9">
        <f>VLOOKUP(Table1[[#This Row],[Stock]], Table2[[#All],[Stock]:[param_complete]], 12, FALSE)</f>
        <v>2.8333333330000001</v>
      </c>
      <c r="AA71" s="9">
        <f>VLOOKUP(Table1[[#This Row],[Stock]], Table2[[#All],[Stock]:[param_complete]], 14, FALSE)</f>
        <v>115</v>
      </c>
      <c r="AB71" s="9">
        <f>VLOOKUP(Table1[[#This Row],[Stock]], Table2[[#All],[Stock]:[param_complete]], 16, FALSE)</f>
        <v>144.5521469</v>
      </c>
      <c r="AC71" s="9">
        <f>VLOOKUP(Table1[[#This Row],[Stock]], Table2[[#All],[Stock]:[param_complete]], 18, FALSE)</f>
        <v>0.28832222499999999</v>
      </c>
      <c r="AD71" s="9">
        <f>VLOOKUP(Table1[[#This Row],[Stock]], Table2[[#All],[Stock]:[param_complete]], 20, FALSE)</f>
        <v>130</v>
      </c>
      <c r="AE71" s="9">
        <f>VLOOKUP(Table1[[#This Row],[Stock]], Table2[[#All],[Stock]:[param_complete]], 22, FALSE)</f>
        <v>20</v>
      </c>
      <c r="AF71" s="9">
        <f>VLOOKUP(Table1[[#This Row],[Stock]], Table2[[#All],[Stock]:[param_complete]], 24, FALSE)</f>
        <v>21.5</v>
      </c>
      <c r="AG71" s="9">
        <f>VLOOKUP(Table1[[#This Row],[Stock]], Table2[[#All],[Stock]:[param_complete]], 26, FALSE)</f>
        <v>0</v>
      </c>
      <c r="AH71" s="9">
        <f>VLOOKUP(Table1[[#This Row],[Stock]], Table2[[#All],[Stock]:[param_complete]], 28, FALSE)</f>
        <v>9</v>
      </c>
      <c r="AI71" s="9">
        <f>VLOOKUP(Table1[[#This Row],[Stock]], Table2[[#All],[Stock]:[param_complete]], 29, FALSE)</f>
        <v>64</v>
      </c>
      <c r="AJ71" s="9">
        <f>VLOOKUP(Table1[[#This Row],[Stock]], Table2[[#All],[Stock]:[param_complete]], 30, FALSE)</f>
        <v>36.5</v>
      </c>
      <c r="AK71" s="65">
        <f>VLOOKUP(Table1[[#This Row],[Stock]], Table2[[#All],[Stock]:[param_complete]], 32, FALSE)</f>
        <v>0</v>
      </c>
    </row>
    <row r="72" spans="1:37" x14ac:dyDescent="0.3">
      <c r="A72" t="s">
        <v>0</v>
      </c>
      <c r="B72" t="s">
        <v>1</v>
      </c>
      <c r="C72" t="s">
        <v>2</v>
      </c>
      <c r="D72">
        <v>11</v>
      </c>
      <c r="E72">
        <v>1</v>
      </c>
      <c r="F72">
        <v>0.80699999999999994</v>
      </c>
      <c r="G72">
        <v>2.5</v>
      </c>
      <c r="H72" t="s">
        <v>3</v>
      </c>
      <c r="I72" t="s">
        <v>4</v>
      </c>
      <c r="J72" t="s">
        <v>5</v>
      </c>
      <c r="K72" t="s">
        <v>5</v>
      </c>
      <c r="L72" t="s">
        <v>5</v>
      </c>
      <c r="M72" s="1" t="s">
        <v>6</v>
      </c>
      <c r="N72" s="1" t="s">
        <v>6</v>
      </c>
      <c r="O72" s="1" t="s">
        <v>6</v>
      </c>
      <c r="P72">
        <v>1</v>
      </c>
      <c r="Q72" t="s">
        <v>7</v>
      </c>
      <c r="R72" t="s">
        <v>7</v>
      </c>
      <c r="S72" t="s">
        <v>8</v>
      </c>
      <c r="T72" t="s">
        <v>9</v>
      </c>
      <c r="U72" s="9" t="str">
        <f>VLOOKUP(Table1[[#This Row],[Stock]], Table2[[#All],[Stock]:[param_complete]], 2, FALSE)</f>
        <v>reef-associated</v>
      </c>
      <c r="V72" s="9">
        <f>VLOOKUP(Table1[[#This Row],[Stock]], Table2[[#All],[Stock]:[param_complete]], 4, FALSE)</f>
        <v>4.3600000000000003</v>
      </c>
      <c r="W72" s="9">
        <f>VLOOKUP(Table1[[#This Row],[Stock]], Table2[[#All],[Stock]:[param_complete]], 6, FALSE)</f>
        <v>500</v>
      </c>
      <c r="X72" s="9">
        <f>VLOOKUP(Table1[[#This Row],[Stock]], Table2[[#All],[Stock]:[param_complete]], 8, FALSE)</f>
        <v>5</v>
      </c>
      <c r="Y72" s="9">
        <f>VLOOKUP(Table1[[#This Row],[Stock]], Table2[[#All],[Stock]:[param_complete]], 10, FALSE)</f>
        <v>2</v>
      </c>
      <c r="Z72" s="9">
        <f>VLOOKUP(Table1[[#This Row],[Stock]], Table2[[#All],[Stock]:[param_complete]], 12, FALSE)</f>
        <v>2.8333333330000001</v>
      </c>
      <c r="AA72" s="9">
        <f>VLOOKUP(Table1[[#This Row],[Stock]], Table2[[#All],[Stock]:[param_complete]], 14, FALSE)</f>
        <v>115</v>
      </c>
      <c r="AB72" s="9">
        <f>VLOOKUP(Table1[[#This Row],[Stock]], Table2[[#All],[Stock]:[param_complete]], 16, FALSE)</f>
        <v>144.5521469</v>
      </c>
      <c r="AC72" s="9">
        <f>VLOOKUP(Table1[[#This Row],[Stock]], Table2[[#All],[Stock]:[param_complete]], 18, FALSE)</f>
        <v>0.28832222499999999</v>
      </c>
      <c r="AD72" s="9">
        <f>VLOOKUP(Table1[[#This Row],[Stock]], Table2[[#All],[Stock]:[param_complete]], 20, FALSE)</f>
        <v>130</v>
      </c>
      <c r="AE72" s="9">
        <f>VLOOKUP(Table1[[#This Row],[Stock]], Table2[[#All],[Stock]:[param_complete]], 22, FALSE)</f>
        <v>20</v>
      </c>
      <c r="AF72" s="9">
        <f>VLOOKUP(Table1[[#This Row],[Stock]], Table2[[#All],[Stock]:[param_complete]], 24, FALSE)</f>
        <v>21.5</v>
      </c>
      <c r="AG72" s="9">
        <f>VLOOKUP(Table1[[#This Row],[Stock]], Table2[[#All],[Stock]:[param_complete]], 26, FALSE)</f>
        <v>0</v>
      </c>
      <c r="AH72" s="9">
        <f>VLOOKUP(Table1[[#This Row],[Stock]], Table2[[#All],[Stock]:[param_complete]], 28, FALSE)</f>
        <v>9</v>
      </c>
      <c r="AI72" s="9">
        <f>VLOOKUP(Table1[[#This Row],[Stock]], Table2[[#All],[Stock]:[param_complete]], 29, FALSE)</f>
        <v>64</v>
      </c>
      <c r="AJ72" s="9">
        <f>VLOOKUP(Table1[[#This Row],[Stock]], Table2[[#All],[Stock]:[param_complete]], 30, FALSE)</f>
        <v>36.5</v>
      </c>
      <c r="AK72" s="65">
        <f>VLOOKUP(Table1[[#This Row],[Stock]], Table2[[#All],[Stock]:[param_complete]], 32, FALSE)</f>
        <v>0</v>
      </c>
    </row>
    <row r="73" spans="1:37" x14ac:dyDescent="0.3">
      <c r="A73" t="s">
        <v>0</v>
      </c>
      <c r="B73" t="s">
        <v>1</v>
      </c>
      <c r="C73" t="s">
        <v>2</v>
      </c>
      <c r="D73">
        <v>12</v>
      </c>
      <c r="E73">
        <v>1</v>
      </c>
      <c r="F73">
        <v>0.80779999999999996</v>
      </c>
      <c r="G73">
        <v>2.5</v>
      </c>
      <c r="H73" t="s">
        <v>3</v>
      </c>
      <c r="I73" t="s">
        <v>4</v>
      </c>
      <c r="J73" t="s">
        <v>5</v>
      </c>
      <c r="K73" t="s">
        <v>5</v>
      </c>
      <c r="L73" t="s">
        <v>5</v>
      </c>
      <c r="M73" s="1" t="s">
        <v>6</v>
      </c>
      <c r="N73" s="1" t="s">
        <v>6</v>
      </c>
      <c r="O73" s="1" t="s">
        <v>6</v>
      </c>
      <c r="P73">
        <v>1</v>
      </c>
      <c r="Q73" t="s">
        <v>7</v>
      </c>
      <c r="R73" t="s">
        <v>7</v>
      </c>
      <c r="S73" t="s">
        <v>8</v>
      </c>
      <c r="T73" t="s">
        <v>9</v>
      </c>
      <c r="U73" s="9" t="str">
        <f>VLOOKUP(Table1[[#This Row],[Stock]], Table2[[#All],[Stock]:[param_complete]], 2, FALSE)</f>
        <v>reef-associated</v>
      </c>
      <c r="V73" s="9">
        <f>VLOOKUP(Table1[[#This Row],[Stock]], Table2[[#All],[Stock]:[param_complete]], 4, FALSE)</f>
        <v>4.3600000000000003</v>
      </c>
      <c r="W73" s="9">
        <f>VLOOKUP(Table1[[#This Row],[Stock]], Table2[[#All],[Stock]:[param_complete]], 6, FALSE)</f>
        <v>500</v>
      </c>
      <c r="X73" s="9">
        <f>VLOOKUP(Table1[[#This Row],[Stock]], Table2[[#All],[Stock]:[param_complete]], 8, FALSE)</f>
        <v>5</v>
      </c>
      <c r="Y73" s="9">
        <f>VLOOKUP(Table1[[#This Row],[Stock]], Table2[[#All],[Stock]:[param_complete]], 10, FALSE)</f>
        <v>2</v>
      </c>
      <c r="Z73" s="9">
        <f>VLOOKUP(Table1[[#This Row],[Stock]], Table2[[#All],[Stock]:[param_complete]], 12, FALSE)</f>
        <v>2.8333333330000001</v>
      </c>
      <c r="AA73" s="9">
        <f>VLOOKUP(Table1[[#This Row],[Stock]], Table2[[#All],[Stock]:[param_complete]], 14, FALSE)</f>
        <v>115</v>
      </c>
      <c r="AB73" s="9">
        <f>VLOOKUP(Table1[[#This Row],[Stock]], Table2[[#All],[Stock]:[param_complete]], 16, FALSE)</f>
        <v>144.5521469</v>
      </c>
      <c r="AC73" s="9">
        <f>VLOOKUP(Table1[[#This Row],[Stock]], Table2[[#All],[Stock]:[param_complete]], 18, FALSE)</f>
        <v>0.28832222499999999</v>
      </c>
      <c r="AD73" s="9">
        <f>VLOOKUP(Table1[[#This Row],[Stock]], Table2[[#All],[Stock]:[param_complete]], 20, FALSE)</f>
        <v>130</v>
      </c>
      <c r="AE73" s="9">
        <f>VLOOKUP(Table1[[#This Row],[Stock]], Table2[[#All],[Stock]:[param_complete]], 22, FALSE)</f>
        <v>20</v>
      </c>
      <c r="AF73" s="9">
        <f>VLOOKUP(Table1[[#This Row],[Stock]], Table2[[#All],[Stock]:[param_complete]], 24, FALSE)</f>
        <v>21.5</v>
      </c>
      <c r="AG73" s="9">
        <f>VLOOKUP(Table1[[#This Row],[Stock]], Table2[[#All],[Stock]:[param_complete]], 26, FALSE)</f>
        <v>0</v>
      </c>
      <c r="AH73" s="9">
        <f>VLOOKUP(Table1[[#This Row],[Stock]], Table2[[#All],[Stock]:[param_complete]], 28, FALSE)</f>
        <v>9</v>
      </c>
      <c r="AI73" s="9">
        <f>VLOOKUP(Table1[[#This Row],[Stock]], Table2[[#All],[Stock]:[param_complete]], 29, FALSE)</f>
        <v>64</v>
      </c>
      <c r="AJ73" s="9">
        <f>VLOOKUP(Table1[[#This Row],[Stock]], Table2[[#All],[Stock]:[param_complete]], 30, FALSE)</f>
        <v>36.5</v>
      </c>
      <c r="AK73" s="65">
        <f>VLOOKUP(Table1[[#This Row],[Stock]], Table2[[#All],[Stock]:[param_complete]], 32, FALSE)</f>
        <v>0</v>
      </c>
    </row>
    <row r="74" spans="1:37" x14ac:dyDescent="0.3">
      <c r="A74" t="s">
        <v>0</v>
      </c>
      <c r="B74" t="s">
        <v>1</v>
      </c>
      <c r="C74" t="s">
        <v>2</v>
      </c>
      <c r="D74">
        <v>13</v>
      </c>
      <c r="E74">
        <v>1</v>
      </c>
      <c r="F74">
        <v>0.8085</v>
      </c>
      <c r="G74">
        <v>2.5</v>
      </c>
      <c r="H74" t="s">
        <v>3</v>
      </c>
      <c r="I74" t="s">
        <v>4</v>
      </c>
      <c r="J74" t="s">
        <v>5</v>
      </c>
      <c r="K74" t="s">
        <v>5</v>
      </c>
      <c r="L74" t="s">
        <v>5</v>
      </c>
      <c r="M74" s="1" t="s">
        <v>6</v>
      </c>
      <c r="N74" s="1" t="s">
        <v>6</v>
      </c>
      <c r="O74" s="1" t="s">
        <v>6</v>
      </c>
      <c r="P74">
        <v>1</v>
      </c>
      <c r="Q74" t="s">
        <v>7</v>
      </c>
      <c r="R74" t="s">
        <v>7</v>
      </c>
      <c r="S74" t="s">
        <v>8</v>
      </c>
      <c r="T74" t="s">
        <v>9</v>
      </c>
      <c r="U74" s="9" t="str">
        <f>VLOOKUP(Table1[[#This Row],[Stock]], Table2[[#All],[Stock]:[param_complete]], 2, FALSE)</f>
        <v>reef-associated</v>
      </c>
      <c r="V74" s="9">
        <f>VLOOKUP(Table1[[#This Row],[Stock]], Table2[[#All],[Stock]:[param_complete]], 4, FALSE)</f>
        <v>4.3600000000000003</v>
      </c>
      <c r="W74" s="9">
        <f>VLOOKUP(Table1[[#This Row],[Stock]], Table2[[#All],[Stock]:[param_complete]], 6, FALSE)</f>
        <v>500</v>
      </c>
      <c r="X74" s="9">
        <f>VLOOKUP(Table1[[#This Row],[Stock]], Table2[[#All],[Stock]:[param_complete]], 8, FALSE)</f>
        <v>5</v>
      </c>
      <c r="Y74" s="9">
        <f>VLOOKUP(Table1[[#This Row],[Stock]], Table2[[#All],[Stock]:[param_complete]], 10, FALSE)</f>
        <v>2</v>
      </c>
      <c r="Z74" s="9">
        <f>VLOOKUP(Table1[[#This Row],[Stock]], Table2[[#All],[Stock]:[param_complete]], 12, FALSE)</f>
        <v>2.8333333330000001</v>
      </c>
      <c r="AA74" s="9">
        <f>VLOOKUP(Table1[[#This Row],[Stock]], Table2[[#All],[Stock]:[param_complete]], 14, FALSE)</f>
        <v>115</v>
      </c>
      <c r="AB74" s="9">
        <f>VLOOKUP(Table1[[#This Row],[Stock]], Table2[[#All],[Stock]:[param_complete]], 16, FALSE)</f>
        <v>144.5521469</v>
      </c>
      <c r="AC74" s="9">
        <f>VLOOKUP(Table1[[#This Row],[Stock]], Table2[[#All],[Stock]:[param_complete]], 18, FALSE)</f>
        <v>0.28832222499999999</v>
      </c>
      <c r="AD74" s="9">
        <f>VLOOKUP(Table1[[#This Row],[Stock]], Table2[[#All],[Stock]:[param_complete]], 20, FALSE)</f>
        <v>130</v>
      </c>
      <c r="AE74" s="9">
        <f>VLOOKUP(Table1[[#This Row],[Stock]], Table2[[#All],[Stock]:[param_complete]], 22, FALSE)</f>
        <v>20</v>
      </c>
      <c r="AF74" s="9">
        <f>VLOOKUP(Table1[[#This Row],[Stock]], Table2[[#All],[Stock]:[param_complete]], 24, FALSE)</f>
        <v>21.5</v>
      </c>
      <c r="AG74" s="9">
        <f>VLOOKUP(Table1[[#This Row],[Stock]], Table2[[#All],[Stock]:[param_complete]], 26, FALSE)</f>
        <v>0</v>
      </c>
      <c r="AH74" s="9">
        <f>VLOOKUP(Table1[[#This Row],[Stock]], Table2[[#All],[Stock]:[param_complete]], 28, FALSE)</f>
        <v>9</v>
      </c>
      <c r="AI74" s="9">
        <f>VLOOKUP(Table1[[#This Row],[Stock]], Table2[[#All],[Stock]:[param_complete]], 29, FALSE)</f>
        <v>64</v>
      </c>
      <c r="AJ74" s="9">
        <f>VLOOKUP(Table1[[#This Row],[Stock]], Table2[[#All],[Stock]:[param_complete]], 30, FALSE)</f>
        <v>36.5</v>
      </c>
      <c r="AK74" s="65">
        <f>VLOOKUP(Table1[[#This Row],[Stock]], Table2[[#All],[Stock]:[param_complete]], 32, FALSE)</f>
        <v>0</v>
      </c>
    </row>
    <row r="75" spans="1:37" x14ac:dyDescent="0.3">
      <c r="A75" t="s">
        <v>0</v>
      </c>
      <c r="B75" t="s">
        <v>1</v>
      </c>
      <c r="C75" t="s">
        <v>2</v>
      </c>
      <c r="D75">
        <v>14</v>
      </c>
      <c r="E75">
        <v>1</v>
      </c>
      <c r="F75">
        <v>0.80889999999999995</v>
      </c>
      <c r="G75">
        <v>2.5</v>
      </c>
      <c r="H75" t="s">
        <v>3</v>
      </c>
      <c r="I75" t="s">
        <v>4</v>
      </c>
      <c r="J75" t="s">
        <v>5</v>
      </c>
      <c r="K75" t="s">
        <v>5</v>
      </c>
      <c r="L75" t="s">
        <v>5</v>
      </c>
      <c r="M75" s="1" t="s">
        <v>6</v>
      </c>
      <c r="N75" s="1" t="s">
        <v>6</v>
      </c>
      <c r="O75" s="1" t="s">
        <v>6</v>
      </c>
      <c r="P75">
        <v>1</v>
      </c>
      <c r="Q75" t="s">
        <v>7</v>
      </c>
      <c r="R75" t="s">
        <v>7</v>
      </c>
      <c r="S75" t="s">
        <v>8</v>
      </c>
      <c r="T75" t="s">
        <v>9</v>
      </c>
      <c r="U75" s="9" t="str">
        <f>VLOOKUP(Table1[[#This Row],[Stock]], Table2[[#All],[Stock]:[param_complete]], 2, FALSE)</f>
        <v>reef-associated</v>
      </c>
      <c r="V75" s="9">
        <f>VLOOKUP(Table1[[#This Row],[Stock]], Table2[[#All],[Stock]:[param_complete]], 4, FALSE)</f>
        <v>4.3600000000000003</v>
      </c>
      <c r="W75" s="9">
        <f>VLOOKUP(Table1[[#This Row],[Stock]], Table2[[#All],[Stock]:[param_complete]], 6, FALSE)</f>
        <v>500</v>
      </c>
      <c r="X75" s="9">
        <f>VLOOKUP(Table1[[#This Row],[Stock]], Table2[[#All],[Stock]:[param_complete]], 8, FALSE)</f>
        <v>5</v>
      </c>
      <c r="Y75" s="9">
        <f>VLOOKUP(Table1[[#This Row],[Stock]], Table2[[#All],[Stock]:[param_complete]], 10, FALSE)</f>
        <v>2</v>
      </c>
      <c r="Z75" s="9">
        <f>VLOOKUP(Table1[[#This Row],[Stock]], Table2[[#All],[Stock]:[param_complete]], 12, FALSE)</f>
        <v>2.8333333330000001</v>
      </c>
      <c r="AA75" s="9">
        <f>VLOOKUP(Table1[[#This Row],[Stock]], Table2[[#All],[Stock]:[param_complete]], 14, FALSE)</f>
        <v>115</v>
      </c>
      <c r="AB75" s="9">
        <f>VLOOKUP(Table1[[#This Row],[Stock]], Table2[[#All],[Stock]:[param_complete]], 16, FALSE)</f>
        <v>144.5521469</v>
      </c>
      <c r="AC75" s="9">
        <f>VLOOKUP(Table1[[#This Row],[Stock]], Table2[[#All],[Stock]:[param_complete]], 18, FALSE)</f>
        <v>0.28832222499999999</v>
      </c>
      <c r="AD75" s="9">
        <f>VLOOKUP(Table1[[#This Row],[Stock]], Table2[[#All],[Stock]:[param_complete]], 20, FALSE)</f>
        <v>130</v>
      </c>
      <c r="AE75" s="9">
        <f>VLOOKUP(Table1[[#This Row],[Stock]], Table2[[#All],[Stock]:[param_complete]], 22, FALSE)</f>
        <v>20</v>
      </c>
      <c r="AF75" s="9">
        <f>VLOOKUP(Table1[[#This Row],[Stock]], Table2[[#All],[Stock]:[param_complete]], 24, FALSE)</f>
        <v>21.5</v>
      </c>
      <c r="AG75" s="9">
        <f>VLOOKUP(Table1[[#This Row],[Stock]], Table2[[#All],[Stock]:[param_complete]], 26, FALSE)</f>
        <v>0</v>
      </c>
      <c r="AH75" s="9">
        <f>VLOOKUP(Table1[[#This Row],[Stock]], Table2[[#All],[Stock]:[param_complete]], 28, FALSE)</f>
        <v>9</v>
      </c>
      <c r="AI75" s="9">
        <f>VLOOKUP(Table1[[#This Row],[Stock]], Table2[[#All],[Stock]:[param_complete]], 29, FALSE)</f>
        <v>64</v>
      </c>
      <c r="AJ75" s="9">
        <f>VLOOKUP(Table1[[#This Row],[Stock]], Table2[[#All],[Stock]:[param_complete]], 30, FALSE)</f>
        <v>36.5</v>
      </c>
      <c r="AK75" s="65">
        <f>VLOOKUP(Table1[[#This Row],[Stock]], Table2[[#All],[Stock]:[param_complete]], 32, FALSE)</f>
        <v>0</v>
      </c>
    </row>
    <row r="76" spans="1:37" x14ac:dyDescent="0.3">
      <c r="A76" t="s">
        <v>0</v>
      </c>
      <c r="B76" t="s">
        <v>12</v>
      </c>
      <c r="C76" t="s">
        <v>13</v>
      </c>
      <c r="D76">
        <v>0</v>
      </c>
      <c r="E76">
        <v>0</v>
      </c>
      <c r="F76">
        <v>0.72</v>
      </c>
      <c r="G76">
        <v>0</v>
      </c>
      <c r="H76" t="s">
        <v>19</v>
      </c>
      <c r="I76" t="s">
        <v>4</v>
      </c>
      <c r="J76" t="s">
        <v>14</v>
      </c>
      <c r="L76" t="s">
        <v>14</v>
      </c>
      <c r="M76" t="s">
        <v>15</v>
      </c>
      <c r="O76" t="s">
        <v>15</v>
      </c>
      <c r="P76">
        <v>1</v>
      </c>
      <c r="Q76" t="s">
        <v>7</v>
      </c>
      <c r="S76" t="s">
        <v>7</v>
      </c>
      <c r="T76" t="s">
        <v>9</v>
      </c>
      <c r="U76" s="9" t="str">
        <f>VLOOKUP(Table1[[#This Row],[Stock]], Table2[[#All],[Stock]:[param_complete]], 2, FALSE)</f>
        <v>reef-associated</v>
      </c>
      <c r="V76" s="9">
        <f>VLOOKUP(Table1[[#This Row],[Stock]], Table2[[#All],[Stock]:[param_complete]], 4, FALSE)</f>
        <v>4.3600000000000003</v>
      </c>
      <c r="W76" s="9">
        <f>VLOOKUP(Table1[[#This Row],[Stock]], Table2[[#All],[Stock]:[param_complete]], 6, FALSE)</f>
        <v>500</v>
      </c>
      <c r="X76" s="9">
        <f>VLOOKUP(Table1[[#This Row],[Stock]], Table2[[#All],[Stock]:[param_complete]], 8, FALSE)</f>
        <v>5</v>
      </c>
      <c r="Y76" s="9">
        <f>VLOOKUP(Table1[[#This Row],[Stock]], Table2[[#All],[Stock]:[param_complete]], 10, FALSE)</f>
        <v>2</v>
      </c>
      <c r="Z76" s="9">
        <f>VLOOKUP(Table1[[#This Row],[Stock]], Table2[[#All],[Stock]:[param_complete]], 12, FALSE)</f>
        <v>2.8333333330000001</v>
      </c>
      <c r="AA76" s="9">
        <f>VLOOKUP(Table1[[#This Row],[Stock]], Table2[[#All],[Stock]:[param_complete]], 14, FALSE)</f>
        <v>115</v>
      </c>
      <c r="AB76" s="9">
        <f>VLOOKUP(Table1[[#This Row],[Stock]], Table2[[#All],[Stock]:[param_complete]], 16, FALSE)</f>
        <v>179.77914050000001</v>
      </c>
      <c r="AC76" s="9">
        <f>VLOOKUP(Table1[[#This Row],[Stock]], Table2[[#All],[Stock]:[param_complete]], 18, FALSE)</f>
        <v>0.18363341</v>
      </c>
      <c r="AD76" s="9">
        <f>VLOOKUP(Table1[[#This Row],[Stock]], Table2[[#All],[Stock]:[param_complete]], 20, FALSE)</f>
        <v>130</v>
      </c>
      <c r="AE76" s="9">
        <f>VLOOKUP(Table1[[#This Row],[Stock]], Table2[[#All],[Stock]:[param_complete]], 22, FALSE)</f>
        <v>20</v>
      </c>
      <c r="AF76" s="9">
        <f>VLOOKUP(Table1[[#This Row],[Stock]], Table2[[#All],[Stock]:[param_complete]], 24, FALSE)</f>
        <v>21.5</v>
      </c>
      <c r="AG76" s="9">
        <f>VLOOKUP(Table1[[#This Row],[Stock]], Table2[[#All],[Stock]:[param_complete]], 26, FALSE)</f>
        <v>0</v>
      </c>
      <c r="AH76" s="9">
        <f>VLOOKUP(Table1[[#This Row],[Stock]], Table2[[#All],[Stock]:[param_complete]], 28, FALSE)</f>
        <v>9</v>
      </c>
      <c r="AI76" s="9">
        <f>VLOOKUP(Table1[[#This Row],[Stock]], Table2[[#All],[Stock]:[param_complete]], 29, FALSE)</f>
        <v>64</v>
      </c>
      <c r="AJ76" s="9">
        <f>VLOOKUP(Table1[[#This Row],[Stock]], Table2[[#All],[Stock]:[param_complete]], 30, FALSE)</f>
        <v>36.5</v>
      </c>
      <c r="AK76" s="65">
        <f>VLOOKUP(Table1[[#This Row],[Stock]], Table2[[#All],[Stock]:[param_complete]], 32, FALSE)</f>
        <v>0</v>
      </c>
    </row>
    <row r="77" spans="1:37" x14ac:dyDescent="0.3">
      <c r="A77" t="s">
        <v>0</v>
      </c>
      <c r="B77" t="s">
        <v>12</v>
      </c>
      <c r="C77" t="s">
        <v>13</v>
      </c>
      <c r="D77">
        <v>1</v>
      </c>
      <c r="E77">
        <v>0</v>
      </c>
      <c r="G77">
        <v>0</v>
      </c>
      <c r="I77" t="s">
        <v>4</v>
      </c>
      <c r="J77" t="s">
        <v>14</v>
      </c>
      <c r="L77" t="s">
        <v>14</v>
      </c>
      <c r="M77" t="s">
        <v>15</v>
      </c>
      <c r="O77" t="s">
        <v>15</v>
      </c>
      <c r="P77">
        <v>1</v>
      </c>
      <c r="Q77" t="s">
        <v>7</v>
      </c>
      <c r="S77" t="s">
        <v>7</v>
      </c>
      <c r="T77" t="s">
        <v>9</v>
      </c>
      <c r="U77" s="9" t="str">
        <f>VLOOKUP(Table1[[#This Row],[Stock]], Table2[[#All],[Stock]:[param_complete]], 2, FALSE)</f>
        <v>reef-associated</v>
      </c>
      <c r="V77" s="9">
        <f>VLOOKUP(Table1[[#This Row],[Stock]], Table2[[#All],[Stock]:[param_complete]], 4, FALSE)</f>
        <v>4.3600000000000003</v>
      </c>
      <c r="W77" s="9">
        <f>VLOOKUP(Table1[[#This Row],[Stock]], Table2[[#All],[Stock]:[param_complete]], 6, FALSE)</f>
        <v>500</v>
      </c>
      <c r="X77" s="9">
        <f>VLOOKUP(Table1[[#This Row],[Stock]], Table2[[#All],[Stock]:[param_complete]], 8, FALSE)</f>
        <v>5</v>
      </c>
      <c r="Y77" s="9">
        <f>VLOOKUP(Table1[[#This Row],[Stock]], Table2[[#All],[Stock]:[param_complete]], 10, FALSE)</f>
        <v>2</v>
      </c>
      <c r="Z77" s="9">
        <f>VLOOKUP(Table1[[#This Row],[Stock]], Table2[[#All],[Stock]:[param_complete]], 12, FALSE)</f>
        <v>2.8333333330000001</v>
      </c>
      <c r="AA77" s="9">
        <f>VLOOKUP(Table1[[#This Row],[Stock]], Table2[[#All],[Stock]:[param_complete]], 14, FALSE)</f>
        <v>115</v>
      </c>
      <c r="AB77" s="9">
        <f>VLOOKUP(Table1[[#This Row],[Stock]], Table2[[#All],[Stock]:[param_complete]], 16, FALSE)</f>
        <v>179.77914050000001</v>
      </c>
      <c r="AC77" s="9">
        <f>VLOOKUP(Table1[[#This Row],[Stock]], Table2[[#All],[Stock]:[param_complete]], 18, FALSE)</f>
        <v>0.18363341</v>
      </c>
      <c r="AD77" s="9">
        <f>VLOOKUP(Table1[[#This Row],[Stock]], Table2[[#All],[Stock]:[param_complete]], 20, FALSE)</f>
        <v>130</v>
      </c>
      <c r="AE77" s="9">
        <f>VLOOKUP(Table1[[#This Row],[Stock]], Table2[[#All],[Stock]:[param_complete]], 22, FALSE)</f>
        <v>20</v>
      </c>
      <c r="AF77" s="9">
        <f>VLOOKUP(Table1[[#This Row],[Stock]], Table2[[#All],[Stock]:[param_complete]], 24, FALSE)</f>
        <v>21.5</v>
      </c>
      <c r="AG77" s="9">
        <f>VLOOKUP(Table1[[#This Row],[Stock]], Table2[[#All],[Stock]:[param_complete]], 26, FALSE)</f>
        <v>0</v>
      </c>
      <c r="AH77" s="9">
        <f>VLOOKUP(Table1[[#This Row],[Stock]], Table2[[#All],[Stock]:[param_complete]], 28, FALSE)</f>
        <v>9</v>
      </c>
      <c r="AI77" s="9">
        <f>VLOOKUP(Table1[[#This Row],[Stock]], Table2[[#All],[Stock]:[param_complete]], 29, FALSE)</f>
        <v>64</v>
      </c>
      <c r="AJ77" s="9">
        <f>VLOOKUP(Table1[[#This Row],[Stock]], Table2[[#All],[Stock]:[param_complete]], 30, FALSE)</f>
        <v>36.5</v>
      </c>
      <c r="AK77" s="65">
        <f>VLOOKUP(Table1[[#This Row],[Stock]], Table2[[#All],[Stock]:[param_complete]], 32, FALSE)</f>
        <v>0</v>
      </c>
    </row>
    <row r="78" spans="1:37" x14ac:dyDescent="0.3">
      <c r="A78" t="s">
        <v>0</v>
      </c>
      <c r="B78" t="s">
        <v>12</v>
      </c>
      <c r="C78" t="s">
        <v>13</v>
      </c>
      <c r="D78">
        <v>2</v>
      </c>
      <c r="E78">
        <v>0</v>
      </c>
      <c r="G78">
        <v>0</v>
      </c>
      <c r="I78" t="s">
        <v>4</v>
      </c>
      <c r="J78" t="s">
        <v>14</v>
      </c>
      <c r="L78" t="s">
        <v>14</v>
      </c>
      <c r="M78" t="s">
        <v>15</v>
      </c>
      <c r="O78" t="s">
        <v>15</v>
      </c>
      <c r="P78">
        <v>1</v>
      </c>
      <c r="Q78" t="s">
        <v>7</v>
      </c>
      <c r="S78" t="s">
        <v>7</v>
      </c>
      <c r="T78" t="s">
        <v>9</v>
      </c>
      <c r="U78" s="9" t="str">
        <f>VLOOKUP(Table1[[#This Row],[Stock]], Table2[[#All],[Stock]:[param_complete]], 2, FALSE)</f>
        <v>reef-associated</v>
      </c>
      <c r="V78" s="9">
        <f>VLOOKUP(Table1[[#This Row],[Stock]], Table2[[#All],[Stock]:[param_complete]], 4, FALSE)</f>
        <v>4.3600000000000003</v>
      </c>
      <c r="W78" s="9">
        <f>VLOOKUP(Table1[[#This Row],[Stock]], Table2[[#All],[Stock]:[param_complete]], 6, FALSE)</f>
        <v>500</v>
      </c>
      <c r="X78" s="9">
        <f>VLOOKUP(Table1[[#This Row],[Stock]], Table2[[#All],[Stock]:[param_complete]], 8, FALSE)</f>
        <v>5</v>
      </c>
      <c r="Y78" s="9">
        <f>VLOOKUP(Table1[[#This Row],[Stock]], Table2[[#All],[Stock]:[param_complete]], 10, FALSE)</f>
        <v>2</v>
      </c>
      <c r="Z78" s="9">
        <f>VLOOKUP(Table1[[#This Row],[Stock]], Table2[[#All],[Stock]:[param_complete]], 12, FALSE)</f>
        <v>2.8333333330000001</v>
      </c>
      <c r="AA78" s="9">
        <f>VLOOKUP(Table1[[#This Row],[Stock]], Table2[[#All],[Stock]:[param_complete]], 14, FALSE)</f>
        <v>115</v>
      </c>
      <c r="AB78" s="9">
        <f>VLOOKUP(Table1[[#This Row],[Stock]], Table2[[#All],[Stock]:[param_complete]], 16, FALSE)</f>
        <v>179.77914050000001</v>
      </c>
      <c r="AC78" s="9">
        <f>VLOOKUP(Table1[[#This Row],[Stock]], Table2[[#All],[Stock]:[param_complete]], 18, FALSE)</f>
        <v>0.18363341</v>
      </c>
      <c r="AD78" s="9">
        <f>VLOOKUP(Table1[[#This Row],[Stock]], Table2[[#All],[Stock]:[param_complete]], 20, FALSE)</f>
        <v>130</v>
      </c>
      <c r="AE78" s="9">
        <f>VLOOKUP(Table1[[#This Row],[Stock]], Table2[[#All],[Stock]:[param_complete]], 22, FALSE)</f>
        <v>20</v>
      </c>
      <c r="AF78" s="9">
        <f>VLOOKUP(Table1[[#This Row],[Stock]], Table2[[#All],[Stock]:[param_complete]], 24, FALSE)</f>
        <v>21.5</v>
      </c>
      <c r="AG78" s="9">
        <f>VLOOKUP(Table1[[#This Row],[Stock]], Table2[[#All],[Stock]:[param_complete]], 26, FALSE)</f>
        <v>0</v>
      </c>
      <c r="AH78" s="9">
        <f>VLOOKUP(Table1[[#This Row],[Stock]], Table2[[#All],[Stock]:[param_complete]], 28, FALSE)</f>
        <v>9</v>
      </c>
      <c r="AI78" s="9">
        <f>VLOOKUP(Table1[[#This Row],[Stock]], Table2[[#All],[Stock]:[param_complete]], 29, FALSE)</f>
        <v>64</v>
      </c>
      <c r="AJ78" s="9">
        <f>VLOOKUP(Table1[[#This Row],[Stock]], Table2[[#All],[Stock]:[param_complete]], 30, FALSE)</f>
        <v>36.5</v>
      </c>
      <c r="AK78" s="65">
        <f>VLOOKUP(Table1[[#This Row],[Stock]], Table2[[#All],[Stock]:[param_complete]], 32, FALSE)</f>
        <v>0</v>
      </c>
    </row>
    <row r="79" spans="1:37" x14ac:dyDescent="0.3">
      <c r="A79" t="s">
        <v>0</v>
      </c>
      <c r="B79" t="s">
        <v>12</v>
      </c>
      <c r="C79" t="s">
        <v>13</v>
      </c>
      <c r="D79">
        <v>3</v>
      </c>
      <c r="E79">
        <v>0</v>
      </c>
      <c r="G79">
        <v>0</v>
      </c>
      <c r="I79" t="s">
        <v>4</v>
      </c>
      <c r="J79" t="s">
        <v>14</v>
      </c>
      <c r="L79" t="s">
        <v>14</v>
      </c>
      <c r="M79" t="s">
        <v>15</v>
      </c>
      <c r="O79" t="s">
        <v>15</v>
      </c>
      <c r="P79">
        <v>1</v>
      </c>
      <c r="Q79" t="s">
        <v>7</v>
      </c>
      <c r="S79" t="s">
        <v>7</v>
      </c>
      <c r="T79" t="s">
        <v>9</v>
      </c>
      <c r="U79" s="9" t="str">
        <f>VLOOKUP(Table1[[#This Row],[Stock]], Table2[[#All],[Stock]:[param_complete]], 2, FALSE)</f>
        <v>reef-associated</v>
      </c>
      <c r="V79" s="9">
        <f>VLOOKUP(Table1[[#This Row],[Stock]], Table2[[#All],[Stock]:[param_complete]], 4, FALSE)</f>
        <v>4.3600000000000003</v>
      </c>
      <c r="W79" s="9">
        <f>VLOOKUP(Table1[[#This Row],[Stock]], Table2[[#All],[Stock]:[param_complete]], 6, FALSE)</f>
        <v>500</v>
      </c>
      <c r="X79" s="9">
        <f>VLOOKUP(Table1[[#This Row],[Stock]], Table2[[#All],[Stock]:[param_complete]], 8, FALSE)</f>
        <v>5</v>
      </c>
      <c r="Y79" s="9">
        <f>VLOOKUP(Table1[[#This Row],[Stock]], Table2[[#All],[Stock]:[param_complete]], 10, FALSE)</f>
        <v>2</v>
      </c>
      <c r="Z79" s="9">
        <f>VLOOKUP(Table1[[#This Row],[Stock]], Table2[[#All],[Stock]:[param_complete]], 12, FALSE)</f>
        <v>2.8333333330000001</v>
      </c>
      <c r="AA79" s="9">
        <f>VLOOKUP(Table1[[#This Row],[Stock]], Table2[[#All],[Stock]:[param_complete]], 14, FALSE)</f>
        <v>115</v>
      </c>
      <c r="AB79" s="9">
        <f>VLOOKUP(Table1[[#This Row],[Stock]], Table2[[#All],[Stock]:[param_complete]], 16, FALSE)</f>
        <v>179.77914050000001</v>
      </c>
      <c r="AC79" s="9">
        <f>VLOOKUP(Table1[[#This Row],[Stock]], Table2[[#All],[Stock]:[param_complete]], 18, FALSE)</f>
        <v>0.18363341</v>
      </c>
      <c r="AD79" s="9">
        <f>VLOOKUP(Table1[[#This Row],[Stock]], Table2[[#All],[Stock]:[param_complete]], 20, FALSE)</f>
        <v>130</v>
      </c>
      <c r="AE79" s="9">
        <f>VLOOKUP(Table1[[#This Row],[Stock]], Table2[[#All],[Stock]:[param_complete]], 22, FALSE)</f>
        <v>20</v>
      </c>
      <c r="AF79" s="9">
        <f>VLOOKUP(Table1[[#This Row],[Stock]], Table2[[#All],[Stock]:[param_complete]], 24, FALSE)</f>
        <v>21.5</v>
      </c>
      <c r="AG79" s="9">
        <f>VLOOKUP(Table1[[#This Row],[Stock]], Table2[[#All],[Stock]:[param_complete]], 26, FALSE)</f>
        <v>0</v>
      </c>
      <c r="AH79" s="9">
        <f>VLOOKUP(Table1[[#This Row],[Stock]], Table2[[#All],[Stock]:[param_complete]], 28, FALSE)</f>
        <v>9</v>
      </c>
      <c r="AI79" s="9">
        <f>VLOOKUP(Table1[[#This Row],[Stock]], Table2[[#All],[Stock]:[param_complete]], 29, FALSE)</f>
        <v>64</v>
      </c>
      <c r="AJ79" s="9">
        <f>VLOOKUP(Table1[[#This Row],[Stock]], Table2[[#All],[Stock]:[param_complete]], 30, FALSE)</f>
        <v>36.5</v>
      </c>
      <c r="AK79" s="65">
        <f>VLOOKUP(Table1[[#This Row],[Stock]], Table2[[#All],[Stock]:[param_complete]], 32, FALSE)</f>
        <v>0</v>
      </c>
    </row>
    <row r="80" spans="1:37" x14ac:dyDescent="0.3">
      <c r="A80" t="s">
        <v>0</v>
      </c>
      <c r="B80" t="s">
        <v>12</v>
      </c>
      <c r="C80" t="s">
        <v>13</v>
      </c>
      <c r="D80">
        <v>4</v>
      </c>
      <c r="E80">
        <v>0.04</v>
      </c>
      <c r="G80">
        <v>0.13320000000000001</v>
      </c>
      <c r="I80" t="s">
        <v>4</v>
      </c>
      <c r="J80" t="s">
        <v>14</v>
      </c>
      <c r="L80" t="s">
        <v>14</v>
      </c>
      <c r="M80" t="s">
        <v>15</v>
      </c>
      <c r="O80" t="s">
        <v>15</v>
      </c>
      <c r="P80">
        <v>1</v>
      </c>
      <c r="Q80" t="s">
        <v>7</v>
      </c>
      <c r="S80" t="s">
        <v>7</v>
      </c>
      <c r="T80" t="s">
        <v>9</v>
      </c>
      <c r="U80" s="9" t="str">
        <f>VLOOKUP(Table1[[#This Row],[Stock]], Table2[[#All],[Stock]:[param_complete]], 2, FALSE)</f>
        <v>reef-associated</v>
      </c>
      <c r="V80" s="9">
        <f>VLOOKUP(Table1[[#This Row],[Stock]], Table2[[#All],[Stock]:[param_complete]], 4, FALSE)</f>
        <v>4.3600000000000003</v>
      </c>
      <c r="W80" s="9">
        <f>VLOOKUP(Table1[[#This Row],[Stock]], Table2[[#All],[Stock]:[param_complete]], 6, FALSE)</f>
        <v>500</v>
      </c>
      <c r="X80" s="9">
        <f>VLOOKUP(Table1[[#This Row],[Stock]], Table2[[#All],[Stock]:[param_complete]], 8, FALSE)</f>
        <v>5</v>
      </c>
      <c r="Y80" s="9">
        <f>VLOOKUP(Table1[[#This Row],[Stock]], Table2[[#All],[Stock]:[param_complete]], 10, FALSE)</f>
        <v>2</v>
      </c>
      <c r="Z80" s="9">
        <f>VLOOKUP(Table1[[#This Row],[Stock]], Table2[[#All],[Stock]:[param_complete]], 12, FALSE)</f>
        <v>2.8333333330000001</v>
      </c>
      <c r="AA80" s="9">
        <f>VLOOKUP(Table1[[#This Row],[Stock]], Table2[[#All],[Stock]:[param_complete]], 14, FALSE)</f>
        <v>115</v>
      </c>
      <c r="AB80" s="9">
        <f>VLOOKUP(Table1[[#This Row],[Stock]], Table2[[#All],[Stock]:[param_complete]], 16, FALSE)</f>
        <v>179.77914050000001</v>
      </c>
      <c r="AC80" s="9">
        <f>VLOOKUP(Table1[[#This Row],[Stock]], Table2[[#All],[Stock]:[param_complete]], 18, FALSE)</f>
        <v>0.18363341</v>
      </c>
      <c r="AD80" s="9">
        <f>VLOOKUP(Table1[[#This Row],[Stock]], Table2[[#All],[Stock]:[param_complete]], 20, FALSE)</f>
        <v>130</v>
      </c>
      <c r="AE80" s="9">
        <f>VLOOKUP(Table1[[#This Row],[Stock]], Table2[[#All],[Stock]:[param_complete]], 22, FALSE)</f>
        <v>20</v>
      </c>
      <c r="AF80" s="9">
        <f>VLOOKUP(Table1[[#This Row],[Stock]], Table2[[#All],[Stock]:[param_complete]], 24, FALSE)</f>
        <v>21.5</v>
      </c>
      <c r="AG80" s="9">
        <f>VLOOKUP(Table1[[#This Row],[Stock]], Table2[[#All],[Stock]:[param_complete]], 26, FALSE)</f>
        <v>0</v>
      </c>
      <c r="AH80" s="9">
        <f>VLOOKUP(Table1[[#This Row],[Stock]], Table2[[#All],[Stock]:[param_complete]], 28, FALSE)</f>
        <v>9</v>
      </c>
      <c r="AI80" s="9">
        <f>VLOOKUP(Table1[[#This Row],[Stock]], Table2[[#All],[Stock]:[param_complete]], 29, FALSE)</f>
        <v>64</v>
      </c>
      <c r="AJ80" s="9">
        <f>VLOOKUP(Table1[[#This Row],[Stock]], Table2[[#All],[Stock]:[param_complete]], 30, FALSE)</f>
        <v>36.5</v>
      </c>
      <c r="AK80" s="65">
        <f>VLOOKUP(Table1[[#This Row],[Stock]], Table2[[#All],[Stock]:[param_complete]], 32, FALSE)</f>
        <v>0</v>
      </c>
    </row>
    <row r="81" spans="1:37" s="97" customFormat="1" x14ac:dyDescent="0.3">
      <c r="A81" s="97" t="s">
        <v>0</v>
      </c>
      <c r="B81" s="97" t="s">
        <v>12</v>
      </c>
      <c r="C81" s="97" t="s">
        <v>13</v>
      </c>
      <c r="D81" s="97">
        <v>5</v>
      </c>
      <c r="E81" s="97">
        <v>0.5</v>
      </c>
      <c r="G81" s="97">
        <v>1.665</v>
      </c>
      <c r="I81" s="97" t="s">
        <v>4</v>
      </c>
      <c r="J81" s="97" t="s">
        <v>14</v>
      </c>
      <c r="L81" s="97" t="s">
        <v>14</v>
      </c>
      <c r="M81" s="97" t="s">
        <v>15</v>
      </c>
      <c r="O81" s="97" t="s">
        <v>15</v>
      </c>
      <c r="P81" s="97">
        <v>1</v>
      </c>
      <c r="Q81" s="97" t="s">
        <v>7</v>
      </c>
      <c r="S81" s="97" t="s">
        <v>7</v>
      </c>
      <c r="T81" s="97" t="s">
        <v>9</v>
      </c>
      <c r="U81" s="96" t="str">
        <f>VLOOKUP(Table1[[#This Row],[Stock]], Table2[[#All],[Stock]:[param_complete]], 2, FALSE)</f>
        <v>reef-associated</v>
      </c>
      <c r="V81" s="96">
        <f>VLOOKUP(Table1[[#This Row],[Stock]], Table2[[#All],[Stock]:[param_complete]], 4, FALSE)</f>
        <v>4.3600000000000003</v>
      </c>
      <c r="W81" s="96">
        <f>VLOOKUP(Table1[[#This Row],[Stock]], Table2[[#All],[Stock]:[param_complete]], 6, FALSE)</f>
        <v>500</v>
      </c>
      <c r="X81" s="96">
        <f>VLOOKUP(Table1[[#This Row],[Stock]], Table2[[#All],[Stock]:[param_complete]], 8, FALSE)</f>
        <v>5</v>
      </c>
      <c r="Y81" s="96">
        <f>VLOOKUP(Table1[[#This Row],[Stock]], Table2[[#All],[Stock]:[param_complete]], 10, FALSE)</f>
        <v>2</v>
      </c>
      <c r="Z81" s="96">
        <f>VLOOKUP(Table1[[#This Row],[Stock]], Table2[[#All],[Stock]:[param_complete]], 12, FALSE)</f>
        <v>2.8333333330000001</v>
      </c>
      <c r="AA81" s="96">
        <f>VLOOKUP(Table1[[#This Row],[Stock]], Table2[[#All],[Stock]:[param_complete]], 14, FALSE)</f>
        <v>115</v>
      </c>
      <c r="AB81" s="96">
        <f>VLOOKUP(Table1[[#This Row],[Stock]], Table2[[#All],[Stock]:[param_complete]], 16, FALSE)</f>
        <v>179.77914050000001</v>
      </c>
      <c r="AC81" s="96">
        <f>VLOOKUP(Table1[[#This Row],[Stock]], Table2[[#All],[Stock]:[param_complete]], 18, FALSE)</f>
        <v>0.18363341</v>
      </c>
      <c r="AD81" s="96">
        <f>VLOOKUP(Table1[[#This Row],[Stock]], Table2[[#All],[Stock]:[param_complete]], 20, FALSE)</f>
        <v>130</v>
      </c>
      <c r="AE81" s="96">
        <f>VLOOKUP(Table1[[#This Row],[Stock]], Table2[[#All],[Stock]:[param_complete]], 22, FALSE)</f>
        <v>20</v>
      </c>
      <c r="AF81" s="96">
        <f>VLOOKUP(Table1[[#This Row],[Stock]], Table2[[#All],[Stock]:[param_complete]], 24, FALSE)</f>
        <v>21.5</v>
      </c>
      <c r="AG81" s="96">
        <f>VLOOKUP(Table1[[#This Row],[Stock]], Table2[[#All],[Stock]:[param_complete]], 26, FALSE)</f>
        <v>0</v>
      </c>
      <c r="AH81" s="96">
        <f>VLOOKUP(Table1[[#This Row],[Stock]], Table2[[#All],[Stock]:[param_complete]], 28, FALSE)</f>
        <v>9</v>
      </c>
      <c r="AI81" s="96">
        <f>VLOOKUP(Table1[[#This Row],[Stock]], Table2[[#All],[Stock]:[param_complete]], 29, FALSE)</f>
        <v>64</v>
      </c>
      <c r="AJ81" s="96">
        <f>VLOOKUP(Table1[[#This Row],[Stock]], Table2[[#All],[Stock]:[param_complete]], 30, FALSE)</f>
        <v>36.5</v>
      </c>
      <c r="AK81" s="100">
        <f>VLOOKUP(Table1[[#This Row],[Stock]], Table2[[#All],[Stock]:[param_complete]], 32, FALSE)</f>
        <v>0</v>
      </c>
    </row>
    <row r="82" spans="1:37" x14ac:dyDescent="0.3">
      <c r="A82" t="s">
        <v>0</v>
      </c>
      <c r="B82" t="s">
        <v>12</v>
      </c>
      <c r="C82" t="s">
        <v>13</v>
      </c>
      <c r="D82">
        <v>6</v>
      </c>
      <c r="E82">
        <v>0.95</v>
      </c>
      <c r="G82">
        <v>3.1635</v>
      </c>
      <c r="I82" t="s">
        <v>4</v>
      </c>
      <c r="J82" t="s">
        <v>14</v>
      </c>
      <c r="L82" t="s">
        <v>14</v>
      </c>
      <c r="M82" t="s">
        <v>15</v>
      </c>
      <c r="O82" t="s">
        <v>15</v>
      </c>
      <c r="P82">
        <v>1</v>
      </c>
      <c r="Q82" t="s">
        <v>7</v>
      </c>
      <c r="S82" t="s">
        <v>7</v>
      </c>
      <c r="T82" t="s">
        <v>9</v>
      </c>
      <c r="U82" s="9" t="str">
        <f>VLOOKUP(Table1[[#This Row],[Stock]], Table2[[#All],[Stock]:[param_complete]], 2, FALSE)</f>
        <v>reef-associated</v>
      </c>
      <c r="V82" s="9">
        <f>VLOOKUP(Table1[[#This Row],[Stock]], Table2[[#All],[Stock]:[param_complete]], 4, FALSE)</f>
        <v>4.3600000000000003</v>
      </c>
      <c r="W82" s="9">
        <f>VLOOKUP(Table1[[#This Row],[Stock]], Table2[[#All],[Stock]:[param_complete]], 6, FALSE)</f>
        <v>500</v>
      </c>
      <c r="X82" s="9">
        <f>VLOOKUP(Table1[[#This Row],[Stock]], Table2[[#All],[Stock]:[param_complete]], 8, FALSE)</f>
        <v>5</v>
      </c>
      <c r="Y82" s="9">
        <f>VLOOKUP(Table1[[#This Row],[Stock]], Table2[[#All],[Stock]:[param_complete]], 10, FALSE)</f>
        <v>2</v>
      </c>
      <c r="Z82" s="9">
        <f>VLOOKUP(Table1[[#This Row],[Stock]], Table2[[#All],[Stock]:[param_complete]], 12, FALSE)</f>
        <v>2.8333333330000001</v>
      </c>
      <c r="AA82" s="9">
        <f>VLOOKUP(Table1[[#This Row],[Stock]], Table2[[#All],[Stock]:[param_complete]], 14, FALSE)</f>
        <v>115</v>
      </c>
      <c r="AB82" s="9">
        <f>VLOOKUP(Table1[[#This Row],[Stock]], Table2[[#All],[Stock]:[param_complete]], 16, FALSE)</f>
        <v>179.77914050000001</v>
      </c>
      <c r="AC82" s="9">
        <f>VLOOKUP(Table1[[#This Row],[Stock]], Table2[[#All],[Stock]:[param_complete]], 18, FALSE)</f>
        <v>0.18363341</v>
      </c>
      <c r="AD82" s="9">
        <f>VLOOKUP(Table1[[#This Row],[Stock]], Table2[[#All],[Stock]:[param_complete]], 20, FALSE)</f>
        <v>130</v>
      </c>
      <c r="AE82" s="9">
        <f>VLOOKUP(Table1[[#This Row],[Stock]], Table2[[#All],[Stock]:[param_complete]], 22, FALSE)</f>
        <v>20</v>
      </c>
      <c r="AF82" s="9">
        <f>VLOOKUP(Table1[[#This Row],[Stock]], Table2[[#All],[Stock]:[param_complete]], 24, FALSE)</f>
        <v>21.5</v>
      </c>
      <c r="AG82" s="9">
        <f>VLOOKUP(Table1[[#This Row],[Stock]], Table2[[#All],[Stock]:[param_complete]], 26, FALSE)</f>
        <v>0</v>
      </c>
      <c r="AH82" s="9">
        <f>VLOOKUP(Table1[[#This Row],[Stock]], Table2[[#All],[Stock]:[param_complete]], 28, FALSE)</f>
        <v>9</v>
      </c>
      <c r="AI82" s="9">
        <f>VLOOKUP(Table1[[#This Row],[Stock]], Table2[[#All],[Stock]:[param_complete]], 29, FALSE)</f>
        <v>64</v>
      </c>
      <c r="AJ82" s="9">
        <f>VLOOKUP(Table1[[#This Row],[Stock]], Table2[[#All],[Stock]:[param_complete]], 30, FALSE)</f>
        <v>36.5</v>
      </c>
      <c r="AK82" s="65">
        <f>VLOOKUP(Table1[[#This Row],[Stock]], Table2[[#All],[Stock]:[param_complete]], 32, FALSE)</f>
        <v>0</v>
      </c>
    </row>
    <row r="83" spans="1:37" x14ac:dyDescent="0.3">
      <c r="A83" t="s">
        <v>0</v>
      </c>
      <c r="B83" t="s">
        <v>12</v>
      </c>
      <c r="C83" t="s">
        <v>13</v>
      </c>
      <c r="D83">
        <v>7</v>
      </c>
      <c r="E83">
        <v>1</v>
      </c>
      <c r="G83">
        <v>3.33</v>
      </c>
      <c r="I83" t="s">
        <v>4</v>
      </c>
      <c r="J83" t="s">
        <v>14</v>
      </c>
      <c r="L83" t="s">
        <v>14</v>
      </c>
      <c r="M83" t="s">
        <v>15</v>
      </c>
      <c r="O83" t="s">
        <v>15</v>
      </c>
      <c r="P83">
        <v>1</v>
      </c>
      <c r="Q83" t="s">
        <v>7</v>
      </c>
      <c r="S83" t="s">
        <v>7</v>
      </c>
      <c r="T83" t="s">
        <v>9</v>
      </c>
      <c r="U83" s="9" t="str">
        <f>VLOOKUP(Table1[[#This Row],[Stock]], Table2[[#All],[Stock]:[param_complete]], 2, FALSE)</f>
        <v>reef-associated</v>
      </c>
      <c r="V83" s="9">
        <f>VLOOKUP(Table1[[#This Row],[Stock]], Table2[[#All],[Stock]:[param_complete]], 4, FALSE)</f>
        <v>4.3600000000000003</v>
      </c>
      <c r="W83" s="9">
        <f>VLOOKUP(Table1[[#This Row],[Stock]], Table2[[#All],[Stock]:[param_complete]], 6, FALSE)</f>
        <v>500</v>
      </c>
      <c r="X83" s="9">
        <f>VLOOKUP(Table1[[#This Row],[Stock]], Table2[[#All],[Stock]:[param_complete]], 8, FALSE)</f>
        <v>5</v>
      </c>
      <c r="Y83" s="9">
        <f>VLOOKUP(Table1[[#This Row],[Stock]], Table2[[#All],[Stock]:[param_complete]], 10, FALSE)</f>
        <v>2</v>
      </c>
      <c r="Z83" s="9">
        <f>VLOOKUP(Table1[[#This Row],[Stock]], Table2[[#All],[Stock]:[param_complete]], 12, FALSE)</f>
        <v>2.8333333330000001</v>
      </c>
      <c r="AA83" s="9">
        <f>VLOOKUP(Table1[[#This Row],[Stock]], Table2[[#All],[Stock]:[param_complete]], 14, FALSE)</f>
        <v>115</v>
      </c>
      <c r="AB83" s="9">
        <f>VLOOKUP(Table1[[#This Row],[Stock]], Table2[[#All],[Stock]:[param_complete]], 16, FALSE)</f>
        <v>179.77914050000001</v>
      </c>
      <c r="AC83" s="9">
        <f>VLOOKUP(Table1[[#This Row],[Stock]], Table2[[#All],[Stock]:[param_complete]], 18, FALSE)</f>
        <v>0.18363341</v>
      </c>
      <c r="AD83" s="9">
        <f>VLOOKUP(Table1[[#This Row],[Stock]], Table2[[#All],[Stock]:[param_complete]], 20, FALSE)</f>
        <v>130</v>
      </c>
      <c r="AE83" s="9">
        <f>VLOOKUP(Table1[[#This Row],[Stock]], Table2[[#All],[Stock]:[param_complete]], 22, FALSE)</f>
        <v>20</v>
      </c>
      <c r="AF83" s="9">
        <f>VLOOKUP(Table1[[#This Row],[Stock]], Table2[[#All],[Stock]:[param_complete]], 24, FALSE)</f>
        <v>21.5</v>
      </c>
      <c r="AG83" s="9">
        <f>VLOOKUP(Table1[[#This Row],[Stock]], Table2[[#All],[Stock]:[param_complete]], 26, FALSE)</f>
        <v>0</v>
      </c>
      <c r="AH83" s="9">
        <f>VLOOKUP(Table1[[#This Row],[Stock]], Table2[[#All],[Stock]:[param_complete]], 28, FALSE)</f>
        <v>9</v>
      </c>
      <c r="AI83" s="9">
        <f>VLOOKUP(Table1[[#This Row],[Stock]], Table2[[#All],[Stock]:[param_complete]], 29, FALSE)</f>
        <v>64</v>
      </c>
      <c r="AJ83" s="9">
        <f>VLOOKUP(Table1[[#This Row],[Stock]], Table2[[#All],[Stock]:[param_complete]], 30, FALSE)</f>
        <v>36.5</v>
      </c>
      <c r="AK83" s="65">
        <f>VLOOKUP(Table1[[#This Row],[Stock]], Table2[[#All],[Stock]:[param_complete]], 32, FALSE)</f>
        <v>0</v>
      </c>
    </row>
    <row r="84" spans="1:37" x14ac:dyDescent="0.3">
      <c r="A84" t="s">
        <v>0</v>
      </c>
      <c r="B84" t="s">
        <v>12</v>
      </c>
      <c r="C84" t="s">
        <v>13</v>
      </c>
      <c r="D84">
        <v>8</v>
      </c>
      <c r="E84">
        <v>1</v>
      </c>
      <c r="G84">
        <v>3.33</v>
      </c>
      <c r="I84" t="s">
        <v>4</v>
      </c>
      <c r="J84" t="s">
        <v>14</v>
      </c>
      <c r="L84" t="s">
        <v>14</v>
      </c>
      <c r="M84" t="s">
        <v>15</v>
      </c>
      <c r="O84" t="s">
        <v>15</v>
      </c>
      <c r="P84">
        <v>1</v>
      </c>
      <c r="Q84" t="s">
        <v>7</v>
      </c>
      <c r="S84" t="s">
        <v>7</v>
      </c>
      <c r="T84" t="s">
        <v>9</v>
      </c>
      <c r="U84" s="9" t="str">
        <f>VLOOKUP(Table1[[#This Row],[Stock]], Table2[[#All],[Stock]:[param_complete]], 2, FALSE)</f>
        <v>reef-associated</v>
      </c>
      <c r="V84" s="9">
        <f>VLOOKUP(Table1[[#This Row],[Stock]], Table2[[#All],[Stock]:[param_complete]], 4, FALSE)</f>
        <v>4.3600000000000003</v>
      </c>
      <c r="W84" s="9">
        <f>VLOOKUP(Table1[[#This Row],[Stock]], Table2[[#All],[Stock]:[param_complete]], 6, FALSE)</f>
        <v>500</v>
      </c>
      <c r="X84" s="9">
        <f>VLOOKUP(Table1[[#This Row],[Stock]], Table2[[#All],[Stock]:[param_complete]], 8, FALSE)</f>
        <v>5</v>
      </c>
      <c r="Y84" s="9">
        <f>VLOOKUP(Table1[[#This Row],[Stock]], Table2[[#All],[Stock]:[param_complete]], 10, FALSE)</f>
        <v>2</v>
      </c>
      <c r="Z84" s="9">
        <f>VLOOKUP(Table1[[#This Row],[Stock]], Table2[[#All],[Stock]:[param_complete]], 12, FALSE)</f>
        <v>2.8333333330000001</v>
      </c>
      <c r="AA84" s="9">
        <f>VLOOKUP(Table1[[#This Row],[Stock]], Table2[[#All],[Stock]:[param_complete]], 14, FALSE)</f>
        <v>115</v>
      </c>
      <c r="AB84" s="9">
        <f>VLOOKUP(Table1[[#This Row],[Stock]], Table2[[#All],[Stock]:[param_complete]], 16, FALSE)</f>
        <v>179.77914050000001</v>
      </c>
      <c r="AC84" s="9">
        <f>VLOOKUP(Table1[[#This Row],[Stock]], Table2[[#All],[Stock]:[param_complete]], 18, FALSE)</f>
        <v>0.18363341</v>
      </c>
      <c r="AD84" s="9">
        <f>VLOOKUP(Table1[[#This Row],[Stock]], Table2[[#All],[Stock]:[param_complete]], 20, FALSE)</f>
        <v>130</v>
      </c>
      <c r="AE84" s="9">
        <f>VLOOKUP(Table1[[#This Row],[Stock]], Table2[[#All],[Stock]:[param_complete]], 22, FALSE)</f>
        <v>20</v>
      </c>
      <c r="AF84" s="9">
        <f>VLOOKUP(Table1[[#This Row],[Stock]], Table2[[#All],[Stock]:[param_complete]], 24, FALSE)</f>
        <v>21.5</v>
      </c>
      <c r="AG84" s="9">
        <f>VLOOKUP(Table1[[#This Row],[Stock]], Table2[[#All],[Stock]:[param_complete]], 26, FALSE)</f>
        <v>0</v>
      </c>
      <c r="AH84" s="9">
        <f>VLOOKUP(Table1[[#This Row],[Stock]], Table2[[#All],[Stock]:[param_complete]], 28, FALSE)</f>
        <v>9</v>
      </c>
      <c r="AI84" s="9">
        <f>VLOOKUP(Table1[[#This Row],[Stock]], Table2[[#All],[Stock]:[param_complete]], 29, FALSE)</f>
        <v>64</v>
      </c>
      <c r="AJ84" s="9">
        <f>VLOOKUP(Table1[[#This Row],[Stock]], Table2[[#All],[Stock]:[param_complete]], 30, FALSE)</f>
        <v>36.5</v>
      </c>
      <c r="AK84" s="65">
        <f>VLOOKUP(Table1[[#This Row],[Stock]], Table2[[#All],[Stock]:[param_complete]], 32, FALSE)</f>
        <v>0</v>
      </c>
    </row>
    <row r="85" spans="1:37" x14ac:dyDescent="0.3">
      <c r="A85" t="s">
        <v>0</v>
      </c>
      <c r="B85" t="s">
        <v>12</v>
      </c>
      <c r="C85" t="s">
        <v>13</v>
      </c>
      <c r="D85">
        <v>9</v>
      </c>
      <c r="E85">
        <v>1</v>
      </c>
      <c r="G85">
        <v>3.33</v>
      </c>
      <c r="I85" t="s">
        <v>4</v>
      </c>
      <c r="J85" t="s">
        <v>14</v>
      </c>
      <c r="L85" t="s">
        <v>14</v>
      </c>
      <c r="M85" t="s">
        <v>15</v>
      </c>
      <c r="O85" t="s">
        <v>15</v>
      </c>
      <c r="P85">
        <v>1</v>
      </c>
      <c r="Q85" t="s">
        <v>7</v>
      </c>
      <c r="S85" t="s">
        <v>7</v>
      </c>
      <c r="T85" t="s">
        <v>9</v>
      </c>
      <c r="U85" s="9" t="str">
        <f>VLOOKUP(Table1[[#This Row],[Stock]], Table2[[#All],[Stock]:[param_complete]], 2, FALSE)</f>
        <v>reef-associated</v>
      </c>
      <c r="V85" s="9">
        <f>VLOOKUP(Table1[[#This Row],[Stock]], Table2[[#All],[Stock]:[param_complete]], 4, FALSE)</f>
        <v>4.3600000000000003</v>
      </c>
      <c r="W85" s="9">
        <f>VLOOKUP(Table1[[#This Row],[Stock]], Table2[[#All],[Stock]:[param_complete]], 6, FALSE)</f>
        <v>500</v>
      </c>
      <c r="X85" s="9">
        <f>VLOOKUP(Table1[[#This Row],[Stock]], Table2[[#All],[Stock]:[param_complete]], 8, FALSE)</f>
        <v>5</v>
      </c>
      <c r="Y85" s="9">
        <f>VLOOKUP(Table1[[#This Row],[Stock]], Table2[[#All],[Stock]:[param_complete]], 10, FALSE)</f>
        <v>2</v>
      </c>
      <c r="Z85" s="9">
        <f>VLOOKUP(Table1[[#This Row],[Stock]], Table2[[#All],[Stock]:[param_complete]], 12, FALSE)</f>
        <v>2.8333333330000001</v>
      </c>
      <c r="AA85" s="9">
        <f>VLOOKUP(Table1[[#This Row],[Stock]], Table2[[#All],[Stock]:[param_complete]], 14, FALSE)</f>
        <v>115</v>
      </c>
      <c r="AB85" s="9">
        <f>VLOOKUP(Table1[[#This Row],[Stock]], Table2[[#All],[Stock]:[param_complete]], 16, FALSE)</f>
        <v>179.77914050000001</v>
      </c>
      <c r="AC85" s="9">
        <f>VLOOKUP(Table1[[#This Row],[Stock]], Table2[[#All],[Stock]:[param_complete]], 18, FALSE)</f>
        <v>0.18363341</v>
      </c>
      <c r="AD85" s="9">
        <f>VLOOKUP(Table1[[#This Row],[Stock]], Table2[[#All],[Stock]:[param_complete]], 20, FALSE)</f>
        <v>130</v>
      </c>
      <c r="AE85" s="9">
        <f>VLOOKUP(Table1[[#This Row],[Stock]], Table2[[#All],[Stock]:[param_complete]], 22, FALSE)</f>
        <v>20</v>
      </c>
      <c r="AF85" s="9">
        <f>VLOOKUP(Table1[[#This Row],[Stock]], Table2[[#All],[Stock]:[param_complete]], 24, FALSE)</f>
        <v>21.5</v>
      </c>
      <c r="AG85" s="9">
        <f>VLOOKUP(Table1[[#This Row],[Stock]], Table2[[#All],[Stock]:[param_complete]], 26, FALSE)</f>
        <v>0</v>
      </c>
      <c r="AH85" s="9">
        <f>VLOOKUP(Table1[[#This Row],[Stock]], Table2[[#All],[Stock]:[param_complete]], 28, FALSE)</f>
        <v>9</v>
      </c>
      <c r="AI85" s="9">
        <f>VLOOKUP(Table1[[#This Row],[Stock]], Table2[[#All],[Stock]:[param_complete]], 29, FALSE)</f>
        <v>64</v>
      </c>
      <c r="AJ85" s="9">
        <f>VLOOKUP(Table1[[#This Row],[Stock]], Table2[[#All],[Stock]:[param_complete]], 30, FALSE)</f>
        <v>36.5</v>
      </c>
      <c r="AK85" s="65">
        <f>VLOOKUP(Table1[[#This Row],[Stock]], Table2[[#All],[Stock]:[param_complete]], 32, FALSE)</f>
        <v>0</v>
      </c>
    </row>
    <row r="86" spans="1:37" x14ac:dyDescent="0.3">
      <c r="A86" t="s">
        <v>0</v>
      </c>
      <c r="B86" t="s">
        <v>12</v>
      </c>
      <c r="C86" t="s">
        <v>13</v>
      </c>
      <c r="D86">
        <v>10</v>
      </c>
      <c r="E86">
        <v>1</v>
      </c>
      <c r="G86">
        <v>3.33</v>
      </c>
      <c r="I86" t="s">
        <v>4</v>
      </c>
      <c r="J86" t="s">
        <v>14</v>
      </c>
      <c r="L86" t="s">
        <v>14</v>
      </c>
      <c r="M86" t="s">
        <v>15</v>
      </c>
      <c r="O86" t="s">
        <v>15</v>
      </c>
      <c r="P86">
        <v>1</v>
      </c>
      <c r="Q86" t="s">
        <v>7</v>
      </c>
      <c r="S86" t="s">
        <v>7</v>
      </c>
      <c r="T86" t="s">
        <v>9</v>
      </c>
      <c r="U86" s="9" t="str">
        <f>VLOOKUP(Table1[[#This Row],[Stock]], Table2[[#All],[Stock]:[param_complete]], 2, FALSE)</f>
        <v>reef-associated</v>
      </c>
      <c r="V86" s="9">
        <f>VLOOKUP(Table1[[#This Row],[Stock]], Table2[[#All],[Stock]:[param_complete]], 4, FALSE)</f>
        <v>4.3600000000000003</v>
      </c>
      <c r="W86" s="9">
        <f>VLOOKUP(Table1[[#This Row],[Stock]], Table2[[#All],[Stock]:[param_complete]], 6, FALSE)</f>
        <v>500</v>
      </c>
      <c r="X86" s="9">
        <f>VLOOKUP(Table1[[#This Row],[Stock]], Table2[[#All],[Stock]:[param_complete]], 8, FALSE)</f>
        <v>5</v>
      </c>
      <c r="Y86" s="9">
        <f>VLOOKUP(Table1[[#This Row],[Stock]], Table2[[#All],[Stock]:[param_complete]], 10, FALSE)</f>
        <v>2</v>
      </c>
      <c r="Z86" s="9">
        <f>VLOOKUP(Table1[[#This Row],[Stock]], Table2[[#All],[Stock]:[param_complete]], 12, FALSE)</f>
        <v>2.8333333330000001</v>
      </c>
      <c r="AA86" s="9">
        <f>VLOOKUP(Table1[[#This Row],[Stock]], Table2[[#All],[Stock]:[param_complete]], 14, FALSE)</f>
        <v>115</v>
      </c>
      <c r="AB86" s="9">
        <f>VLOOKUP(Table1[[#This Row],[Stock]], Table2[[#All],[Stock]:[param_complete]], 16, FALSE)</f>
        <v>179.77914050000001</v>
      </c>
      <c r="AC86" s="9">
        <f>VLOOKUP(Table1[[#This Row],[Stock]], Table2[[#All],[Stock]:[param_complete]], 18, FALSE)</f>
        <v>0.18363341</v>
      </c>
      <c r="AD86" s="9">
        <f>VLOOKUP(Table1[[#This Row],[Stock]], Table2[[#All],[Stock]:[param_complete]], 20, FALSE)</f>
        <v>130</v>
      </c>
      <c r="AE86" s="9">
        <f>VLOOKUP(Table1[[#This Row],[Stock]], Table2[[#All],[Stock]:[param_complete]], 22, FALSE)</f>
        <v>20</v>
      </c>
      <c r="AF86" s="9">
        <f>VLOOKUP(Table1[[#This Row],[Stock]], Table2[[#All],[Stock]:[param_complete]], 24, FALSE)</f>
        <v>21.5</v>
      </c>
      <c r="AG86" s="9">
        <f>VLOOKUP(Table1[[#This Row],[Stock]], Table2[[#All],[Stock]:[param_complete]], 26, FALSE)</f>
        <v>0</v>
      </c>
      <c r="AH86" s="9">
        <f>VLOOKUP(Table1[[#This Row],[Stock]], Table2[[#All],[Stock]:[param_complete]], 28, FALSE)</f>
        <v>9</v>
      </c>
      <c r="AI86" s="9">
        <f>VLOOKUP(Table1[[#This Row],[Stock]], Table2[[#All],[Stock]:[param_complete]], 29, FALSE)</f>
        <v>64</v>
      </c>
      <c r="AJ86" s="9">
        <f>VLOOKUP(Table1[[#This Row],[Stock]], Table2[[#All],[Stock]:[param_complete]], 30, FALSE)</f>
        <v>36.5</v>
      </c>
      <c r="AK86" s="65">
        <f>VLOOKUP(Table1[[#This Row],[Stock]], Table2[[#All],[Stock]:[param_complete]], 32, FALSE)</f>
        <v>0</v>
      </c>
    </row>
    <row r="87" spans="1:37" x14ac:dyDescent="0.3">
      <c r="A87" t="s">
        <v>0</v>
      </c>
      <c r="B87" t="s">
        <v>12</v>
      </c>
      <c r="C87" t="s">
        <v>13</v>
      </c>
      <c r="D87">
        <v>11</v>
      </c>
      <c r="E87">
        <v>1</v>
      </c>
      <c r="G87">
        <v>3.33</v>
      </c>
      <c r="I87" t="s">
        <v>4</v>
      </c>
      <c r="J87" t="s">
        <v>14</v>
      </c>
      <c r="L87" t="s">
        <v>14</v>
      </c>
      <c r="M87" t="s">
        <v>15</v>
      </c>
      <c r="O87" t="s">
        <v>15</v>
      </c>
      <c r="P87">
        <v>1</v>
      </c>
      <c r="Q87" t="s">
        <v>7</v>
      </c>
      <c r="S87" t="s">
        <v>7</v>
      </c>
      <c r="T87" t="s">
        <v>9</v>
      </c>
      <c r="U87" s="9" t="str">
        <f>VLOOKUP(Table1[[#This Row],[Stock]], Table2[[#All],[Stock]:[param_complete]], 2, FALSE)</f>
        <v>reef-associated</v>
      </c>
      <c r="V87" s="9">
        <f>VLOOKUP(Table1[[#This Row],[Stock]], Table2[[#All],[Stock]:[param_complete]], 4, FALSE)</f>
        <v>4.3600000000000003</v>
      </c>
      <c r="W87" s="9">
        <f>VLOOKUP(Table1[[#This Row],[Stock]], Table2[[#All],[Stock]:[param_complete]], 6, FALSE)</f>
        <v>500</v>
      </c>
      <c r="X87" s="9">
        <f>VLOOKUP(Table1[[#This Row],[Stock]], Table2[[#All],[Stock]:[param_complete]], 8, FALSE)</f>
        <v>5</v>
      </c>
      <c r="Y87" s="9">
        <f>VLOOKUP(Table1[[#This Row],[Stock]], Table2[[#All],[Stock]:[param_complete]], 10, FALSE)</f>
        <v>2</v>
      </c>
      <c r="Z87" s="9">
        <f>VLOOKUP(Table1[[#This Row],[Stock]], Table2[[#All],[Stock]:[param_complete]], 12, FALSE)</f>
        <v>2.8333333330000001</v>
      </c>
      <c r="AA87" s="9">
        <f>VLOOKUP(Table1[[#This Row],[Stock]], Table2[[#All],[Stock]:[param_complete]], 14, FALSE)</f>
        <v>115</v>
      </c>
      <c r="AB87" s="9">
        <f>VLOOKUP(Table1[[#This Row],[Stock]], Table2[[#All],[Stock]:[param_complete]], 16, FALSE)</f>
        <v>179.77914050000001</v>
      </c>
      <c r="AC87" s="9">
        <f>VLOOKUP(Table1[[#This Row],[Stock]], Table2[[#All],[Stock]:[param_complete]], 18, FALSE)</f>
        <v>0.18363341</v>
      </c>
      <c r="AD87" s="9">
        <f>VLOOKUP(Table1[[#This Row],[Stock]], Table2[[#All],[Stock]:[param_complete]], 20, FALSE)</f>
        <v>130</v>
      </c>
      <c r="AE87" s="9">
        <f>VLOOKUP(Table1[[#This Row],[Stock]], Table2[[#All],[Stock]:[param_complete]], 22, FALSE)</f>
        <v>20</v>
      </c>
      <c r="AF87" s="9">
        <f>VLOOKUP(Table1[[#This Row],[Stock]], Table2[[#All],[Stock]:[param_complete]], 24, FALSE)</f>
        <v>21.5</v>
      </c>
      <c r="AG87" s="9">
        <f>VLOOKUP(Table1[[#This Row],[Stock]], Table2[[#All],[Stock]:[param_complete]], 26, FALSE)</f>
        <v>0</v>
      </c>
      <c r="AH87" s="9">
        <f>VLOOKUP(Table1[[#This Row],[Stock]], Table2[[#All],[Stock]:[param_complete]], 28, FALSE)</f>
        <v>9</v>
      </c>
      <c r="AI87" s="9">
        <f>VLOOKUP(Table1[[#This Row],[Stock]], Table2[[#All],[Stock]:[param_complete]], 29, FALSE)</f>
        <v>64</v>
      </c>
      <c r="AJ87" s="9">
        <f>VLOOKUP(Table1[[#This Row],[Stock]], Table2[[#All],[Stock]:[param_complete]], 30, FALSE)</f>
        <v>36.5</v>
      </c>
      <c r="AK87" s="65">
        <f>VLOOKUP(Table1[[#This Row],[Stock]], Table2[[#All],[Stock]:[param_complete]], 32, FALSE)</f>
        <v>0</v>
      </c>
    </row>
    <row r="88" spans="1:37" x14ac:dyDescent="0.3">
      <c r="A88" t="s">
        <v>0</v>
      </c>
      <c r="B88" t="s">
        <v>12</v>
      </c>
      <c r="C88" t="s">
        <v>13</v>
      </c>
      <c r="D88">
        <v>12</v>
      </c>
      <c r="E88">
        <v>1</v>
      </c>
      <c r="G88">
        <v>3.33</v>
      </c>
      <c r="I88" t="s">
        <v>4</v>
      </c>
      <c r="J88" t="s">
        <v>14</v>
      </c>
      <c r="L88" t="s">
        <v>14</v>
      </c>
      <c r="M88" t="s">
        <v>15</v>
      </c>
      <c r="O88" t="s">
        <v>15</v>
      </c>
      <c r="P88">
        <v>1</v>
      </c>
      <c r="Q88" t="s">
        <v>7</v>
      </c>
      <c r="S88" t="s">
        <v>7</v>
      </c>
      <c r="T88" t="s">
        <v>9</v>
      </c>
      <c r="U88" s="9" t="str">
        <f>VLOOKUP(Table1[[#This Row],[Stock]], Table2[[#All],[Stock]:[param_complete]], 2, FALSE)</f>
        <v>reef-associated</v>
      </c>
      <c r="V88" s="9">
        <f>VLOOKUP(Table1[[#This Row],[Stock]], Table2[[#All],[Stock]:[param_complete]], 4, FALSE)</f>
        <v>4.3600000000000003</v>
      </c>
      <c r="W88" s="9">
        <f>VLOOKUP(Table1[[#This Row],[Stock]], Table2[[#All],[Stock]:[param_complete]], 6, FALSE)</f>
        <v>500</v>
      </c>
      <c r="X88" s="9">
        <f>VLOOKUP(Table1[[#This Row],[Stock]], Table2[[#All],[Stock]:[param_complete]], 8, FALSE)</f>
        <v>5</v>
      </c>
      <c r="Y88" s="9">
        <f>VLOOKUP(Table1[[#This Row],[Stock]], Table2[[#All],[Stock]:[param_complete]], 10, FALSE)</f>
        <v>2</v>
      </c>
      <c r="Z88" s="9">
        <f>VLOOKUP(Table1[[#This Row],[Stock]], Table2[[#All],[Stock]:[param_complete]], 12, FALSE)</f>
        <v>2.8333333330000001</v>
      </c>
      <c r="AA88" s="9">
        <f>VLOOKUP(Table1[[#This Row],[Stock]], Table2[[#All],[Stock]:[param_complete]], 14, FALSE)</f>
        <v>115</v>
      </c>
      <c r="AB88" s="9">
        <f>VLOOKUP(Table1[[#This Row],[Stock]], Table2[[#All],[Stock]:[param_complete]], 16, FALSE)</f>
        <v>179.77914050000001</v>
      </c>
      <c r="AC88" s="9">
        <f>VLOOKUP(Table1[[#This Row],[Stock]], Table2[[#All],[Stock]:[param_complete]], 18, FALSE)</f>
        <v>0.18363341</v>
      </c>
      <c r="AD88" s="9">
        <f>VLOOKUP(Table1[[#This Row],[Stock]], Table2[[#All],[Stock]:[param_complete]], 20, FALSE)</f>
        <v>130</v>
      </c>
      <c r="AE88" s="9">
        <f>VLOOKUP(Table1[[#This Row],[Stock]], Table2[[#All],[Stock]:[param_complete]], 22, FALSE)</f>
        <v>20</v>
      </c>
      <c r="AF88" s="9">
        <f>VLOOKUP(Table1[[#This Row],[Stock]], Table2[[#All],[Stock]:[param_complete]], 24, FALSE)</f>
        <v>21.5</v>
      </c>
      <c r="AG88" s="9">
        <f>VLOOKUP(Table1[[#This Row],[Stock]], Table2[[#All],[Stock]:[param_complete]], 26, FALSE)</f>
        <v>0</v>
      </c>
      <c r="AH88" s="9">
        <f>VLOOKUP(Table1[[#This Row],[Stock]], Table2[[#All],[Stock]:[param_complete]], 28, FALSE)</f>
        <v>9</v>
      </c>
      <c r="AI88" s="9">
        <f>VLOOKUP(Table1[[#This Row],[Stock]], Table2[[#All],[Stock]:[param_complete]], 29, FALSE)</f>
        <v>64</v>
      </c>
      <c r="AJ88" s="9">
        <f>VLOOKUP(Table1[[#This Row],[Stock]], Table2[[#All],[Stock]:[param_complete]], 30, FALSE)</f>
        <v>36.5</v>
      </c>
      <c r="AK88" s="65">
        <f>VLOOKUP(Table1[[#This Row],[Stock]], Table2[[#All],[Stock]:[param_complete]], 32, FALSE)</f>
        <v>0</v>
      </c>
    </row>
    <row r="89" spans="1:37" x14ac:dyDescent="0.3">
      <c r="A89" t="s">
        <v>0</v>
      </c>
      <c r="B89" t="s">
        <v>12</v>
      </c>
      <c r="C89" t="s">
        <v>13</v>
      </c>
      <c r="D89">
        <v>13</v>
      </c>
      <c r="E89">
        <v>1</v>
      </c>
      <c r="G89">
        <v>3.33</v>
      </c>
      <c r="I89" t="s">
        <v>4</v>
      </c>
      <c r="J89" t="s">
        <v>14</v>
      </c>
      <c r="L89" t="s">
        <v>14</v>
      </c>
      <c r="M89" t="s">
        <v>15</v>
      </c>
      <c r="O89" t="s">
        <v>15</v>
      </c>
      <c r="P89">
        <v>1</v>
      </c>
      <c r="Q89" t="s">
        <v>7</v>
      </c>
      <c r="S89" t="s">
        <v>7</v>
      </c>
      <c r="T89" t="s">
        <v>9</v>
      </c>
      <c r="U89" s="9" t="str">
        <f>VLOOKUP(Table1[[#This Row],[Stock]], Table2[[#All],[Stock]:[param_complete]], 2, FALSE)</f>
        <v>reef-associated</v>
      </c>
      <c r="V89" s="9">
        <f>VLOOKUP(Table1[[#This Row],[Stock]], Table2[[#All],[Stock]:[param_complete]], 4, FALSE)</f>
        <v>4.3600000000000003</v>
      </c>
      <c r="W89" s="9">
        <f>VLOOKUP(Table1[[#This Row],[Stock]], Table2[[#All],[Stock]:[param_complete]], 6, FALSE)</f>
        <v>500</v>
      </c>
      <c r="X89" s="9">
        <f>VLOOKUP(Table1[[#This Row],[Stock]], Table2[[#All],[Stock]:[param_complete]], 8, FALSE)</f>
        <v>5</v>
      </c>
      <c r="Y89" s="9">
        <f>VLOOKUP(Table1[[#This Row],[Stock]], Table2[[#All],[Stock]:[param_complete]], 10, FALSE)</f>
        <v>2</v>
      </c>
      <c r="Z89" s="9">
        <f>VLOOKUP(Table1[[#This Row],[Stock]], Table2[[#All],[Stock]:[param_complete]], 12, FALSE)</f>
        <v>2.8333333330000001</v>
      </c>
      <c r="AA89" s="9">
        <f>VLOOKUP(Table1[[#This Row],[Stock]], Table2[[#All],[Stock]:[param_complete]], 14, FALSE)</f>
        <v>115</v>
      </c>
      <c r="AB89" s="9">
        <f>VLOOKUP(Table1[[#This Row],[Stock]], Table2[[#All],[Stock]:[param_complete]], 16, FALSE)</f>
        <v>179.77914050000001</v>
      </c>
      <c r="AC89" s="9">
        <f>VLOOKUP(Table1[[#This Row],[Stock]], Table2[[#All],[Stock]:[param_complete]], 18, FALSE)</f>
        <v>0.18363341</v>
      </c>
      <c r="AD89" s="9">
        <f>VLOOKUP(Table1[[#This Row],[Stock]], Table2[[#All],[Stock]:[param_complete]], 20, FALSE)</f>
        <v>130</v>
      </c>
      <c r="AE89" s="9">
        <f>VLOOKUP(Table1[[#This Row],[Stock]], Table2[[#All],[Stock]:[param_complete]], 22, FALSE)</f>
        <v>20</v>
      </c>
      <c r="AF89" s="9">
        <f>VLOOKUP(Table1[[#This Row],[Stock]], Table2[[#All],[Stock]:[param_complete]], 24, FALSE)</f>
        <v>21.5</v>
      </c>
      <c r="AG89" s="9">
        <f>VLOOKUP(Table1[[#This Row],[Stock]], Table2[[#All],[Stock]:[param_complete]], 26, FALSE)</f>
        <v>0</v>
      </c>
      <c r="AH89" s="9">
        <f>VLOOKUP(Table1[[#This Row],[Stock]], Table2[[#All],[Stock]:[param_complete]], 28, FALSE)</f>
        <v>9</v>
      </c>
      <c r="AI89" s="9">
        <f>VLOOKUP(Table1[[#This Row],[Stock]], Table2[[#All],[Stock]:[param_complete]], 29, FALSE)</f>
        <v>64</v>
      </c>
      <c r="AJ89" s="9">
        <f>VLOOKUP(Table1[[#This Row],[Stock]], Table2[[#All],[Stock]:[param_complete]], 30, FALSE)</f>
        <v>36.5</v>
      </c>
      <c r="AK89" s="65">
        <f>VLOOKUP(Table1[[#This Row],[Stock]], Table2[[#All],[Stock]:[param_complete]], 32, FALSE)</f>
        <v>0</v>
      </c>
    </row>
    <row r="90" spans="1:37" x14ac:dyDescent="0.3">
      <c r="A90" t="s">
        <v>0</v>
      </c>
      <c r="B90" t="s">
        <v>12</v>
      </c>
      <c r="C90" t="s">
        <v>16</v>
      </c>
      <c r="D90">
        <v>0</v>
      </c>
      <c r="E90">
        <v>0</v>
      </c>
      <c r="F90">
        <v>0.59</v>
      </c>
      <c r="G90">
        <v>0</v>
      </c>
      <c r="H90" t="s">
        <v>17</v>
      </c>
      <c r="I90" t="s">
        <v>4</v>
      </c>
      <c r="J90" t="s">
        <v>5</v>
      </c>
      <c r="K90" t="s">
        <v>5</v>
      </c>
      <c r="L90" t="s">
        <v>5</v>
      </c>
      <c r="M90" s="1" t="s">
        <v>18</v>
      </c>
      <c r="N90" s="1" t="s">
        <v>18</v>
      </c>
      <c r="O90" s="1" t="s">
        <v>18</v>
      </c>
      <c r="P90">
        <v>1</v>
      </c>
      <c r="Q90" t="s">
        <v>7</v>
      </c>
      <c r="R90" t="s">
        <v>7</v>
      </c>
      <c r="S90" t="s">
        <v>8</v>
      </c>
      <c r="T90" t="s">
        <v>9</v>
      </c>
      <c r="U90" s="9" t="str">
        <f>VLOOKUP(Table1[[#This Row],[Stock]], Table2[[#All],[Stock]:[param_complete]], 2, FALSE)</f>
        <v>reef-associated</v>
      </c>
      <c r="V90" s="9">
        <f>VLOOKUP(Table1[[#This Row],[Stock]], Table2[[#All],[Stock]:[param_complete]], 4, FALSE)</f>
        <v>4.3600000000000003</v>
      </c>
      <c r="W90" s="9">
        <f>VLOOKUP(Table1[[#This Row],[Stock]], Table2[[#All],[Stock]:[param_complete]], 6, FALSE)</f>
        <v>500</v>
      </c>
      <c r="X90" s="9">
        <f>VLOOKUP(Table1[[#This Row],[Stock]], Table2[[#All],[Stock]:[param_complete]], 8, FALSE)</f>
        <v>5</v>
      </c>
      <c r="Y90" s="9">
        <f>VLOOKUP(Table1[[#This Row],[Stock]], Table2[[#All],[Stock]:[param_complete]], 10, FALSE)</f>
        <v>2</v>
      </c>
      <c r="Z90" s="9">
        <f>VLOOKUP(Table1[[#This Row],[Stock]], Table2[[#All],[Stock]:[param_complete]], 12, FALSE)</f>
        <v>2.8333333330000001</v>
      </c>
      <c r="AA90" s="9">
        <f>VLOOKUP(Table1[[#This Row],[Stock]], Table2[[#All],[Stock]:[param_complete]], 14, FALSE)</f>
        <v>115</v>
      </c>
      <c r="AB90" s="9">
        <f>VLOOKUP(Table1[[#This Row],[Stock]], Table2[[#All],[Stock]:[param_complete]], 16, FALSE)</f>
        <v>179.77914050000001</v>
      </c>
      <c r="AC90" s="9">
        <f>VLOOKUP(Table1[[#This Row],[Stock]], Table2[[#All],[Stock]:[param_complete]], 18, FALSE)</f>
        <v>0.18363341</v>
      </c>
      <c r="AD90" s="9">
        <f>VLOOKUP(Table1[[#This Row],[Stock]], Table2[[#All],[Stock]:[param_complete]], 20, FALSE)</f>
        <v>130</v>
      </c>
      <c r="AE90" s="9">
        <f>VLOOKUP(Table1[[#This Row],[Stock]], Table2[[#All],[Stock]:[param_complete]], 22, FALSE)</f>
        <v>20</v>
      </c>
      <c r="AF90" s="9">
        <f>VLOOKUP(Table1[[#This Row],[Stock]], Table2[[#All],[Stock]:[param_complete]], 24, FALSE)</f>
        <v>21.5</v>
      </c>
      <c r="AG90" s="9">
        <f>VLOOKUP(Table1[[#This Row],[Stock]], Table2[[#All],[Stock]:[param_complete]], 26, FALSE)</f>
        <v>0</v>
      </c>
      <c r="AH90" s="9">
        <f>VLOOKUP(Table1[[#This Row],[Stock]], Table2[[#All],[Stock]:[param_complete]], 28, FALSE)</f>
        <v>9</v>
      </c>
      <c r="AI90" s="9">
        <f>VLOOKUP(Table1[[#This Row],[Stock]], Table2[[#All],[Stock]:[param_complete]], 29, FALSE)</f>
        <v>64</v>
      </c>
      <c r="AJ90" s="9">
        <f>VLOOKUP(Table1[[#This Row],[Stock]], Table2[[#All],[Stock]:[param_complete]], 30, FALSE)</f>
        <v>36.5</v>
      </c>
      <c r="AK90" s="65">
        <f>VLOOKUP(Table1[[#This Row],[Stock]], Table2[[#All],[Stock]:[param_complete]], 32, FALSE)</f>
        <v>0</v>
      </c>
    </row>
    <row r="91" spans="1:37" x14ac:dyDescent="0.3">
      <c r="A91" t="s">
        <v>0</v>
      </c>
      <c r="B91" t="s">
        <v>12</v>
      </c>
      <c r="C91" t="s">
        <v>16</v>
      </c>
      <c r="D91">
        <v>1</v>
      </c>
      <c r="E91">
        <v>0</v>
      </c>
      <c r="F91">
        <v>0.79110000000000003</v>
      </c>
      <c r="G91">
        <v>0</v>
      </c>
      <c r="H91" t="s">
        <v>17</v>
      </c>
      <c r="I91" t="s">
        <v>4</v>
      </c>
      <c r="J91" t="s">
        <v>5</v>
      </c>
      <c r="K91" t="s">
        <v>5</v>
      </c>
      <c r="L91" t="s">
        <v>5</v>
      </c>
      <c r="M91" s="1" t="s">
        <v>18</v>
      </c>
      <c r="N91" s="1" t="s">
        <v>18</v>
      </c>
      <c r="O91" s="1" t="s">
        <v>18</v>
      </c>
      <c r="P91">
        <v>1</v>
      </c>
      <c r="Q91" t="s">
        <v>7</v>
      </c>
      <c r="R91" t="s">
        <v>7</v>
      </c>
      <c r="S91" t="s">
        <v>8</v>
      </c>
      <c r="T91" t="s">
        <v>9</v>
      </c>
      <c r="U91" s="9" t="str">
        <f>VLOOKUP(Table1[[#This Row],[Stock]], Table2[[#All],[Stock]:[param_complete]], 2, FALSE)</f>
        <v>reef-associated</v>
      </c>
      <c r="V91" s="9">
        <f>VLOOKUP(Table1[[#This Row],[Stock]], Table2[[#All],[Stock]:[param_complete]], 4, FALSE)</f>
        <v>4.3600000000000003</v>
      </c>
      <c r="W91" s="9">
        <f>VLOOKUP(Table1[[#This Row],[Stock]], Table2[[#All],[Stock]:[param_complete]], 6, FALSE)</f>
        <v>500</v>
      </c>
      <c r="X91" s="9">
        <f>VLOOKUP(Table1[[#This Row],[Stock]], Table2[[#All],[Stock]:[param_complete]], 8, FALSE)</f>
        <v>5</v>
      </c>
      <c r="Y91" s="9">
        <f>VLOOKUP(Table1[[#This Row],[Stock]], Table2[[#All],[Stock]:[param_complete]], 10, FALSE)</f>
        <v>2</v>
      </c>
      <c r="Z91" s="9">
        <f>VLOOKUP(Table1[[#This Row],[Stock]], Table2[[#All],[Stock]:[param_complete]], 12, FALSE)</f>
        <v>2.8333333330000001</v>
      </c>
      <c r="AA91" s="9">
        <f>VLOOKUP(Table1[[#This Row],[Stock]], Table2[[#All],[Stock]:[param_complete]], 14, FALSE)</f>
        <v>115</v>
      </c>
      <c r="AB91" s="9">
        <f>VLOOKUP(Table1[[#This Row],[Stock]], Table2[[#All],[Stock]:[param_complete]], 16, FALSE)</f>
        <v>179.77914050000001</v>
      </c>
      <c r="AC91" s="9">
        <f>VLOOKUP(Table1[[#This Row],[Stock]], Table2[[#All],[Stock]:[param_complete]], 18, FALSE)</f>
        <v>0.18363341</v>
      </c>
      <c r="AD91" s="9">
        <f>VLOOKUP(Table1[[#This Row],[Stock]], Table2[[#All],[Stock]:[param_complete]], 20, FALSE)</f>
        <v>130</v>
      </c>
      <c r="AE91" s="9">
        <f>VLOOKUP(Table1[[#This Row],[Stock]], Table2[[#All],[Stock]:[param_complete]], 22, FALSE)</f>
        <v>20</v>
      </c>
      <c r="AF91" s="9">
        <f>VLOOKUP(Table1[[#This Row],[Stock]], Table2[[#All],[Stock]:[param_complete]], 24, FALSE)</f>
        <v>21.5</v>
      </c>
      <c r="AG91" s="9">
        <f>VLOOKUP(Table1[[#This Row],[Stock]], Table2[[#All],[Stock]:[param_complete]], 26, FALSE)</f>
        <v>0</v>
      </c>
      <c r="AH91" s="9">
        <f>VLOOKUP(Table1[[#This Row],[Stock]], Table2[[#All],[Stock]:[param_complete]], 28, FALSE)</f>
        <v>9</v>
      </c>
      <c r="AI91" s="9">
        <f>VLOOKUP(Table1[[#This Row],[Stock]], Table2[[#All],[Stock]:[param_complete]], 29, FALSE)</f>
        <v>64</v>
      </c>
      <c r="AJ91" s="9">
        <f>VLOOKUP(Table1[[#This Row],[Stock]], Table2[[#All],[Stock]:[param_complete]], 30, FALSE)</f>
        <v>36.5</v>
      </c>
      <c r="AK91" s="65">
        <f>VLOOKUP(Table1[[#This Row],[Stock]], Table2[[#All],[Stock]:[param_complete]], 32, FALSE)</f>
        <v>0</v>
      </c>
    </row>
    <row r="92" spans="1:37" x14ac:dyDescent="0.3">
      <c r="A92" t="s">
        <v>0</v>
      </c>
      <c r="B92" t="s">
        <v>12</v>
      </c>
      <c r="C92" t="s">
        <v>16</v>
      </c>
      <c r="D92">
        <v>2</v>
      </c>
      <c r="E92">
        <v>5.0000000000000001E-4</v>
      </c>
      <c r="F92">
        <v>0.79110000000000003</v>
      </c>
      <c r="G92">
        <v>2.5</v>
      </c>
      <c r="H92" t="s">
        <v>17</v>
      </c>
      <c r="I92" t="s">
        <v>4</v>
      </c>
      <c r="J92" t="s">
        <v>5</v>
      </c>
      <c r="K92" t="s">
        <v>5</v>
      </c>
      <c r="L92" t="s">
        <v>5</v>
      </c>
      <c r="M92" s="1" t="s">
        <v>18</v>
      </c>
      <c r="N92" s="1" t="s">
        <v>18</v>
      </c>
      <c r="O92" s="1" t="s">
        <v>18</v>
      </c>
      <c r="P92">
        <v>1</v>
      </c>
      <c r="Q92" t="s">
        <v>7</v>
      </c>
      <c r="R92" t="s">
        <v>7</v>
      </c>
      <c r="S92" t="s">
        <v>8</v>
      </c>
      <c r="T92" t="s">
        <v>9</v>
      </c>
      <c r="U92" s="9" t="str">
        <f>VLOOKUP(Table1[[#This Row],[Stock]], Table2[[#All],[Stock]:[param_complete]], 2, FALSE)</f>
        <v>reef-associated</v>
      </c>
      <c r="V92" s="9">
        <f>VLOOKUP(Table1[[#This Row],[Stock]], Table2[[#All],[Stock]:[param_complete]], 4, FALSE)</f>
        <v>4.3600000000000003</v>
      </c>
      <c r="W92" s="9">
        <f>VLOOKUP(Table1[[#This Row],[Stock]], Table2[[#All],[Stock]:[param_complete]], 6, FALSE)</f>
        <v>500</v>
      </c>
      <c r="X92" s="9">
        <f>VLOOKUP(Table1[[#This Row],[Stock]], Table2[[#All],[Stock]:[param_complete]], 8, FALSE)</f>
        <v>5</v>
      </c>
      <c r="Y92" s="9">
        <f>VLOOKUP(Table1[[#This Row],[Stock]], Table2[[#All],[Stock]:[param_complete]], 10, FALSE)</f>
        <v>2</v>
      </c>
      <c r="Z92" s="9">
        <f>VLOOKUP(Table1[[#This Row],[Stock]], Table2[[#All],[Stock]:[param_complete]], 12, FALSE)</f>
        <v>2.8333333330000001</v>
      </c>
      <c r="AA92" s="9">
        <f>VLOOKUP(Table1[[#This Row],[Stock]], Table2[[#All],[Stock]:[param_complete]], 14, FALSE)</f>
        <v>115</v>
      </c>
      <c r="AB92" s="9">
        <f>VLOOKUP(Table1[[#This Row],[Stock]], Table2[[#All],[Stock]:[param_complete]], 16, FALSE)</f>
        <v>179.77914050000001</v>
      </c>
      <c r="AC92" s="9">
        <f>VLOOKUP(Table1[[#This Row],[Stock]], Table2[[#All],[Stock]:[param_complete]], 18, FALSE)</f>
        <v>0.18363341</v>
      </c>
      <c r="AD92" s="9">
        <f>VLOOKUP(Table1[[#This Row],[Stock]], Table2[[#All],[Stock]:[param_complete]], 20, FALSE)</f>
        <v>130</v>
      </c>
      <c r="AE92" s="9">
        <f>VLOOKUP(Table1[[#This Row],[Stock]], Table2[[#All],[Stock]:[param_complete]], 22, FALSE)</f>
        <v>20</v>
      </c>
      <c r="AF92" s="9">
        <f>VLOOKUP(Table1[[#This Row],[Stock]], Table2[[#All],[Stock]:[param_complete]], 24, FALSE)</f>
        <v>21.5</v>
      </c>
      <c r="AG92" s="9">
        <f>VLOOKUP(Table1[[#This Row],[Stock]], Table2[[#All],[Stock]:[param_complete]], 26, FALSE)</f>
        <v>0</v>
      </c>
      <c r="AH92" s="9">
        <f>VLOOKUP(Table1[[#This Row],[Stock]], Table2[[#All],[Stock]:[param_complete]], 28, FALSE)</f>
        <v>9</v>
      </c>
      <c r="AI92" s="9">
        <f>VLOOKUP(Table1[[#This Row],[Stock]], Table2[[#All],[Stock]:[param_complete]], 29, FALSE)</f>
        <v>64</v>
      </c>
      <c r="AJ92" s="9">
        <f>VLOOKUP(Table1[[#This Row],[Stock]], Table2[[#All],[Stock]:[param_complete]], 30, FALSE)</f>
        <v>36.5</v>
      </c>
      <c r="AK92" s="65">
        <f>VLOOKUP(Table1[[#This Row],[Stock]], Table2[[#All],[Stock]:[param_complete]], 32, FALSE)</f>
        <v>0</v>
      </c>
    </row>
    <row r="93" spans="1:37" x14ac:dyDescent="0.3">
      <c r="A93" t="s">
        <v>0</v>
      </c>
      <c r="B93" t="s">
        <v>12</v>
      </c>
      <c r="C93" t="s">
        <v>16</v>
      </c>
      <c r="D93">
        <v>3</v>
      </c>
      <c r="E93">
        <v>9.9000000000000008E-3</v>
      </c>
      <c r="F93">
        <v>0.79110000000000003</v>
      </c>
      <c r="G93">
        <v>2.5</v>
      </c>
      <c r="H93" t="s">
        <v>17</v>
      </c>
      <c r="I93" t="s">
        <v>4</v>
      </c>
      <c r="J93" t="s">
        <v>5</v>
      </c>
      <c r="K93" t="s">
        <v>5</v>
      </c>
      <c r="L93" t="s">
        <v>5</v>
      </c>
      <c r="M93" s="1" t="s">
        <v>18</v>
      </c>
      <c r="N93" s="1" t="s">
        <v>18</v>
      </c>
      <c r="O93" s="1" t="s">
        <v>18</v>
      </c>
      <c r="P93">
        <v>1</v>
      </c>
      <c r="Q93" t="s">
        <v>7</v>
      </c>
      <c r="R93" t="s">
        <v>7</v>
      </c>
      <c r="S93" t="s">
        <v>8</v>
      </c>
      <c r="T93" t="s">
        <v>9</v>
      </c>
      <c r="U93" s="9" t="str">
        <f>VLOOKUP(Table1[[#This Row],[Stock]], Table2[[#All],[Stock]:[param_complete]], 2, FALSE)</f>
        <v>reef-associated</v>
      </c>
      <c r="V93" s="9">
        <f>VLOOKUP(Table1[[#This Row],[Stock]], Table2[[#All],[Stock]:[param_complete]], 4, FALSE)</f>
        <v>4.3600000000000003</v>
      </c>
      <c r="W93" s="9">
        <f>VLOOKUP(Table1[[#This Row],[Stock]], Table2[[#All],[Stock]:[param_complete]], 6, FALSE)</f>
        <v>500</v>
      </c>
      <c r="X93" s="9">
        <f>VLOOKUP(Table1[[#This Row],[Stock]], Table2[[#All],[Stock]:[param_complete]], 8, FALSE)</f>
        <v>5</v>
      </c>
      <c r="Y93" s="9">
        <f>VLOOKUP(Table1[[#This Row],[Stock]], Table2[[#All],[Stock]:[param_complete]], 10, FALSE)</f>
        <v>2</v>
      </c>
      <c r="Z93" s="9">
        <f>VLOOKUP(Table1[[#This Row],[Stock]], Table2[[#All],[Stock]:[param_complete]], 12, FALSE)</f>
        <v>2.8333333330000001</v>
      </c>
      <c r="AA93" s="9">
        <f>VLOOKUP(Table1[[#This Row],[Stock]], Table2[[#All],[Stock]:[param_complete]], 14, FALSE)</f>
        <v>115</v>
      </c>
      <c r="AB93" s="9">
        <f>VLOOKUP(Table1[[#This Row],[Stock]], Table2[[#All],[Stock]:[param_complete]], 16, FALSE)</f>
        <v>179.77914050000001</v>
      </c>
      <c r="AC93" s="9">
        <f>VLOOKUP(Table1[[#This Row],[Stock]], Table2[[#All],[Stock]:[param_complete]], 18, FALSE)</f>
        <v>0.18363341</v>
      </c>
      <c r="AD93" s="9">
        <f>VLOOKUP(Table1[[#This Row],[Stock]], Table2[[#All],[Stock]:[param_complete]], 20, FALSE)</f>
        <v>130</v>
      </c>
      <c r="AE93" s="9">
        <f>VLOOKUP(Table1[[#This Row],[Stock]], Table2[[#All],[Stock]:[param_complete]], 22, FALSE)</f>
        <v>20</v>
      </c>
      <c r="AF93" s="9">
        <f>VLOOKUP(Table1[[#This Row],[Stock]], Table2[[#All],[Stock]:[param_complete]], 24, FALSE)</f>
        <v>21.5</v>
      </c>
      <c r="AG93" s="9">
        <f>VLOOKUP(Table1[[#This Row],[Stock]], Table2[[#All],[Stock]:[param_complete]], 26, FALSE)</f>
        <v>0</v>
      </c>
      <c r="AH93" s="9">
        <f>VLOOKUP(Table1[[#This Row],[Stock]], Table2[[#All],[Stock]:[param_complete]], 28, FALSE)</f>
        <v>9</v>
      </c>
      <c r="AI93" s="9">
        <f>VLOOKUP(Table1[[#This Row],[Stock]], Table2[[#All],[Stock]:[param_complete]], 29, FALSE)</f>
        <v>64</v>
      </c>
      <c r="AJ93" s="9">
        <f>VLOOKUP(Table1[[#This Row],[Stock]], Table2[[#All],[Stock]:[param_complete]], 30, FALSE)</f>
        <v>36.5</v>
      </c>
      <c r="AK93" s="65">
        <f>VLOOKUP(Table1[[#This Row],[Stock]], Table2[[#All],[Stock]:[param_complete]], 32, FALSE)</f>
        <v>0</v>
      </c>
    </row>
    <row r="94" spans="1:37" s="97" customFormat="1" x14ac:dyDescent="0.3">
      <c r="A94" s="97" t="s">
        <v>0</v>
      </c>
      <c r="B94" s="97" t="s">
        <v>12</v>
      </c>
      <c r="C94" s="97" t="s">
        <v>16</v>
      </c>
      <c r="D94" s="97">
        <v>4</v>
      </c>
      <c r="E94" s="97">
        <v>0.17510000000000001</v>
      </c>
      <c r="F94" s="97">
        <v>0.79110000000000003</v>
      </c>
      <c r="G94" s="97">
        <v>2.5</v>
      </c>
      <c r="H94" s="97" t="s">
        <v>17</v>
      </c>
      <c r="I94" s="97" t="s">
        <v>4</v>
      </c>
      <c r="J94" s="97" t="s">
        <v>5</v>
      </c>
      <c r="K94" s="97" t="s">
        <v>5</v>
      </c>
      <c r="L94" s="97" t="s">
        <v>5</v>
      </c>
      <c r="M94" s="99" t="s">
        <v>18</v>
      </c>
      <c r="N94" s="99" t="s">
        <v>18</v>
      </c>
      <c r="O94" s="99" t="s">
        <v>18</v>
      </c>
      <c r="P94" s="97">
        <v>1</v>
      </c>
      <c r="Q94" s="97" t="s">
        <v>7</v>
      </c>
      <c r="R94" s="97" t="s">
        <v>7</v>
      </c>
      <c r="S94" s="97" t="s">
        <v>8</v>
      </c>
      <c r="T94" s="97" t="s">
        <v>9</v>
      </c>
      <c r="U94" s="96" t="str">
        <f>VLOOKUP(Table1[[#This Row],[Stock]], Table2[[#All],[Stock]:[param_complete]], 2, FALSE)</f>
        <v>reef-associated</v>
      </c>
      <c r="V94" s="96">
        <f>VLOOKUP(Table1[[#This Row],[Stock]], Table2[[#All],[Stock]:[param_complete]], 4, FALSE)</f>
        <v>4.3600000000000003</v>
      </c>
      <c r="W94" s="96">
        <f>VLOOKUP(Table1[[#This Row],[Stock]], Table2[[#All],[Stock]:[param_complete]], 6, FALSE)</f>
        <v>500</v>
      </c>
      <c r="X94" s="96">
        <f>VLOOKUP(Table1[[#This Row],[Stock]], Table2[[#All],[Stock]:[param_complete]], 8, FALSE)</f>
        <v>5</v>
      </c>
      <c r="Y94" s="96">
        <f>VLOOKUP(Table1[[#This Row],[Stock]], Table2[[#All],[Stock]:[param_complete]], 10, FALSE)</f>
        <v>2</v>
      </c>
      <c r="Z94" s="96">
        <f>VLOOKUP(Table1[[#This Row],[Stock]], Table2[[#All],[Stock]:[param_complete]], 12, FALSE)</f>
        <v>2.8333333330000001</v>
      </c>
      <c r="AA94" s="96">
        <f>VLOOKUP(Table1[[#This Row],[Stock]], Table2[[#All],[Stock]:[param_complete]], 14, FALSE)</f>
        <v>115</v>
      </c>
      <c r="AB94" s="96">
        <f>VLOOKUP(Table1[[#This Row],[Stock]], Table2[[#All],[Stock]:[param_complete]], 16, FALSE)</f>
        <v>179.77914050000001</v>
      </c>
      <c r="AC94" s="96">
        <f>VLOOKUP(Table1[[#This Row],[Stock]], Table2[[#All],[Stock]:[param_complete]], 18, FALSE)</f>
        <v>0.18363341</v>
      </c>
      <c r="AD94" s="96">
        <f>VLOOKUP(Table1[[#This Row],[Stock]], Table2[[#All],[Stock]:[param_complete]], 20, FALSE)</f>
        <v>130</v>
      </c>
      <c r="AE94" s="96">
        <f>VLOOKUP(Table1[[#This Row],[Stock]], Table2[[#All],[Stock]:[param_complete]], 22, FALSE)</f>
        <v>20</v>
      </c>
      <c r="AF94" s="96">
        <f>VLOOKUP(Table1[[#This Row],[Stock]], Table2[[#All],[Stock]:[param_complete]], 24, FALSE)</f>
        <v>21.5</v>
      </c>
      <c r="AG94" s="96">
        <f>VLOOKUP(Table1[[#This Row],[Stock]], Table2[[#All],[Stock]:[param_complete]], 26, FALSE)</f>
        <v>0</v>
      </c>
      <c r="AH94" s="96">
        <f>VLOOKUP(Table1[[#This Row],[Stock]], Table2[[#All],[Stock]:[param_complete]], 28, FALSE)</f>
        <v>9</v>
      </c>
      <c r="AI94" s="96">
        <f>VLOOKUP(Table1[[#This Row],[Stock]], Table2[[#All],[Stock]:[param_complete]], 29, FALSE)</f>
        <v>64</v>
      </c>
      <c r="AJ94" s="96">
        <f>VLOOKUP(Table1[[#This Row],[Stock]], Table2[[#All],[Stock]:[param_complete]], 30, FALSE)</f>
        <v>36.5</v>
      </c>
      <c r="AK94" s="100">
        <f>VLOOKUP(Table1[[#This Row],[Stock]], Table2[[#All],[Stock]:[param_complete]], 32, FALSE)</f>
        <v>0</v>
      </c>
    </row>
    <row r="95" spans="1:37" s="97" customFormat="1" x14ac:dyDescent="0.3">
      <c r="A95" s="97" t="s">
        <v>0</v>
      </c>
      <c r="B95" s="97" t="s">
        <v>12</v>
      </c>
      <c r="C95" s="97" t="s">
        <v>16</v>
      </c>
      <c r="D95" s="97">
        <v>5</v>
      </c>
      <c r="E95" s="97">
        <v>0.81910000000000005</v>
      </c>
      <c r="F95" s="97">
        <v>0.79110000000000003</v>
      </c>
      <c r="G95" s="97">
        <v>2.5</v>
      </c>
      <c r="H95" s="97" t="s">
        <v>17</v>
      </c>
      <c r="I95" s="97" t="s">
        <v>4</v>
      </c>
      <c r="J95" s="97" t="s">
        <v>5</v>
      </c>
      <c r="K95" s="97" t="s">
        <v>5</v>
      </c>
      <c r="L95" s="97" t="s">
        <v>5</v>
      </c>
      <c r="M95" s="99" t="s">
        <v>18</v>
      </c>
      <c r="N95" s="99" t="s">
        <v>18</v>
      </c>
      <c r="O95" s="99" t="s">
        <v>18</v>
      </c>
      <c r="P95" s="97">
        <v>1</v>
      </c>
      <c r="Q95" s="97" t="s">
        <v>7</v>
      </c>
      <c r="R95" s="97" t="s">
        <v>7</v>
      </c>
      <c r="S95" s="97" t="s">
        <v>8</v>
      </c>
      <c r="T95" s="97" t="s">
        <v>9</v>
      </c>
      <c r="U95" s="96" t="str">
        <f>VLOOKUP(Table1[[#This Row],[Stock]], Table2[[#All],[Stock]:[param_complete]], 2, FALSE)</f>
        <v>reef-associated</v>
      </c>
      <c r="V95" s="96">
        <f>VLOOKUP(Table1[[#This Row],[Stock]], Table2[[#All],[Stock]:[param_complete]], 4, FALSE)</f>
        <v>4.3600000000000003</v>
      </c>
      <c r="W95" s="96">
        <f>VLOOKUP(Table1[[#This Row],[Stock]], Table2[[#All],[Stock]:[param_complete]], 6, FALSE)</f>
        <v>500</v>
      </c>
      <c r="X95" s="96">
        <f>VLOOKUP(Table1[[#This Row],[Stock]], Table2[[#All],[Stock]:[param_complete]], 8, FALSE)</f>
        <v>5</v>
      </c>
      <c r="Y95" s="96">
        <f>VLOOKUP(Table1[[#This Row],[Stock]], Table2[[#All],[Stock]:[param_complete]], 10, FALSE)</f>
        <v>2</v>
      </c>
      <c r="Z95" s="96">
        <f>VLOOKUP(Table1[[#This Row],[Stock]], Table2[[#All],[Stock]:[param_complete]], 12, FALSE)</f>
        <v>2.8333333330000001</v>
      </c>
      <c r="AA95" s="96">
        <f>VLOOKUP(Table1[[#This Row],[Stock]], Table2[[#All],[Stock]:[param_complete]], 14, FALSE)</f>
        <v>115</v>
      </c>
      <c r="AB95" s="96">
        <f>VLOOKUP(Table1[[#This Row],[Stock]], Table2[[#All],[Stock]:[param_complete]], 16, FALSE)</f>
        <v>179.77914050000001</v>
      </c>
      <c r="AC95" s="96">
        <f>VLOOKUP(Table1[[#This Row],[Stock]], Table2[[#All],[Stock]:[param_complete]], 18, FALSE)</f>
        <v>0.18363341</v>
      </c>
      <c r="AD95" s="96">
        <f>VLOOKUP(Table1[[#This Row],[Stock]], Table2[[#All],[Stock]:[param_complete]], 20, FALSE)</f>
        <v>130</v>
      </c>
      <c r="AE95" s="96">
        <f>VLOOKUP(Table1[[#This Row],[Stock]], Table2[[#All],[Stock]:[param_complete]], 22, FALSE)</f>
        <v>20</v>
      </c>
      <c r="AF95" s="96">
        <f>VLOOKUP(Table1[[#This Row],[Stock]], Table2[[#All],[Stock]:[param_complete]], 24, FALSE)</f>
        <v>21.5</v>
      </c>
      <c r="AG95" s="96">
        <f>VLOOKUP(Table1[[#This Row],[Stock]], Table2[[#All],[Stock]:[param_complete]], 26, FALSE)</f>
        <v>0</v>
      </c>
      <c r="AH95" s="96">
        <f>VLOOKUP(Table1[[#This Row],[Stock]], Table2[[#All],[Stock]:[param_complete]], 28, FALSE)</f>
        <v>9</v>
      </c>
      <c r="AI95" s="96">
        <f>VLOOKUP(Table1[[#This Row],[Stock]], Table2[[#All],[Stock]:[param_complete]], 29, FALSE)</f>
        <v>64</v>
      </c>
      <c r="AJ95" s="96">
        <f>VLOOKUP(Table1[[#This Row],[Stock]], Table2[[#All],[Stock]:[param_complete]], 30, FALSE)</f>
        <v>36.5</v>
      </c>
      <c r="AK95" s="100">
        <f>VLOOKUP(Table1[[#This Row],[Stock]], Table2[[#All],[Stock]:[param_complete]], 32, FALSE)</f>
        <v>0</v>
      </c>
    </row>
    <row r="96" spans="1:37" x14ac:dyDescent="0.3">
      <c r="A96" t="s">
        <v>0</v>
      </c>
      <c r="B96" t="s">
        <v>12</v>
      </c>
      <c r="C96" t="s">
        <v>16</v>
      </c>
      <c r="D96">
        <v>6</v>
      </c>
      <c r="E96">
        <v>0.98970000000000002</v>
      </c>
      <c r="F96">
        <v>0.79489999999999994</v>
      </c>
      <c r="G96">
        <v>2.5</v>
      </c>
      <c r="H96" t="s">
        <v>17</v>
      </c>
      <c r="I96" t="s">
        <v>4</v>
      </c>
      <c r="J96" t="s">
        <v>5</v>
      </c>
      <c r="K96" t="s">
        <v>5</v>
      </c>
      <c r="L96" t="s">
        <v>5</v>
      </c>
      <c r="M96" s="1" t="s">
        <v>18</v>
      </c>
      <c r="N96" s="1" t="s">
        <v>18</v>
      </c>
      <c r="O96" s="1" t="s">
        <v>18</v>
      </c>
      <c r="P96">
        <v>1</v>
      </c>
      <c r="Q96" t="s">
        <v>7</v>
      </c>
      <c r="R96" t="s">
        <v>7</v>
      </c>
      <c r="S96" t="s">
        <v>8</v>
      </c>
      <c r="T96" t="s">
        <v>9</v>
      </c>
      <c r="U96" s="9" t="str">
        <f>VLOOKUP(Table1[[#This Row],[Stock]], Table2[[#All],[Stock]:[param_complete]], 2, FALSE)</f>
        <v>reef-associated</v>
      </c>
      <c r="V96" s="9">
        <f>VLOOKUP(Table1[[#This Row],[Stock]], Table2[[#All],[Stock]:[param_complete]], 4, FALSE)</f>
        <v>4.3600000000000003</v>
      </c>
      <c r="W96" s="9">
        <f>VLOOKUP(Table1[[#This Row],[Stock]], Table2[[#All],[Stock]:[param_complete]], 6, FALSE)</f>
        <v>500</v>
      </c>
      <c r="X96" s="9">
        <f>VLOOKUP(Table1[[#This Row],[Stock]], Table2[[#All],[Stock]:[param_complete]], 8, FALSE)</f>
        <v>5</v>
      </c>
      <c r="Y96" s="9">
        <f>VLOOKUP(Table1[[#This Row],[Stock]], Table2[[#All],[Stock]:[param_complete]], 10, FALSE)</f>
        <v>2</v>
      </c>
      <c r="Z96" s="9">
        <f>VLOOKUP(Table1[[#This Row],[Stock]], Table2[[#All],[Stock]:[param_complete]], 12, FALSE)</f>
        <v>2.8333333330000001</v>
      </c>
      <c r="AA96" s="9">
        <f>VLOOKUP(Table1[[#This Row],[Stock]], Table2[[#All],[Stock]:[param_complete]], 14, FALSE)</f>
        <v>115</v>
      </c>
      <c r="AB96" s="9">
        <f>VLOOKUP(Table1[[#This Row],[Stock]], Table2[[#All],[Stock]:[param_complete]], 16, FALSE)</f>
        <v>179.77914050000001</v>
      </c>
      <c r="AC96" s="9">
        <f>VLOOKUP(Table1[[#This Row],[Stock]], Table2[[#All],[Stock]:[param_complete]], 18, FALSE)</f>
        <v>0.18363341</v>
      </c>
      <c r="AD96" s="9">
        <f>VLOOKUP(Table1[[#This Row],[Stock]], Table2[[#All],[Stock]:[param_complete]], 20, FALSE)</f>
        <v>130</v>
      </c>
      <c r="AE96" s="9">
        <f>VLOOKUP(Table1[[#This Row],[Stock]], Table2[[#All],[Stock]:[param_complete]], 22, FALSE)</f>
        <v>20</v>
      </c>
      <c r="AF96" s="9">
        <f>VLOOKUP(Table1[[#This Row],[Stock]], Table2[[#All],[Stock]:[param_complete]], 24, FALSE)</f>
        <v>21.5</v>
      </c>
      <c r="AG96" s="9">
        <f>VLOOKUP(Table1[[#This Row],[Stock]], Table2[[#All],[Stock]:[param_complete]], 26, FALSE)</f>
        <v>0</v>
      </c>
      <c r="AH96" s="9">
        <f>VLOOKUP(Table1[[#This Row],[Stock]], Table2[[#All],[Stock]:[param_complete]], 28, FALSE)</f>
        <v>9</v>
      </c>
      <c r="AI96" s="9">
        <f>VLOOKUP(Table1[[#This Row],[Stock]], Table2[[#All],[Stock]:[param_complete]], 29, FALSE)</f>
        <v>64</v>
      </c>
      <c r="AJ96" s="9">
        <f>VLOOKUP(Table1[[#This Row],[Stock]], Table2[[#All],[Stock]:[param_complete]], 30, FALSE)</f>
        <v>36.5</v>
      </c>
      <c r="AK96" s="65">
        <f>VLOOKUP(Table1[[#This Row],[Stock]], Table2[[#All],[Stock]:[param_complete]], 32, FALSE)</f>
        <v>0</v>
      </c>
    </row>
    <row r="97" spans="1:37" x14ac:dyDescent="0.3">
      <c r="A97" t="s">
        <v>0</v>
      </c>
      <c r="B97" t="s">
        <v>12</v>
      </c>
      <c r="C97" t="s">
        <v>16</v>
      </c>
      <c r="D97">
        <v>7</v>
      </c>
      <c r="E97">
        <v>0.99950000000000006</v>
      </c>
      <c r="F97">
        <v>0.79910000000000003</v>
      </c>
      <c r="G97">
        <v>2.5</v>
      </c>
      <c r="H97" t="s">
        <v>17</v>
      </c>
      <c r="I97" t="s">
        <v>4</v>
      </c>
      <c r="J97" t="s">
        <v>5</v>
      </c>
      <c r="K97" t="s">
        <v>5</v>
      </c>
      <c r="L97" t="s">
        <v>5</v>
      </c>
      <c r="M97" s="1" t="s">
        <v>18</v>
      </c>
      <c r="N97" s="1" t="s">
        <v>18</v>
      </c>
      <c r="O97" s="1" t="s">
        <v>18</v>
      </c>
      <c r="P97">
        <v>1</v>
      </c>
      <c r="Q97" t="s">
        <v>7</v>
      </c>
      <c r="R97" t="s">
        <v>7</v>
      </c>
      <c r="S97" t="s">
        <v>8</v>
      </c>
      <c r="T97" t="s">
        <v>9</v>
      </c>
      <c r="U97" s="9" t="str">
        <f>VLOOKUP(Table1[[#This Row],[Stock]], Table2[[#All],[Stock]:[param_complete]], 2, FALSE)</f>
        <v>reef-associated</v>
      </c>
      <c r="V97" s="9">
        <f>VLOOKUP(Table1[[#This Row],[Stock]], Table2[[#All],[Stock]:[param_complete]], 4, FALSE)</f>
        <v>4.3600000000000003</v>
      </c>
      <c r="W97" s="9">
        <f>VLOOKUP(Table1[[#This Row],[Stock]], Table2[[#All],[Stock]:[param_complete]], 6, FALSE)</f>
        <v>500</v>
      </c>
      <c r="X97" s="9">
        <f>VLOOKUP(Table1[[#This Row],[Stock]], Table2[[#All],[Stock]:[param_complete]], 8, FALSE)</f>
        <v>5</v>
      </c>
      <c r="Y97" s="9">
        <f>VLOOKUP(Table1[[#This Row],[Stock]], Table2[[#All],[Stock]:[param_complete]], 10, FALSE)</f>
        <v>2</v>
      </c>
      <c r="Z97" s="9">
        <f>VLOOKUP(Table1[[#This Row],[Stock]], Table2[[#All],[Stock]:[param_complete]], 12, FALSE)</f>
        <v>2.8333333330000001</v>
      </c>
      <c r="AA97" s="9">
        <f>VLOOKUP(Table1[[#This Row],[Stock]], Table2[[#All],[Stock]:[param_complete]], 14, FALSE)</f>
        <v>115</v>
      </c>
      <c r="AB97" s="9">
        <f>VLOOKUP(Table1[[#This Row],[Stock]], Table2[[#All],[Stock]:[param_complete]], 16, FALSE)</f>
        <v>179.77914050000001</v>
      </c>
      <c r="AC97" s="9">
        <f>VLOOKUP(Table1[[#This Row],[Stock]], Table2[[#All],[Stock]:[param_complete]], 18, FALSE)</f>
        <v>0.18363341</v>
      </c>
      <c r="AD97" s="9">
        <f>VLOOKUP(Table1[[#This Row],[Stock]], Table2[[#All],[Stock]:[param_complete]], 20, FALSE)</f>
        <v>130</v>
      </c>
      <c r="AE97" s="9">
        <f>VLOOKUP(Table1[[#This Row],[Stock]], Table2[[#All],[Stock]:[param_complete]], 22, FALSE)</f>
        <v>20</v>
      </c>
      <c r="AF97" s="9">
        <f>VLOOKUP(Table1[[#This Row],[Stock]], Table2[[#All],[Stock]:[param_complete]], 24, FALSE)</f>
        <v>21.5</v>
      </c>
      <c r="AG97" s="9">
        <f>VLOOKUP(Table1[[#This Row],[Stock]], Table2[[#All],[Stock]:[param_complete]], 26, FALSE)</f>
        <v>0</v>
      </c>
      <c r="AH97" s="9">
        <f>VLOOKUP(Table1[[#This Row],[Stock]], Table2[[#All],[Stock]:[param_complete]], 28, FALSE)</f>
        <v>9</v>
      </c>
      <c r="AI97" s="9">
        <f>VLOOKUP(Table1[[#This Row],[Stock]], Table2[[#All],[Stock]:[param_complete]], 29, FALSE)</f>
        <v>64</v>
      </c>
      <c r="AJ97" s="9">
        <f>VLOOKUP(Table1[[#This Row],[Stock]], Table2[[#All],[Stock]:[param_complete]], 30, FALSE)</f>
        <v>36.5</v>
      </c>
      <c r="AK97" s="65">
        <f>VLOOKUP(Table1[[#This Row],[Stock]], Table2[[#All],[Stock]:[param_complete]], 32, FALSE)</f>
        <v>0</v>
      </c>
    </row>
    <row r="98" spans="1:37" x14ac:dyDescent="0.3">
      <c r="A98" t="s">
        <v>0</v>
      </c>
      <c r="B98" t="s">
        <v>12</v>
      </c>
      <c r="C98" t="s">
        <v>16</v>
      </c>
      <c r="D98">
        <v>8</v>
      </c>
      <c r="E98">
        <v>1</v>
      </c>
      <c r="F98">
        <v>0.80210000000000004</v>
      </c>
      <c r="G98">
        <v>2.5</v>
      </c>
      <c r="H98" t="s">
        <v>17</v>
      </c>
      <c r="I98" t="s">
        <v>4</v>
      </c>
      <c r="J98" t="s">
        <v>5</v>
      </c>
      <c r="K98" t="s">
        <v>5</v>
      </c>
      <c r="L98" t="s">
        <v>5</v>
      </c>
      <c r="M98" s="1" t="s">
        <v>18</v>
      </c>
      <c r="N98" s="1" t="s">
        <v>18</v>
      </c>
      <c r="O98" s="1" t="s">
        <v>18</v>
      </c>
      <c r="P98">
        <v>1</v>
      </c>
      <c r="Q98" t="s">
        <v>7</v>
      </c>
      <c r="R98" t="s">
        <v>7</v>
      </c>
      <c r="S98" t="s">
        <v>8</v>
      </c>
      <c r="T98" t="s">
        <v>9</v>
      </c>
      <c r="U98" s="9" t="str">
        <f>VLOOKUP(Table1[[#This Row],[Stock]], Table2[[#All],[Stock]:[param_complete]], 2, FALSE)</f>
        <v>reef-associated</v>
      </c>
      <c r="V98" s="9">
        <f>VLOOKUP(Table1[[#This Row],[Stock]], Table2[[#All],[Stock]:[param_complete]], 4, FALSE)</f>
        <v>4.3600000000000003</v>
      </c>
      <c r="W98" s="9">
        <f>VLOOKUP(Table1[[#This Row],[Stock]], Table2[[#All],[Stock]:[param_complete]], 6, FALSE)</f>
        <v>500</v>
      </c>
      <c r="X98" s="9">
        <f>VLOOKUP(Table1[[#This Row],[Stock]], Table2[[#All],[Stock]:[param_complete]], 8, FALSE)</f>
        <v>5</v>
      </c>
      <c r="Y98" s="9">
        <f>VLOOKUP(Table1[[#This Row],[Stock]], Table2[[#All],[Stock]:[param_complete]], 10, FALSE)</f>
        <v>2</v>
      </c>
      <c r="Z98" s="9">
        <f>VLOOKUP(Table1[[#This Row],[Stock]], Table2[[#All],[Stock]:[param_complete]], 12, FALSE)</f>
        <v>2.8333333330000001</v>
      </c>
      <c r="AA98" s="9">
        <f>VLOOKUP(Table1[[#This Row],[Stock]], Table2[[#All],[Stock]:[param_complete]], 14, FALSE)</f>
        <v>115</v>
      </c>
      <c r="AB98" s="9">
        <f>VLOOKUP(Table1[[#This Row],[Stock]], Table2[[#All],[Stock]:[param_complete]], 16, FALSE)</f>
        <v>179.77914050000001</v>
      </c>
      <c r="AC98" s="9">
        <f>VLOOKUP(Table1[[#This Row],[Stock]], Table2[[#All],[Stock]:[param_complete]], 18, FALSE)</f>
        <v>0.18363341</v>
      </c>
      <c r="AD98" s="9">
        <f>VLOOKUP(Table1[[#This Row],[Stock]], Table2[[#All],[Stock]:[param_complete]], 20, FALSE)</f>
        <v>130</v>
      </c>
      <c r="AE98" s="9">
        <f>VLOOKUP(Table1[[#This Row],[Stock]], Table2[[#All],[Stock]:[param_complete]], 22, FALSE)</f>
        <v>20</v>
      </c>
      <c r="AF98" s="9">
        <f>VLOOKUP(Table1[[#This Row],[Stock]], Table2[[#All],[Stock]:[param_complete]], 24, FALSE)</f>
        <v>21.5</v>
      </c>
      <c r="AG98" s="9">
        <f>VLOOKUP(Table1[[#This Row],[Stock]], Table2[[#All],[Stock]:[param_complete]], 26, FALSE)</f>
        <v>0</v>
      </c>
      <c r="AH98" s="9">
        <f>VLOOKUP(Table1[[#This Row],[Stock]], Table2[[#All],[Stock]:[param_complete]], 28, FALSE)</f>
        <v>9</v>
      </c>
      <c r="AI98" s="9">
        <f>VLOOKUP(Table1[[#This Row],[Stock]], Table2[[#All],[Stock]:[param_complete]], 29, FALSE)</f>
        <v>64</v>
      </c>
      <c r="AJ98" s="9">
        <f>VLOOKUP(Table1[[#This Row],[Stock]], Table2[[#All],[Stock]:[param_complete]], 30, FALSE)</f>
        <v>36.5</v>
      </c>
      <c r="AK98" s="65">
        <f>VLOOKUP(Table1[[#This Row],[Stock]], Table2[[#All],[Stock]:[param_complete]], 32, FALSE)</f>
        <v>0</v>
      </c>
    </row>
    <row r="99" spans="1:37" x14ac:dyDescent="0.3">
      <c r="A99" t="s">
        <v>0</v>
      </c>
      <c r="B99" t="s">
        <v>12</v>
      </c>
      <c r="C99" t="s">
        <v>16</v>
      </c>
      <c r="D99">
        <v>9</v>
      </c>
      <c r="E99">
        <v>1</v>
      </c>
      <c r="F99">
        <v>0.80430000000000001</v>
      </c>
      <c r="G99">
        <v>2.5</v>
      </c>
      <c r="H99" t="s">
        <v>17</v>
      </c>
      <c r="I99" t="s">
        <v>4</v>
      </c>
      <c r="J99" t="s">
        <v>5</v>
      </c>
      <c r="K99" t="s">
        <v>5</v>
      </c>
      <c r="L99" t="s">
        <v>5</v>
      </c>
      <c r="M99" s="1" t="s">
        <v>18</v>
      </c>
      <c r="N99" s="1" t="s">
        <v>18</v>
      </c>
      <c r="O99" s="1" t="s">
        <v>18</v>
      </c>
      <c r="P99">
        <v>1</v>
      </c>
      <c r="Q99" t="s">
        <v>7</v>
      </c>
      <c r="R99" t="s">
        <v>7</v>
      </c>
      <c r="S99" t="s">
        <v>8</v>
      </c>
      <c r="T99" t="s">
        <v>9</v>
      </c>
      <c r="U99" s="9" t="str">
        <f>VLOOKUP(Table1[[#This Row],[Stock]], Table2[[#All],[Stock]:[param_complete]], 2, FALSE)</f>
        <v>reef-associated</v>
      </c>
      <c r="V99" s="9">
        <f>VLOOKUP(Table1[[#This Row],[Stock]], Table2[[#All],[Stock]:[param_complete]], 4, FALSE)</f>
        <v>4.3600000000000003</v>
      </c>
      <c r="W99" s="9">
        <f>VLOOKUP(Table1[[#This Row],[Stock]], Table2[[#All],[Stock]:[param_complete]], 6, FALSE)</f>
        <v>500</v>
      </c>
      <c r="X99" s="9">
        <f>VLOOKUP(Table1[[#This Row],[Stock]], Table2[[#All],[Stock]:[param_complete]], 8, FALSE)</f>
        <v>5</v>
      </c>
      <c r="Y99" s="9">
        <f>VLOOKUP(Table1[[#This Row],[Stock]], Table2[[#All],[Stock]:[param_complete]], 10, FALSE)</f>
        <v>2</v>
      </c>
      <c r="Z99" s="9">
        <f>VLOOKUP(Table1[[#This Row],[Stock]], Table2[[#All],[Stock]:[param_complete]], 12, FALSE)</f>
        <v>2.8333333330000001</v>
      </c>
      <c r="AA99" s="9">
        <f>VLOOKUP(Table1[[#This Row],[Stock]], Table2[[#All],[Stock]:[param_complete]], 14, FALSE)</f>
        <v>115</v>
      </c>
      <c r="AB99" s="9">
        <f>VLOOKUP(Table1[[#This Row],[Stock]], Table2[[#All],[Stock]:[param_complete]], 16, FALSE)</f>
        <v>179.77914050000001</v>
      </c>
      <c r="AC99" s="9">
        <f>VLOOKUP(Table1[[#This Row],[Stock]], Table2[[#All],[Stock]:[param_complete]], 18, FALSE)</f>
        <v>0.18363341</v>
      </c>
      <c r="AD99" s="9">
        <f>VLOOKUP(Table1[[#This Row],[Stock]], Table2[[#All],[Stock]:[param_complete]], 20, FALSE)</f>
        <v>130</v>
      </c>
      <c r="AE99" s="9">
        <f>VLOOKUP(Table1[[#This Row],[Stock]], Table2[[#All],[Stock]:[param_complete]], 22, FALSE)</f>
        <v>20</v>
      </c>
      <c r="AF99" s="9">
        <f>VLOOKUP(Table1[[#This Row],[Stock]], Table2[[#All],[Stock]:[param_complete]], 24, FALSE)</f>
        <v>21.5</v>
      </c>
      <c r="AG99" s="9">
        <f>VLOOKUP(Table1[[#This Row],[Stock]], Table2[[#All],[Stock]:[param_complete]], 26, FALSE)</f>
        <v>0</v>
      </c>
      <c r="AH99" s="9">
        <f>VLOOKUP(Table1[[#This Row],[Stock]], Table2[[#All],[Stock]:[param_complete]], 28, FALSE)</f>
        <v>9</v>
      </c>
      <c r="AI99" s="9">
        <f>VLOOKUP(Table1[[#This Row],[Stock]], Table2[[#All],[Stock]:[param_complete]], 29, FALSE)</f>
        <v>64</v>
      </c>
      <c r="AJ99" s="9">
        <f>VLOOKUP(Table1[[#This Row],[Stock]], Table2[[#All],[Stock]:[param_complete]], 30, FALSE)</f>
        <v>36.5</v>
      </c>
      <c r="AK99" s="65">
        <f>VLOOKUP(Table1[[#This Row],[Stock]], Table2[[#All],[Stock]:[param_complete]], 32, FALSE)</f>
        <v>0</v>
      </c>
    </row>
    <row r="100" spans="1:37" x14ac:dyDescent="0.3">
      <c r="A100" t="s">
        <v>0</v>
      </c>
      <c r="B100" t="s">
        <v>12</v>
      </c>
      <c r="C100" t="s">
        <v>16</v>
      </c>
      <c r="D100">
        <v>10</v>
      </c>
      <c r="E100">
        <v>1</v>
      </c>
      <c r="F100">
        <v>0.80590000000000006</v>
      </c>
      <c r="G100">
        <v>2.5</v>
      </c>
      <c r="H100" t="s">
        <v>17</v>
      </c>
      <c r="I100" t="s">
        <v>4</v>
      </c>
      <c r="J100" t="s">
        <v>5</v>
      </c>
      <c r="K100" t="s">
        <v>5</v>
      </c>
      <c r="L100" t="s">
        <v>5</v>
      </c>
      <c r="M100" s="1" t="s">
        <v>18</v>
      </c>
      <c r="N100" s="1" t="s">
        <v>18</v>
      </c>
      <c r="O100" s="1" t="s">
        <v>18</v>
      </c>
      <c r="P100">
        <v>1</v>
      </c>
      <c r="Q100" t="s">
        <v>7</v>
      </c>
      <c r="R100" t="s">
        <v>7</v>
      </c>
      <c r="S100" t="s">
        <v>8</v>
      </c>
      <c r="T100" t="s">
        <v>9</v>
      </c>
      <c r="U100" s="9" t="str">
        <f>VLOOKUP(Table1[[#This Row],[Stock]], Table2[[#All],[Stock]:[param_complete]], 2, FALSE)</f>
        <v>reef-associated</v>
      </c>
      <c r="V100" s="9">
        <f>VLOOKUP(Table1[[#This Row],[Stock]], Table2[[#All],[Stock]:[param_complete]], 4, FALSE)</f>
        <v>4.3600000000000003</v>
      </c>
      <c r="W100" s="9">
        <f>VLOOKUP(Table1[[#This Row],[Stock]], Table2[[#All],[Stock]:[param_complete]], 6, FALSE)</f>
        <v>500</v>
      </c>
      <c r="X100" s="9">
        <f>VLOOKUP(Table1[[#This Row],[Stock]], Table2[[#All],[Stock]:[param_complete]], 8, FALSE)</f>
        <v>5</v>
      </c>
      <c r="Y100" s="9">
        <f>VLOOKUP(Table1[[#This Row],[Stock]], Table2[[#All],[Stock]:[param_complete]], 10, FALSE)</f>
        <v>2</v>
      </c>
      <c r="Z100" s="9">
        <f>VLOOKUP(Table1[[#This Row],[Stock]], Table2[[#All],[Stock]:[param_complete]], 12, FALSE)</f>
        <v>2.8333333330000001</v>
      </c>
      <c r="AA100" s="9">
        <f>VLOOKUP(Table1[[#This Row],[Stock]], Table2[[#All],[Stock]:[param_complete]], 14, FALSE)</f>
        <v>115</v>
      </c>
      <c r="AB100" s="9">
        <f>VLOOKUP(Table1[[#This Row],[Stock]], Table2[[#All],[Stock]:[param_complete]], 16, FALSE)</f>
        <v>179.77914050000001</v>
      </c>
      <c r="AC100" s="9">
        <f>VLOOKUP(Table1[[#This Row],[Stock]], Table2[[#All],[Stock]:[param_complete]], 18, FALSE)</f>
        <v>0.18363341</v>
      </c>
      <c r="AD100" s="9">
        <f>VLOOKUP(Table1[[#This Row],[Stock]], Table2[[#All],[Stock]:[param_complete]], 20, FALSE)</f>
        <v>130</v>
      </c>
      <c r="AE100" s="9">
        <f>VLOOKUP(Table1[[#This Row],[Stock]], Table2[[#All],[Stock]:[param_complete]], 22, FALSE)</f>
        <v>20</v>
      </c>
      <c r="AF100" s="9">
        <f>VLOOKUP(Table1[[#This Row],[Stock]], Table2[[#All],[Stock]:[param_complete]], 24, FALSE)</f>
        <v>21.5</v>
      </c>
      <c r="AG100" s="9">
        <f>VLOOKUP(Table1[[#This Row],[Stock]], Table2[[#All],[Stock]:[param_complete]], 26, FALSE)</f>
        <v>0</v>
      </c>
      <c r="AH100" s="9">
        <f>VLOOKUP(Table1[[#This Row],[Stock]], Table2[[#All],[Stock]:[param_complete]], 28, FALSE)</f>
        <v>9</v>
      </c>
      <c r="AI100" s="9">
        <f>VLOOKUP(Table1[[#This Row],[Stock]], Table2[[#All],[Stock]:[param_complete]], 29, FALSE)</f>
        <v>64</v>
      </c>
      <c r="AJ100" s="9">
        <f>VLOOKUP(Table1[[#This Row],[Stock]], Table2[[#All],[Stock]:[param_complete]], 30, FALSE)</f>
        <v>36.5</v>
      </c>
      <c r="AK100" s="65">
        <f>VLOOKUP(Table1[[#This Row],[Stock]], Table2[[#All],[Stock]:[param_complete]], 32, FALSE)</f>
        <v>0</v>
      </c>
    </row>
    <row r="101" spans="1:37" x14ac:dyDescent="0.3">
      <c r="A101" t="s">
        <v>0</v>
      </c>
      <c r="B101" t="s">
        <v>12</v>
      </c>
      <c r="C101" t="s">
        <v>16</v>
      </c>
      <c r="D101">
        <v>11</v>
      </c>
      <c r="E101">
        <v>1</v>
      </c>
      <c r="F101">
        <v>0.80699999999999994</v>
      </c>
      <c r="G101">
        <v>2.5</v>
      </c>
      <c r="H101" t="s">
        <v>17</v>
      </c>
      <c r="I101" t="s">
        <v>4</v>
      </c>
      <c r="J101" t="s">
        <v>5</v>
      </c>
      <c r="K101" t="s">
        <v>5</v>
      </c>
      <c r="L101" t="s">
        <v>5</v>
      </c>
      <c r="M101" s="1" t="s">
        <v>18</v>
      </c>
      <c r="N101" s="1" t="s">
        <v>18</v>
      </c>
      <c r="O101" s="1" t="s">
        <v>18</v>
      </c>
      <c r="P101">
        <v>1</v>
      </c>
      <c r="Q101" t="s">
        <v>7</v>
      </c>
      <c r="R101" t="s">
        <v>7</v>
      </c>
      <c r="S101" t="s">
        <v>8</v>
      </c>
      <c r="T101" t="s">
        <v>9</v>
      </c>
      <c r="U101" s="9" t="str">
        <f>VLOOKUP(Table1[[#This Row],[Stock]], Table2[[#All],[Stock]:[param_complete]], 2, FALSE)</f>
        <v>reef-associated</v>
      </c>
      <c r="V101" s="9">
        <f>VLOOKUP(Table1[[#This Row],[Stock]], Table2[[#All],[Stock]:[param_complete]], 4, FALSE)</f>
        <v>4.3600000000000003</v>
      </c>
      <c r="W101" s="9">
        <f>VLOOKUP(Table1[[#This Row],[Stock]], Table2[[#All],[Stock]:[param_complete]], 6, FALSE)</f>
        <v>500</v>
      </c>
      <c r="X101" s="9">
        <f>VLOOKUP(Table1[[#This Row],[Stock]], Table2[[#All],[Stock]:[param_complete]], 8, FALSE)</f>
        <v>5</v>
      </c>
      <c r="Y101" s="9">
        <f>VLOOKUP(Table1[[#This Row],[Stock]], Table2[[#All],[Stock]:[param_complete]], 10, FALSE)</f>
        <v>2</v>
      </c>
      <c r="Z101" s="9">
        <f>VLOOKUP(Table1[[#This Row],[Stock]], Table2[[#All],[Stock]:[param_complete]], 12, FALSE)</f>
        <v>2.8333333330000001</v>
      </c>
      <c r="AA101" s="9">
        <f>VLOOKUP(Table1[[#This Row],[Stock]], Table2[[#All],[Stock]:[param_complete]], 14, FALSE)</f>
        <v>115</v>
      </c>
      <c r="AB101" s="9">
        <f>VLOOKUP(Table1[[#This Row],[Stock]], Table2[[#All],[Stock]:[param_complete]], 16, FALSE)</f>
        <v>179.77914050000001</v>
      </c>
      <c r="AC101" s="9">
        <f>VLOOKUP(Table1[[#This Row],[Stock]], Table2[[#All],[Stock]:[param_complete]], 18, FALSE)</f>
        <v>0.18363341</v>
      </c>
      <c r="AD101" s="9">
        <f>VLOOKUP(Table1[[#This Row],[Stock]], Table2[[#All],[Stock]:[param_complete]], 20, FALSE)</f>
        <v>130</v>
      </c>
      <c r="AE101" s="9">
        <f>VLOOKUP(Table1[[#This Row],[Stock]], Table2[[#All],[Stock]:[param_complete]], 22, FALSE)</f>
        <v>20</v>
      </c>
      <c r="AF101" s="9">
        <f>VLOOKUP(Table1[[#This Row],[Stock]], Table2[[#All],[Stock]:[param_complete]], 24, FALSE)</f>
        <v>21.5</v>
      </c>
      <c r="AG101" s="9">
        <f>VLOOKUP(Table1[[#This Row],[Stock]], Table2[[#All],[Stock]:[param_complete]], 26, FALSE)</f>
        <v>0</v>
      </c>
      <c r="AH101" s="9">
        <f>VLOOKUP(Table1[[#This Row],[Stock]], Table2[[#All],[Stock]:[param_complete]], 28, FALSE)</f>
        <v>9</v>
      </c>
      <c r="AI101" s="9">
        <f>VLOOKUP(Table1[[#This Row],[Stock]], Table2[[#All],[Stock]:[param_complete]], 29, FALSE)</f>
        <v>64</v>
      </c>
      <c r="AJ101" s="9">
        <f>VLOOKUP(Table1[[#This Row],[Stock]], Table2[[#All],[Stock]:[param_complete]], 30, FALSE)</f>
        <v>36.5</v>
      </c>
      <c r="AK101" s="65">
        <f>VLOOKUP(Table1[[#This Row],[Stock]], Table2[[#All],[Stock]:[param_complete]], 32, FALSE)</f>
        <v>0</v>
      </c>
    </row>
    <row r="102" spans="1:37" x14ac:dyDescent="0.3">
      <c r="A102" t="s">
        <v>0</v>
      </c>
      <c r="B102" t="s">
        <v>12</v>
      </c>
      <c r="C102" t="s">
        <v>16</v>
      </c>
      <c r="D102">
        <v>12</v>
      </c>
      <c r="E102">
        <v>1</v>
      </c>
      <c r="F102">
        <v>0.80779999999999996</v>
      </c>
      <c r="G102">
        <v>2.5</v>
      </c>
      <c r="H102" t="s">
        <v>17</v>
      </c>
      <c r="I102" t="s">
        <v>4</v>
      </c>
      <c r="J102" t="s">
        <v>5</v>
      </c>
      <c r="K102" t="s">
        <v>5</v>
      </c>
      <c r="L102" t="s">
        <v>5</v>
      </c>
      <c r="M102" s="1" t="s">
        <v>18</v>
      </c>
      <c r="N102" s="1" t="s">
        <v>18</v>
      </c>
      <c r="O102" s="1" t="s">
        <v>18</v>
      </c>
      <c r="P102">
        <v>1</v>
      </c>
      <c r="Q102" t="s">
        <v>7</v>
      </c>
      <c r="R102" t="s">
        <v>7</v>
      </c>
      <c r="S102" t="s">
        <v>8</v>
      </c>
      <c r="T102" t="s">
        <v>9</v>
      </c>
      <c r="U102" s="9" t="str">
        <f>VLOOKUP(Table1[[#This Row],[Stock]], Table2[[#All],[Stock]:[param_complete]], 2, FALSE)</f>
        <v>reef-associated</v>
      </c>
      <c r="V102" s="9">
        <f>VLOOKUP(Table1[[#This Row],[Stock]], Table2[[#All],[Stock]:[param_complete]], 4, FALSE)</f>
        <v>4.3600000000000003</v>
      </c>
      <c r="W102" s="9">
        <f>VLOOKUP(Table1[[#This Row],[Stock]], Table2[[#All],[Stock]:[param_complete]], 6, FALSE)</f>
        <v>500</v>
      </c>
      <c r="X102" s="9">
        <f>VLOOKUP(Table1[[#This Row],[Stock]], Table2[[#All],[Stock]:[param_complete]], 8, FALSE)</f>
        <v>5</v>
      </c>
      <c r="Y102" s="9">
        <f>VLOOKUP(Table1[[#This Row],[Stock]], Table2[[#All],[Stock]:[param_complete]], 10, FALSE)</f>
        <v>2</v>
      </c>
      <c r="Z102" s="9">
        <f>VLOOKUP(Table1[[#This Row],[Stock]], Table2[[#All],[Stock]:[param_complete]], 12, FALSE)</f>
        <v>2.8333333330000001</v>
      </c>
      <c r="AA102" s="9">
        <f>VLOOKUP(Table1[[#This Row],[Stock]], Table2[[#All],[Stock]:[param_complete]], 14, FALSE)</f>
        <v>115</v>
      </c>
      <c r="AB102" s="9">
        <f>VLOOKUP(Table1[[#This Row],[Stock]], Table2[[#All],[Stock]:[param_complete]], 16, FALSE)</f>
        <v>179.77914050000001</v>
      </c>
      <c r="AC102" s="9">
        <f>VLOOKUP(Table1[[#This Row],[Stock]], Table2[[#All],[Stock]:[param_complete]], 18, FALSE)</f>
        <v>0.18363341</v>
      </c>
      <c r="AD102" s="9">
        <f>VLOOKUP(Table1[[#This Row],[Stock]], Table2[[#All],[Stock]:[param_complete]], 20, FALSE)</f>
        <v>130</v>
      </c>
      <c r="AE102" s="9">
        <f>VLOOKUP(Table1[[#This Row],[Stock]], Table2[[#All],[Stock]:[param_complete]], 22, FALSE)</f>
        <v>20</v>
      </c>
      <c r="AF102" s="9">
        <f>VLOOKUP(Table1[[#This Row],[Stock]], Table2[[#All],[Stock]:[param_complete]], 24, FALSE)</f>
        <v>21.5</v>
      </c>
      <c r="AG102" s="9">
        <f>VLOOKUP(Table1[[#This Row],[Stock]], Table2[[#All],[Stock]:[param_complete]], 26, FALSE)</f>
        <v>0</v>
      </c>
      <c r="AH102" s="9">
        <f>VLOOKUP(Table1[[#This Row],[Stock]], Table2[[#All],[Stock]:[param_complete]], 28, FALSE)</f>
        <v>9</v>
      </c>
      <c r="AI102" s="9">
        <f>VLOOKUP(Table1[[#This Row],[Stock]], Table2[[#All],[Stock]:[param_complete]], 29, FALSE)</f>
        <v>64</v>
      </c>
      <c r="AJ102" s="9">
        <f>VLOOKUP(Table1[[#This Row],[Stock]], Table2[[#All],[Stock]:[param_complete]], 30, FALSE)</f>
        <v>36.5</v>
      </c>
      <c r="AK102" s="65">
        <f>VLOOKUP(Table1[[#This Row],[Stock]], Table2[[#All],[Stock]:[param_complete]], 32, FALSE)</f>
        <v>0</v>
      </c>
    </row>
    <row r="103" spans="1:37" x14ac:dyDescent="0.3">
      <c r="A103" t="s">
        <v>0</v>
      </c>
      <c r="B103" t="s">
        <v>12</v>
      </c>
      <c r="C103" t="s">
        <v>16</v>
      </c>
      <c r="D103">
        <v>13</v>
      </c>
      <c r="E103">
        <v>1</v>
      </c>
      <c r="F103">
        <v>0.8085</v>
      </c>
      <c r="G103">
        <v>2.5</v>
      </c>
      <c r="H103" t="s">
        <v>17</v>
      </c>
      <c r="I103" t="s">
        <v>4</v>
      </c>
      <c r="J103" t="s">
        <v>5</v>
      </c>
      <c r="K103" t="s">
        <v>5</v>
      </c>
      <c r="L103" t="s">
        <v>5</v>
      </c>
      <c r="M103" s="1" t="s">
        <v>18</v>
      </c>
      <c r="N103" s="1" t="s">
        <v>18</v>
      </c>
      <c r="O103" s="1" t="s">
        <v>18</v>
      </c>
      <c r="P103">
        <v>1</v>
      </c>
      <c r="Q103" t="s">
        <v>7</v>
      </c>
      <c r="R103" t="s">
        <v>7</v>
      </c>
      <c r="S103" t="s">
        <v>8</v>
      </c>
      <c r="T103" t="s">
        <v>9</v>
      </c>
      <c r="U103" s="9" t="str">
        <f>VLOOKUP(Table1[[#This Row],[Stock]], Table2[[#All],[Stock]:[param_complete]], 2, FALSE)</f>
        <v>reef-associated</v>
      </c>
      <c r="V103" s="9">
        <f>VLOOKUP(Table1[[#This Row],[Stock]], Table2[[#All],[Stock]:[param_complete]], 4, FALSE)</f>
        <v>4.3600000000000003</v>
      </c>
      <c r="W103" s="9">
        <f>VLOOKUP(Table1[[#This Row],[Stock]], Table2[[#All],[Stock]:[param_complete]], 6, FALSE)</f>
        <v>500</v>
      </c>
      <c r="X103" s="9">
        <f>VLOOKUP(Table1[[#This Row],[Stock]], Table2[[#All],[Stock]:[param_complete]], 8, FALSE)</f>
        <v>5</v>
      </c>
      <c r="Y103" s="9">
        <f>VLOOKUP(Table1[[#This Row],[Stock]], Table2[[#All],[Stock]:[param_complete]], 10, FALSE)</f>
        <v>2</v>
      </c>
      <c r="Z103" s="9">
        <f>VLOOKUP(Table1[[#This Row],[Stock]], Table2[[#All],[Stock]:[param_complete]], 12, FALSE)</f>
        <v>2.8333333330000001</v>
      </c>
      <c r="AA103" s="9">
        <f>VLOOKUP(Table1[[#This Row],[Stock]], Table2[[#All],[Stock]:[param_complete]], 14, FALSE)</f>
        <v>115</v>
      </c>
      <c r="AB103" s="9">
        <f>VLOOKUP(Table1[[#This Row],[Stock]], Table2[[#All],[Stock]:[param_complete]], 16, FALSE)</f>
        <v>179.77914050000001</v>
      </c>
      <c r="AC103" s="9">
        <f>VLOOKUP(Table1[[#This Row],[Stock]], Table2[[#All],[Stock]:[param_complete]], 18, FALSE)</f>
        <v>0.18363341</v>
      </c>
      <c r="AD103" s="9">
        <f>VLOOKUP(Table1[[#This Row],[Stock]], Table2[[#All],[Stock]:[param_complete]], 20, FALSE)</f>
        <v>130</v>
      </c>
      <c r="AE103" s="9">
        <f>VLOOKUP(Table1[[#This Row],[Stock]], Table2[[#All],[Stock]:[param_complete]], 22, FALSE)</f>
        <v>20</v>
      </c>
      <c r="AF103" s="9">
        <f>VLOOKUP(Table1[[#This Row],[Stock]], Table2[[#All],[Stock]:[param_complete]], 24, FALSE)</f>
        <v>21.5</v>
      </c>
      <c r="AG103" s="9">
        <f>VLOOKUP(Table1[[#This Row],[Stock]], Table2[[#All],[Stock]:[param_complete]], 26, FALSE)</f>
        <v>0</v>
      </c>
      <c r="AH103" s="9">
        <f>VLOOKUP(Table1[[#This Row],[Stock]], Table2[[#All],[Stock]:[param_complete]], 28, FALSE)</f>
        <v>9</v>
      </c>
      <c r="AI103" s="9">
        <f>VLOOKUP(Table1[[#This Row],[Stock]], Table2[[#All],[Stock]:[param_complete]], 29, FALSE)</f>
        <v>64</v>
      </c>
      <c r="AJ103" s="9">
        <f>VLOOKUP(Table1[[#This Row],[Stock]], Table2[[#All],[Stock]:[param_complete]], 30, FALSE)</f>
        <v>36.5</v>
      </c>
      <c r="AK103" s="65">
        <f>VLOOKUP(Table1[[#This Row],[Stock]], Table2[[#All],[Stock]:[param_complete]], 32, FALSE)</f>
        <v>0</v>
      </c>
    </row>
    <row r="104" spans="1:37" x14ac:dyDescent="0.3">
      <c r="A104" t="s">
        <v>0</v>
      </c>
      <c r="B104" t="s">
        <v>12</v>
      </c>
      <c r="C104" t="s">
        <v>16</v>
      </c>
      <c r="D104">
        <v>14</v>
      </c>
      <c r="E104">
        <v>1</v>
      </c>
      <c r="F104">
        <v>0.80889999999999995</v>
      </c>
      <c r="G104">
        <v>2.5</v>
      </c>
      <c r="H104" t="s">
        <v>17</v>
      </c>
      <c r="I104" t="s">
        <v>4</v>
      </c>
      <c r="J104" t="s">
        <v>5</v>
      </c>
      <c r="K104" t="s">
        <v>5</v>
      </c>
      <c r="L104" t="s">
        <v>5</v>
      </c>
      <c r="M104" s="1" t="s">
        <v>18</v>
      </c>
      <c r="N104" s="1" t="s">
        <v>18</v>
      </c>
      <c r="O104" s="1" t="s">
        <v>18</v>
      </c>
      <c r="P104">
        <v>1</v>
      </c>
      <c r="Q104" t="s">
        <v>7</v>
      </c>
      <c r="R104" t="s">
        <v>7</v>
      </c>
      <c r="S104" t="s">
        <v>8</v>
      </c>
      <c r="T104" t="s">
        <v>9</v>
      </c>
      <c r="U104" s="9" t="str">
        <f>VLOOKUP(Table1[[#This Row],[Stock]], Table2[[#All],[Stock]:[param_complete]], 2, FALSE)</f>
        <v>reef-associated</v>
      </c>
      <c r="V104" s="9">
        <f>VLOOKUP(Table1[[#This Row],[Stock]], Table2[[#All],[Stock]:[param_complete]], 4, FALSE)</f>
        <v>4.3600000000000003</v>
      </c>
      <c r="W104" s="9">
        <f>VLOOKUP(Table1[[#This Row],[Stock]], Table2[[#All],[Stock]:[param_complete]], 6, FALSE)</f>
        <v>500</v>
      </c>
      <c r="X104" s="9">
        <f>VLOOKUP(Table1[[#This Row],[Stock]], Table2[[#All],[Stock]:[param_complete]], 8, FALSE)</f>
        <v>5</v>
      </c>
      <c r="Y104" s="9">
        <f>VLOOKUP(Table1[[#This Row],[Stock]], Table2[[#All],[Stock]:[param_complete]], 10, FALSE)</f>
        <v>2</v>
      </c>
      <c r="Z104" s="9">
        <f>VLOOKUP(Table1[[#This Row],[Stock]], Table2[[#All],[Stock]:[param_complete]], 12, FALSE)</f>
        <v>2.8333333330000001</v>
      </c>
      <c r="AA104" s="9">
        <f>VLOOKUP(Table1[[#This Row],[Stock]], Table2[[#All],[Stock]:[param_complete]], 14, FALSE)</f>
        <v>115</v>
      </c>
      <c r="AB104" s="9">
        <f>VLOOKUP(Table1[[#This Row],[Stock]], Table2[[#All],[Stock]:[param_complete]], 16, FALSE)</f>
        <v>179.77914050000001</v>
      </c>
      <c r="AC104" s="9">
        <f>VLOOKUP(Table1[[#This Row],[Stock]], Table2[[#All],[Stock]:[param_complete]], 18, FALSE)</f>
        <v>0.18363341</v>
      </c>
      <c r="AD104" s="9">
        <f>VLOOKUP(Table1[[#This Row],[Stock]], Table2[[#All],[Stock]:[param_complete]], 20, FALSE)</f>
        <v>130</v>
      </c>
      <c r="AE104" s="9">
        <f>VLOOKUP(Table1[[#This Row],[Stock]], Table2[[#All],[Stock]:[param_complete]], 22, FALSE)</f>
        <v>20</v>
      </c>
      <c r="AF104" s="9">
        <f>VLOOKUP(Table1[[#This Row],[Stock]], Table2[[#All],[Stock]:[param_complete]], 24, FALSE)</f>
        <v>21.5</v>
      </c>
      <c r="AG104" s="9">
        <f>VLOOKUP(Table1[[#This Row],[Stock]], Table2[[#All],[Stock]:[param_complete]], 26, FALSE)</f>
        <v>0</v>
      </c>
      <c r="AH104" s="9">
        <f>VLOOKUP(Table1[[#This Row],[Stock]], Table2[[#All],[Stock]:[param_complete]], 28, FALSE)</f>
        <v>9</v>
      </c>
      <c r="AI104" s="9">
        <f>VLOOKUP(Table1[[#This Row],[Stock]], Table2[[#All],[Stock]:[param_complete]], 29, FALSE)</f>
        <v>64</v>
      </c>
      <c r="AJ104" s="9">
        <f>VLOOKUP(Table1[[#This Row],[Stock]], Table2[[#All],[Stock]:[param_complete]], 30, FALSE)</f>
        <v>36.5</v>
      </c>
      <c r="AK104" s="65">
        <f>VLOOKUP(Table1[[#This Row],[Stock]], Table2[[#All],[Stock]:[param_complete]], 32, FALSE)</f>
        <v>0</v>
      </c>
    </row>
    <row r="105" spans="1:37" x14ac:dyDescent="0.3">
      <c r="A105" t="s">
        <v>0</v>
      </c>
      <c r="B105" t="s">
        <v>12</v>
      </c>
      <c r="C105" t="s">
        <v>16</v>
      </c>
      <c r="D105">
        <v>15</v>
      </c>
      <c r="E105">
        <v>1</v>
      </c>
      <c r="F105">
        <v>0.80923999999999996</v>
      </c>
      <c r="G105">
        <v>2.5</v>
      </c>
      <c r="H105" t="s">
        <v>17</v>
      </c>
      <c r="I105" t="s">
        <v>4</v>
      </c>
      <c r="J105" t="s">
        <v>5</v>
      </c>
      <c r="K105" t="s">
        <v>5</v>
      </c>
      <c r="L105" t="s">
        <v>5</v>
      </c>
      <c r="M105" s="1" t="s">
        <v>18</v>
      </c>
      <c r="N105" s="1" t="s">
        <v>18</v>
      </c>
      <c r="O105" s="1" t="s">
        <v>18</v>
      </c>
      <c r="P105">
        <v>1</v>
      </c>
      <c r="Q105" t="s">
        <v>7</v>
      </c>
      <c r="R105" t="s">
        <v>7</v>
      </c>
      <c r="S105" t="s">
        <v>8</v>
      </c>
      <c r="T105" t="s">
        <v>9</v>
      </c>
      <c r="U105" s="9" t="str">
        <f>VLOOKUP(Table1[[#This Row],[Stock]], Table2[[#All],[Stock]:[param_complete]], 2, FALSE)</f>
        <v>reef-associated</v>
      </c>
      <c r="V105" s="9">
        <f>VLOOKUP(Table1[[#This Row],[Stock]], Table2[[#All],[Stock]:[param_complete]], 4, FALSE)</f>
        <v>4.3600000000000003</v>
      </c>
      <c r="W105" s="9">
        <f>VLOOKUP(Table1[[#This Row],[Stock]], Table2[[#All],[Stock]:[param_complete]], 6, FALSE)</f>
        <v>500</v>
      </c>
      <c r="X105" s="9">
        <f>VLOOKUP(Table1[[#This Row],[Stock]], Table2[[#All],[Stock]:[param_complete]], 8, FALSE)</f>
        <v>5</v>
      </c>
      <c r="Y105" s="9">
        <f>VLOOKUP(Table1[[#This Row],[Stock]], Table2[[#All],[Stock]:[param_complete]], 10, FALSE)</f>
        <v>2</v>
      </c>
      <c r="Z105" s="9">
        <f>VLOOKUP(Table1[[#This Row],[Stock]], Table2[[#All],[Stock]:[param_complete]], 12, FALSE)</f>
        <v>2.8333333330000001</v>
      </c>
      <c r="AA105" s="9">
        <f>VLOOKUP(Table1[[#This Row],[Stock]], Table2[[#All],[Stock]:[param_complete]], 14, FALSE)</f>
        <v>115</v>
      </c>
      <c r="AB105" s="9">
        <f>VLOOKUP(Table1[[#This Row],[Stock]], Table2[[#All],[Stock]:[param_complete]], 16, FALSE)</f>
        <v>179.77914050000001</v>
      </c>
      <c r="AC105" s="9">
        <f>VLOOKUP(Table1[[#This Row],[Stock]], Table2[[#All],[Stock]:[param_complete]], 18, FALSE)</f>
        <v>0.18363341</v>
      </c>
      <c r="AD105" s="9">
        <f>VLOOKUP(Table1[[#This Row],[Stock]], Table2[[#All],[Stock]:[param_complete]], 20, FALSE)</f>
        <v>130</v>
      </c>
      <c r="AE105" s="9">
        <f>VLOOKUP(Table1[[#This Row],[Stock]], Table2[[#All],[Stock]:[param_complete]], 22, FALSE)</f>
        <v>20</v>
      </c>
      <c r="AF105" s="9">
        <f>VLOOKUP(Table1[[#This Row],[Stock]], Table2[[#All],[Stock]:[param_complete]], 24, FALSE)</f>
        <v>21.5</v>
      </c>
      <c r="AG105" s="9">
        <f>VLOOKUP(Table1[[#This Row],[Stock]], Table2[[#All],[Stock]:[param_complete]], 26, FALSE)</f>
        <v>0</v>
      </c>
      <c r="AH105" s="9">
        <f>VLOOKUP(Table1[[#This Row],[Stock]], Table2[[#All],[Stock]:[param_complete]], 28, FALSE)</f>
        <v>9</v>
      </c>
      <c r="AI105" s="9">
        <f>VLOOKUP(Table1[[#This Row],[Stock]], Table2[[#All],[Stock]:[param_complete]], 29, FALSE)</f>
        <v>64</v>
      </c>
      <c r="AJ105" s="9">
        <f>VLOOKUP(Table1[[#This Row],[Stock]], Table2[[#All],[Stock]:[param_complete]], 30, FALSE)</f>
        <v>36.5</v>
      </c>
      <c r="AK105" s="65">
        <f>VLOOKUP(Table1[[#This Row],[Stock]], Table2[[#All],[Stock]:[param_complete]], 32, FALSE)</f>
        <v>0</v>
      </c>
    </row>
    <row r="106" spans="1:37" x14ac:dyDescent="0.3">
      <c r="A106" t="s">
        <v>0</v>
      </c>
      <c r="B106" t="s">
        <v>12</v>
      </c>
      <c r="C106" t="s">
        <v>16</v>
      </c>
      <c r="D106">
        <v>16</v>
      </c>
      <c r="E106">
        <v>1</v>
      </c>
      <c r="F106">
        <v>0.80949000000000004</v>
      </c>
      <c r="G106">
        <v>2.5</v>
      </c>
      <c r="H106" t="s">
        <v>17</v>
      </c>
      <c r="I106" t="s">
        <v>4</v>
      </c>
      <c r="J106" t="s">
        <v>5</v>
      </c>
      <c r="K106" t="s">
        <v>5</v>
      </c>
      <c r="L106" t="s">
        <v>5</v>
      </c>
      <c r="M106" s="1" t="s">
        <v>18</v>
      </c>
      <c r="N106" s="1" t="s">
        <v>18</v>
      </c>
      <c r="O106" s="1" t="s">
        <v>18</v>
      </c>
      <c r="P106">
        <v>1</v>
      </c>
      <c r="Q106" t="s">
        <v>7</v>
      </c>
      <c r="R106" t="s">
        <v>7</v>
      </c>
      <c r="S106" t="s">
        <v>8</v>
      </c>
      <c r="T106" t="s">
        <v>9</v>
      </c>
      <c r="U106" s="9" t="str">
        <f>VLOOKUP(Table1[[#This Row],[Stock]], Table2[[#All],[Stock]:[param_complete]], 2, FALSE)</f>
        <v>reef-associated</v>
      </c>
      <c r="V106" s="9">
        <f>VLOOKUP(Table1[[#This Row],[Stock]], Table2[[#All],[Stock]:[param_complete]], 4, FALSE)</f>
        <v>4.3600000000000003</v>
      </c>
      <c r="W106" s="9">
        <f>VLOOKUP(Table1[[#This Row],[Stock]], Table2[[#All],[Stock]:[param_complete]], 6, FALSE)</f>
        <v>500</v>
      </c>
      <c r="X106" s="9">
        <f>VLOOKUP(Table1[[#This Row],[Stock]], Table2[[#All],[Stock]:[param_complete]], 8, FALSE)</f>
        <v>5</v>
      </c>
      <c r="Y106" s="9">
        <f>VLOOKUP(Table1[[#This Row],[Stock]], Table2[[#All],[Stock]:[param_complete]], 10, FALSE)</f>
        <v>2</v>
      </c>
      <c r="Z106" s="9">
        <f>VLOOKUP(Table1[[#This Row],[Stock]], Table2[[#All],[Stock]:[param_complete]], 12, FALSE)</f>
        <v>2.8333333330000001</v>
      </c>
      <c r="AA106" s="9">
        <f>VLOOKUP(Table1[[#This Row],[Stock]], Table2[[#All],[Stock]:[param_complete]], 14, FALSE)</f>
        <v>115</v>
      </c>
      <c r="AB106" s="9">
        <f>VLOOKUP(Table1[[#This Row],[Stock]], Table2[[#All],[Stock]:[param_complete]], 16, FALSE)</f>
        <v>179.77914050000001</v>
      </c>
      <c r="AC106" s="9">
        <f>VLOOKUP(Table1[[#This Row],[Stock]], Table2[[#All],[Stock]:[param_complete]], 18, FALSE)</f>
        <v>0.18363341</v>
      </c>
      <c r="AD106" s="9">
        <f>VLOOKUP(Table1[[#This Row],[Stock]], Table2[[#All],[Stock]:[param_complete]], 20, FALSE)</f>
        <v>130</v>
      </c>
      <c r="AE106" s="9">
        <f>VLOOKUP(Table1[[#This Row],[Stock]], Table2[[#All],[Stock]:[param_complete]], 22, FALSE)</f>
        <v>20</v>
      </c>
      <c r="AF106" s="9">
        <f>VLOOKUP(Table1[[#This Row],[Stock]], Table2[[#All],[Stock]:[param_complete]], 24, FALSE)</f>
        <v>21.5</v>
      </c>
      <c r="AG106" s="9">
        <f>VLOOKUP(Table1[[#This Row],[Stock]], Table2[[#All],[Stock]:[param_complete]], 26, FALSE)</f>
        <v>0</v>
      </c>
      <c r="AH106" s="9">
        <f>VLOOKUP(Table1[[#This Row],[Stock]], Table2[[#All],[Stock]:[param_complete]], 28, FALSE)</f>
        <v>9</v>
      </c>
      <c r="AI106" s="9">
        <f>VLOOKUP(Table1[[#This Row],[Stock]], Table2[[#All],[Stock]:[param_complete]], 29, FALSE)</f>
        <v>64</v>
      </c>
      <c r="AJ106" s="9">
        <f>VLOOKUP(Table1[[#This Row],[Stock]], Table2[[#All],[Stock]:[param_complete]], 30, FALSE)</f>
        <v>36.5</v>
      </c>
      <c r="AK106" s="65">
        <f>VLOOKUP(Table1[[#This Row],[Stock]], Table2[[#All],[Stock]:[param_complete]], 32, FALSE)</f>
        <v>0</v>
      </c>
    </row>
    <row r="107" spans="1:37" x14ac:dyDescent="0.3">
      <c r="A107" t="s">
        <v>0</v>
      </c>
      <c r="B107" t="s">
        <v>12</v>
      </c>
      <c r="C107" t="s">
        <v>16</v>
      </c>
      <c r="D107">
        <v>17</v>
      </c>
      <c r="E107">
        <v>1</v>
      </c>
      <c r="F107">
        <v>0.80967</v>
      </c>
      <c r="G107">
        <v>2.5</v>
      </c>
      <c r="H107" t="s">
        <v>17</v>
      </c>
      <c r="I107" t="s">
        <v>4</v>
      </c>
      <c r="J107" t="s">
        <v>5</v>
      </c>
      <c r="K107" t="s">
        <v>5</v>
      </c>
      <c r="L107" t="s">
        <v>5</v>
      </c>
      <c r="M107" s="1" t="s">
        <v>18</v>
      </c>
      <c r="N107" s="1" t="s">
        <v>18</v>
      </c>
      <c r="O107" s="1" t="s">
        <v>18</v>
      </c>
      <c r="P107">
        <v>1</v>
      </c>
      <c r="Q107" t="s">
        <v>7</v>
      </c>
      <c r="R107" t="s">
        <v>7</v>
      </c>
      <c r="S107" t="s">
        <v>8</v>
      </c>
      <c r="T107" t="s">
        <v>9</v>
      </c>
      <c r="U107" s="9" t="str">
        <f>VLOOKUP(Table1[[#This Row],[Stock]], Table2[[#All],[Stock]:[param_complete]], 2, FALSE)</f>
        <v>reef-associated</v>
      </c>
      <c r="V107" s="9">
        <f>VLOOKUP(Table1[[#This Row],[Stock]], Table2[[#All],[Stock]:[param_complete]], 4, FALSE)</f>
        <v>4.3600000000000003</v>
      </c>
      <c r="W107" s="9">
        <f>VLOOKUP(Table1[[#This Row],[Stock]], Table2[[#All],[Stock]:[param_complete]], 6, FALSE)</f>
        <v>500</v>
      </c>
      <c r="X107" s="9">
        <f>VLOOKUP(Table1[[#This Row],[Stock]], Table2[[#All],[Stock]:[param_complete]], 8, FALSE)</f>
        <v>5</v>
      </c>
      <c r="Y107" s="9">
        <f>VLOOKUP(Table1[[#This Row],[Stock]], Table2[[#All],[Stock]:[param_complete]], 10, FALSE)</f>
        <v>2</v>
      </c>
      <c r="Z107" s="9">
        <f>VLOOKUP(Table1[[#This Row],[Stock]], Table2[[#All],[Stock]:[param_complete]], 12, FALSE)</f>
        <v>2.8333333330000001</v>
      </c>
      <c r="AA107" s="9">
        <f>VLOOKUP(Table1[[#This Row],[Stock]], Table2[[#All],[Stock]:[param_complete]], 14, FALSE)</f>
        <v>115</v>
      </c>
      <c r="AB107" s="9">
        <f>VLOOKUP(Table1[[#This Row],[Stock]], Table2[[#All],[Stock]:[param_complete]], 16, FALSE)</f>
        <v>179.77914050000001</v>
      </c>
      <c r="AC107" s="9">
        <f>VLOOKUP(Table1[[#This Row],[Stock]], Table2[[#All],[Stock]:[param_complete]], 18, FALSE)</f>
        <v>0.18363341</v>
      </c>
      <c r="AD107" s="9">
        <f>VLOOKUP(Table1[[#This Row],[Stock]], Table2[[#All],[Stock]:[param_complete]], 20, FALSE)</f>
        <v>130</v>
      </c>
      <c r="AE107" s="9">
        <f>VLOOKUP(Table1[[#This Row],[Stock]], Table2[[#All],[Stock]:[param_complete]], 22, FALSE)</f>
        <v>20</v>
      </c>
      <c r="AF107" s="9">
        <f>VLOOKUP(Table1[[#This Row],[Stock]], Table2[[#All],[Stock]:[param_complete]], 24, FALSE)</f>
        <v>21.5</v>
      </c>
      <c r="AG107" s="9">
        <f>VLOOKUP(Table1[[#This Row],[Stock]], Table2[[#All],[Stock]:[param_complete]], 26, FALSE)</f>
        <v>0</v>
      </c>
      <c r="AH107" s="9">
        <f>VLOOKUP(Table1[[#This Row],[Stock]], Table2[[#All],[Stock]:[param_complete]], 28, FALSE)</f>
        <v>9</v>
      </c>
      <c r="AI107" s="9">
        <f>VLOOKUP(Table1[[#This Row],[Stock]], Table2[[#All],[Stock]:[param_complete]], 29, FALSE)</f>
        <v>64</v>
      </c>
      <c r="AJ107" s="9">
        <f>VLOOKUP(Table1[[#This Row],[Stock]], Table2[[#All],[Stock]:[param_complete]], 30, FALSE)</f>
        <v>36.5</v>
      </c>
      <c r="AK107" s="65">
        <f>VLOOKUP(Table1[[#This Row],[Stock]], Table2[[#All],[Stock]:[param_complete]], 32, FALSE)</f>
        <v>0</v>
      </c>
    </row>
    <row r="108" spans="1:37" x14ac:dyDescent="0.3">
      <c r="A108" t="s">
        <v>0</v>
      </c>
      <c r="B108" t="s">
        <v>12</v>
      </c>
      <c r="C108" t="s">
        <v>16</v>
      </c>
      <c r="D108">
        <v>18</v>
      </c>
      <c r="E108">
        <v>1</v>
      </c>
      <c r="F108">
        <v>0.80981000000000003</v>
      </c>
      <c r="G108">
        <v>2.5</v>
      </c>
      <c r="H108" t="s">
        <v>17</v>
      </c>
      <c r="I108" t="s">
        <v>4</v>
      </c>
      <c r="J108" t="s">
        <v>5</v>
      </c>
      <c r="K108" t="s">
        <v>5</v>
      </c>
      <c r="L108" t="s">
        <v>5</v>
      </c>
      <c r="M108" s="1" t="s">
        <v>18</v>
      </c>
      <c r="N108" s="1" t="s">
        <v>18</v>
      </c>
      <c r="O108" s="1" t="s">
        <v>18</v>
      </c>
      <c r="P108">
        <v>1</v>
      </c>
      <c r="Q108" t="s">
        <v>7</v>
      </c>
      <c r="R108" t="s">
        <v>7</v>
      </c>
      <c r="S108" t="s">
        <v>8</v>
      </c>
      <c r="T108" t="s">
        <v>9</v>
      </c>
      <c r="U108" s="9" t="str">
        <f>VLOOKUP(Table1[[#This Row],[Stock]], Table2[[#All],[Stock]:[param_complete]], 2, FALSE)</f>
        <v>reef-associated</v>
      </c>
      <c r="V108" s="9">
        <f>VLOOKUP(Table1[[#This Row],[Stock]], Table2[[#All],[Stock]:[param_complete]], 4, FALSE)</f>
        <v>4.3600000000000003</v>
      </c>
      <c r="W108" s="9">
        <f>VLOOKUP(Table1[[#This Row],[Stock]], Table2[[#All],[Stock]:[param_complete]], 6, FALSE)</f>
        <v>500</v>
      </c>
      <c r="X108" s="9">
        <f>VLOOKUP(Table1[[#This Row],[Stock]], Table2[[#All],[Stock]:[param_complete]], 8, FALSE)</f>
        <v>5</v>
      </c>
      <c r="Y108" s="9">
        <f>VLOOKUP(Table1[[#This Row],[Stock]], Table2[[#All],[Stock]:[param_complete]], 10, FALSE)</f>
        <v>2</v>
      </c>
      <c r="Z108" s="9">
        <f>VLOOKUP(Table1[[#This Row],[Stock]], Table2[[#All],[Stock]:[param_complete]], 12, FALSE)</f>
        <v>2.8333333330000001</v>
      </c>
      <c r="AA108" s="9">
        <f>VLOOKUP(Table1[[#This Row],[Stock]], Table2[[#All],[Stock]:[param_complete]], 14, FALSE)</f>
        <v>115</v>
      </c>
      <c r="AB108" s="9">
        <f>VLOOKUP(Table1[[#This Row],[Stock]], Table2[[#All],[Stock]:[param_complete]], 16, FALSE)</f>
        <v>179.77914050000001</v>
      </c>
      <c r="AC108" s="9">
        <f>VLOOKUP(Table1[[#This Row],[Stock]], Table2[[#All],[Stock]:[param_complete]], 18, FALSE)</f>
        <v>0.18363341</v>
      </c>
      <c r="AD108" s="9">
        <f>VLOOKUP(Table1[[#This Row],[Stock]], Table2[[#All],[Stock]:[param_complete]], 20, FALSE)</f>
        <v>130</v>
      </c>
      <c r="AE108" s="9">
        <f>VLOOKUP(Table1[[#This Row],[Stock]], Table2[[#All],[Stock]:[param_complete]], 22, FALSE)</f>
        <v>20</v>
      </c>
      <c r="AF108" s="9">
        <f>VLOOKUP(Table1[[#This Row],[Stock]], Table2[[#All],[Stock]:[param_complete]], 24, FALSE)</f>
        <v>21.5</v>
      </c>
      <c r="AG108" s="9">
        <f>VLOOKUP(Table1[[#This Row],[Stock]], Table2[[#All],[Stock]:[param_complete]], 26, FALSE)</f>
        <v>0</v>
      </c>
      <c r="AH108" s="9">
        <f>VLOOKUP(Table1[[#This Row],[Stock]], Table2[[#All],[Stock]:[param_complete]], 28, FALSE)</f>
        <v>9</v>
      </c>
      <c r="AI108" s="9">
        <f>VLOOKUP(Table1[[#This Row],[Stock]], Table2[[#All],[Stock]:[param_complete]], 29, FALSE)</f>
        <v>64</v>
      </c>
      <c r="AJ108" s="9">
        <f>VLOOKUP(Table1[[#This Row],[Stock]], Table2[[#All],[Stock]:[param_complete]], 30, FALSE)</f>
        <v>36.5</v>
      </c>
      <c r="AK108" s="65">
        <f>VLOOKUP(Table1[[#This Row],[Stock]], Table2[[#All],[Stock]:[param_complete]], 32, FALSE)</f>
        <v>0</v>
      </c>
    </row>
    <row r="109" spans="1:37" x14ac:dyDescent="0.3">
      <c r="A109" t="s">
        <v>0</v>
      </c>
      <c r="B109" t="s">
        <v>12</v>
      </c>
      <c r="C109" t="s">
        <v>16</v>
      </c>
      <c r="D109">
        <v>19</v>
      </c>
      <c r="E109">
        <v>1</v>
      </c>
      <c r="F109">
        <v>0.80991000000000002</v>
      </c>
      <c r="G109">
        <v>2.5</v>
      </c>
      <c r="H109" t="s">
        <v>17</v>
      </c>
      <c r="I109" t="s">
        <v>4</v>
      </c>
      <c r="J109" t="s">
        <v>5</v>
      </c>
      <c r="K109" t="s">
        <v>5</v>
      </c>
      <c r="L109" t="s">
        <v>5</v>
      </c>
      <c r="M109" s="1" t="s">
        <v>18</v>
      </c>
      <c r="N109" s="1" t="s">
        <v>18</v>
      </c>
      <c r="O109" s="1" t="s">
        <v>18</v>
      </c>
      <c r="P109">
        <v>1</v>
      </c>
      <c r="Q109" t="s">
        <v>7</v>
      </c>
      <c r="R109" t="s">
        <v>7</v>
      </c>
      <c r="S109" t="s">
        <v>8</v>
      </c>
      <c r="T109" t="s">
        <v>9</v>
      </c>
      <c r="U109" s="9" t="str">
        <f>VLOOKUP(Table1[[#This Row],[Stock]], Table2[[#All],[Stock]:[param_complete]], 2, FALSE)</f>
        <v>reef-associated</v>
      </c>
      <c r="V109" s="9">
        <f>VLOOKUP(Table1[[#This Row],[Stock]], Table2[[#All],[Stock]:[param_complete]], 4, FALSE)</f>
        <v>4.3600000000000003</v>
      </c>
      <c r="W109" s="9">
        <f>VLOOKUP(Table1[[#This Row],[Stock]], Table2[[#All],[Stock]:[param_complete]], 6, FALSE)</f>
        <v>500</v>
      </c>
      <c r="X109" s="9">
        <f>VLOOKUP(Table1[[#This Row],[Stock]], Table2[[#All],[Stock]:[param_complete]], 8, FALSE)</f>
        <v>5</v>
      </c>
      <c r="Y109" s="9">
        <f>VLOOKUP(Table1[[#This Row],[Stock]], Table2[[#All],[Stock]:[param_complete]], 10, FALSE)</f>
        <v>2</v>
      </c>
      <c r="Z109" s="9">
        <f>VLOOKUP(Table1[[#This Row],[Stock]], Table2[[#All],[Stock]:[param_complete]], 12, FALSE)</f>
        <v>2.8333333330000001</v>
      </c>
      <c r="AA109" s="9">
        <f>VLOOKUP(Table1[[#This Row],[Stock]], Table2[[#All],[Stock]:[param_complete]], 14, FALSE)</f>
        <v>115</v>
      </c>
      <c r="AB109" s="9">
        <f>VLOOKUP(Table1[[#This Row],[Stock]], Table2[[#All],[Stock]:[param_complete]], 16, FALSE)</f>
        <v>179.77914050000001</v>
      </c>
      <c r="AC109" s="9">
        <f>VLOOKUP(Table1[[#This Row],[Stock]], Table2[[#All],[Stock]:[param_complete]], 18, FALSE)</f>
        <v>0.18363341</v>
      </c>
      <c r="AD109" s="9">
        <f>VLOOKUP(Table1[[#This Row],[Stock]], Table2[[#All],[Stock]:[param_complete]], 20, FALSE)</f>
        <v>130</v>
      </c>
      <c r="AE109" s="9">
        <f>VLOOKUP(Table1[[#This Row],[Stock]], Table2[[#All],[Stock]:[param_complete]], 22, FALSE)</f>
        <v>20</v>
      </c>
      <c r="AF109" s="9">
        <f>VLOOKUP(Table1[[#This Row],[Stock]], Table2[[#All],[Stock]:[param_complete]], 24, FALSE)</f>
        <v>21.5</v>
      </c>
      <c r="AG109" s="9">
        <f>VLOOKUP(Table1[[#This Row],[Stock]], Table2[[#All],[Stock]:[param_complete]], 26, FALSE)</f>
        <v>0</v>
      </c>
      <c r="AH109" s="9">
        <f>VLOOKUP(Table1[[#This Row],[Stock]], Table2[[#All],[Stock]:[param_complete]], 28, FALSE)</f>
        <v>9</v>
      </c>
      <c r="AI109" s="9">
        <f>VLOOKUP(Table1[[#This Row],[Stock]], Table2[[#All],[Stock]:[param_complete]], 29, FALSE)</f>
        <v>64</v>
      </c>
      <c r="AJ109" s="9">
        <f>VLOOKUP(Table1[[#This Row],[Stock]], Table2[[#All],[Stock]:[param_complete]], 30, FALSE)</f>
        <v>36.5</v>
      </c>
      <c r="AK109" s="65">
        <f>VLOOKUP(Table1[[#This Row],[Stock]], Table2[[#All],[Stock]:[param_complete]], 32, FALSE)</f>
        <v>0</v>
      </c>
    </row>
    <row r="110" spans="1:37" x14ac:dyDescent="0.3">
      <c r="A110" t="s">
        <v>0</v>
      </c>
      <c r="B110" t="s">
        <v>12</v>
      </c>
      <c r="C110" t="s">
        <v>16</v>
      </c>
      <c r="D110">
        <v>20</v>
      </c>
      <c r="E110">
        <v>1</v>
      </c>
      <c r="F110">
        <v>0.80998000000000003</v>
      </c>
      <c r="G110">
        <v>2.5</v>
      </c>
      <c r="H110" t="s">
        <v>17</v>
      </c>
      <c r="I110" t="s">
        <v>4</v>
      </c>
      <c r="J110" t="s">
        <v>5</v>
      </c>
      <c r="K110" t="s">
        <v>5</v>
      </c>
      <c r="L110" t="s">
        <v>5</v>
      </c>
      <c r="M110" s="1" t="s">
        <v>18</v>
      </c>
      <c r="N110" s="1" t="s">
        <v>18</v>
      </c>
      <c r="O110" s="1" t="s">
        <v>18</v>
      </c>
      <c r="P110">
        <v>1</v>
      </c>
      <c r="Q110" t="s">
        <v>7</v>
      </c>
      <c r="R110" t="s">
        <v>7</v>
      </c>
      <c r="S110" t="s">
        <v>8</v>
      </c>
      <c r="T110" t="s">
        <v>9</v>
      </c>
      <c r="U110" s="9" t="str">
        <f>VLOOKUP(Table1[[#This Row],[Stock]], Table2[[#All],[Stock]:[param_complete]], 2, FALSE)</f>
        <v>reef-associated</v>
      </c>
      <c r="V110" s="9">
        <f>VLOOKUP(Table1[[#This Row],[Stock]], Table2[[#All],[Stock]:[param_complete]], 4, FALSE)</f>
        <v>4.3600000000000003</v>
      </c>
      <c r="W110" s="9">
        <f>VLOOKUP(Table1[[#This Row],[Stock]], Table2[[#All],[Stock]:[param_complete]], 6, FALSE)</f>
        <v>500</v>
      </c>
      <c r="X110" s="9">
        <f>VLOOKUP(Table1[[#This Row],[Stock]], Table2[[#All],[Stock]:[param_complete]], 8, FALSE)</f>
        <v>5</v>
      </c>
      <c r="Y110" s="9">
        <f>VLOOKUP(Table1[[#This Row],[Stock]], Table2[[#All],[Stock]:[param_complete]], 10, FALSE)</f>
        <v>2</v>
      </c>
      <c r="Z110" s="9">
        <f>VLOOKUP(Table1[[#This Row],[Stock]], Table2[[#All],[Stock]:[param_complete]], 12, FALSE)</f>
        <v>2.8333333330000001</v>
      </c>
      <c r="AA110" s="9">
        <f>VLOOKUP(Table1[[#This Row],[Stock]], Table2[[#All],[Stock]:[param_complete]], 14, FALSE)</f>
        <v>115</v>
      </c>
      <c r="AB110" s="9">
        <f>VLOOKUP(Table1[[#This Row],[Stock]], Table2[[#All],[Stock]:[param_complete]], 16, FALSE)</f>
        <v>179.77914050000001</v>
      </c>
      <c r="AC110" s="9">
        <f>VLOOKUP(Table1[[#This Row],[Stock]], Table2[[#All],[Stock]:[param_complete]], 18, FALSE)</f>
        <v>0.18363341</v>
      </c>
      <c r="AD110" s="9">
        <f>VLOOKUP(Table1[[#This Row],[Stock]], Table2[[#All],[Stock]:[param_complete]], 20, FALSE)</f>
        <v>130</v>
      </c>
      <c r="AE110" s="9">
        <f>VLOOKUP(Table1[[#This Row],[Stock]], Table2[[#All],[Stock]:[param_complete]], 22, FALSE)</f>
        <v>20</v>
      </c>
      <c r="AF110" s="9">
        <f>VLOOKUP(Table1[[#This Row],[Stock]], Table2[[#All],[Stock]:[param_complete]], 24, FALSE)</f>
        <v>21.5</v>
      </c>
      <c r="AG110" s="9">
        <f>VLOOKUP(Table1[[#This Row],[Stock]], Table2[[#All],[Stock]:[param_complete]], 26, FALSE)</f>
        <v>0</v>
      </c>
      <c r="AH110" s="9">
        <f>VLOOKUP(Table1[[#This Row],[Stock]], Table2[[#All],[Stock]:[param_complete]], 28, FALSE)</f>
        <v>9</v>
      </c>
      <c r="AI110" s="9">
        <f>VLOOKUP(Table1[[#This Row],[Stock]], Table2[[#All],[Stock]:[param_complete]], 29, FALSE)</f>
        <v>64</v>
      </c>
      <c r="AJ110" s="9">
        <f>VLOOKUP(Table1[[#This Row],[Stock]], Table2[[#All],[Stock]:[param_complete]], 30, FALSE)</f>
        <v>36.5</v>
      </c>
      <c r="AK110" s="65">
        <f>VLOOKUP(Table1[[#This Row],[Stock]], Table2[[#All],[Stock]:[param_complete]], 32, FALSE)</f>
        <v>0</v>
      </c>
    </row>
    <row r="111" spans="1:37" x14ac:dyDescent="0.3">
      <c r="A111" t="s">
        <v>71</v>
      </c>
      <c r="B111" t="s">
        <v>139</v>
      </c>
      <c r="C111" t="s">
        <v>140</v>
      </c>
      <c r="D111">
        <v>0</v>
      </c>
      <c r="E111" s="92"/>
      <c r="F111">
        <v>0.46499999999999997</v>
      </c>
      <c r="G111">
        <f t="shared" ref="G111:G141" si="0">25/2</f>
        <v>12.5</v>
      </c>
      <c r="H111" t="s">
        <v>141</v>
      </c>
      <c r="I111" t="s">
        <v>28</v>
      </c>
      <c r="K111" t="s">
        <v>142</v>
      </c>
      <c r="L111" t="s">
        <v>142</v>
      </c>
      <c r="M111" s="1"/>
      <c r="N111" s="1" t="s">
        <v>143</v>
      </c>
      <c r="O111" s="1" t="s">
        <v>143</v>
      </c>
      <c r="P111">
        <v>0</v>
      </c>
      <c r="R111" t="s">
        <v>7</v>
      </c>
      <c r="S111" t="s">
        <v>8</v>
      </c>
      <c r="T111" t="s">
        <v>66</v>
      </c>
      <c r="U111" s="9" t="str">
        <f>VLOOKUP(Table1[[#This Row],[Stock]], Table2[[#All],[Stock]:[param_complete]], 2, FALSE)</f>
        <v>pelagic</v>
      </c>
      <c r="V111" s="9">
        <f>VLOOKUP(Table1[[#This Row],[Stock]], Table2[[#All],[Stock]:[param_complete]], 4, FALSE)</f>
        <v>4.3499999999999996</v>
      </c>
      <c r="W111" s="9">
        <f>VLOOKUP(Table1[[#This Row],[Stock]], Table2[[#All],[Stock]:[param_complete]], 6, FALSE)</f>
        <v>425</v>
      </c>
      <c r="X111" s="9">
        <f>VLOOKUP(Table1[[#This Row],[Stock]], Table2[[#All],[Stock]:[param_complete]], 8, FALSE)</f>
        <v>25</v>
      </c>
      <c r="Y111" s="9">
        <f>VLOOKUP(Table1[[#This Row],[Stock]], Table2[[#All],[Stock]:[param_complete]], 10, FALSE)</f>
        <v>1</v>
      </c>
      <c r="Z111" s="9">
        <f>VLOOKUP(Table1[[#This Row],[Stock]], Table2[[#All],[Stock]:[param_complete]], 12, FALSE)</f>
        <v>5</v>
      </c>
      <c r="AA111" s="9">
        <f>VLOOKUP(Table1[[#This Row],[Stock]], Table2[[#All],[Stock]:[param_complete]], 14, FALSE)</f>
        <v>206</v>
      </c>
      <c r="AB111" s="9">
        <f>VLOOKUP(Table1[[#This Row],[Stock]], Table2[[#All],[Stock]:[param_complete]], 16, FALSE)</f>
        <v>372.42857140000001</v>
      </c>
      <c r="AC111" s="9">
        <f>VLOOKUP(Table1[[#This Row],[Stock]], Table2[[#All],[Stock]:[param_complete]], 18, FALSE)</f>
        <v>0.14599999999999999</v>
      </c>
      <c r="AD111" s="9">
        <f>VLOOKUP(Table1[[#This Row],[Stock]], Table2[[#All],[Stock]:[param_complete]], 20, FALSE)</f>
        <v>341.8</v>
      </c>
      <c r="AE111" s="9">
        <f>VLOOKUP(Table1[[#This Row],[Stock]], Table2[[#All],[Stock]:[param_complete]], 22, FALSE)</f>
        <v>14</v>
      </c>
      <c r="AF111" s="9">
        <f>VLOOKUP(Table1[[#This Row],[Stock]], Table2[[#All],[Stock]:[param_complete]], 24, FALSE)</f>
        <v>12.4</v>
      </c>
      <c r="AG111" s="9">
        <f>VLOOKUP(Table1[[#This Row],[Stock]], Table2[[#All],[Stock]:[param_complete]], 26, FALSE)</f>
        <v>0</v>
      </c>
      <c r="AH111" s="9">
        <f>VLOOKUP(Table1[[#This Row],[Stock]], Table2[[#All],[Stock]:[param_complete]], 28, FALSE)</f>
        <v>1</v>
      </c>
      <c r="AI111" s="9">
        <f>VLOOKUP(Table1[[#This Row],[Stock]], Table2[[#All],[Stock]:[param_complete]], 29, FALSE)</f>
        <v>1000</v>
      </c>
      <c r="AJ111" s="9">
        <f>VLOOKUP(Table1[[#This Row],[Stock]], Table2[[#All],[Stock]:[param_complete]], 30, FALSE)</f>
        <v>500.5</v>
      </c>
      <c r="AK111" s="65">
        <f>VLOOKUP(Table1[[#This Row],[Stock]], Table2[[#All],[Stock]:[param_complete]], 32, FALSE)</f>
        <v>0</v>
      </c>
    </row>
    <row r="112" spans="1:37" x14ac:dyDescent="0.3">
      <c r="A112" t="s">
        <v>71</v>
      </c>
      <c r="B112" t="s">
        <v>139</v>
      </c>
      <c r="C112" t="s">
        <v>140</v>
      </c>
      <c r="D112">
        <v>1</v>
      </c>
      <c r="E112" s="92"/>
      <c r="F112">
        <v>0.69100000000000006</v>
      </c>
      <c r="G112">
        <f t="shared" si="0"/>
        <v>12.5</v>
      </c>
      <c r="H112" t="s">
        <v>144</v>
      </c>
      <c r="I112" t="s">
        <v>28</v>
      </c>
      <c r="K112" t="s">
        <v>142</v>
      </c>
      <c r="L112" t="s">
        <v>142</v>
      </c>
      <c r="M112" s="1"/>
      <c r="N112" s="1" t="s">
        <v>143</v>
      </c>
      <c r="O112" s="1" t="s">
        <v>143</v>
      </c>
      <c r="P112">
        <v>0</v>
      </c>
      <c r="R112" t="s">
        <v>7</v>
      </c>
      <c r="S112" t="s">
        <v>8</v>
      </c>
      <c r="T112" t="s">
        <v>66</v>
      </c>
      <c r="U112" s="9" t="str">
        <f>VLOOKUP(Table1[[#This Row],[Stock]], Table2[[#All],[Stock]:[param_complete]], 2, FALSE)</f>
        <v>pelagic</v>
      </c>
      <c r="V112" s="9">
        <f>VLOOKUP(Table1[[#This Row],[Stock]], Table2[[#All],[Stock]:[param_complete]], 4, FALSE)</f>
        <v>4.3499999999999996</v>
      </c>
      <c r="W112" s="9">
        <f>VLOOKUP(Table1[[#This Row],[Stock]], Table2[[#All],[Stock]:[param_complete]], 6, FALSE)</f>
        <v>425</v>
      </c>
      <c r="X112" s="9">
        <f>VLOOKUP(Table1[[#This Row],[Stock]], Table2[[#All],[Stock]:[param_complete]], 8, FALSE)</f>
        <v>25</v>
      </c>
      <c r="Y112" s="9">
        <f>VLOOKUP(Table1[[#This Row],[Stock]], Table2[[#All],[Stock]:[param_complete]], 10, FALSE)</f>
        <v>1</v>
      </c>
      <c r="Z112" s="9">
        <f>VLOOKUP(Table1[[#This Row],[Stock]], Table2[[#All],[Stock]:[param_complete]], 12, FALSE)</f>
        <v>5</v>
      </c>
      <c r="AA112" s="9">
        <f>VLOOKUP(Table1[[#This Row],[Stock]], Table2[[#All],[Stock]:[param_complete]], 14, FALSE)</f>
        <v>206</v>
      </c>
      <c r="AB112" s="9">
        <f>VLOOKUP(Table1[[#This Row],[Stock]], Table2[[#All],[Stock]:[param_complete]], 16, FALSE)</f>
        <v>372.42857140000001</v>
      </c>
      <c r="AC112" s="9">
        <f>VLOOKUP(Table1[[#This Row],[Stock]], Table2[[#All],[Stock]:[param_complete]], 18, FALSE)</f>
        <v>0.14599999999999999</v>
      </c>
      <c r="AD112" s="9">
        <f>VLOOKUP(Table1[[#This Row],[Stock]], Table2[[#All],[Stock]:[param_complete]], 20, FALSE)</f>
        <v>341.8</v>
      </c>
      <c r="AE112" s="9">
        <f>VLOOKUP(Table1[[#This Row],[Stock]], Table2[[#All],[Stock]:[param_complete]], 22, FALSE)</f>
        <v>14</v>
      </c>
      <c r="AF112" s="9">
        <f>VLOOKUP(Table1[[#This Row],[Stock]], Table2[[#All],[Stock]:[param_complete]], 24, FALSE)</f>
        <v>12.4</v>
      </c>
      <c r="AG112" s="9">
        <f>VLOOKUP(Table1[[#This Row],[Stock]], Table2[[#All],[Stock]:[param_complete]], 26, FALSE)</f>
        <v>0</v>
      </c>
      <c r="AH112" s="9">
        <f>VLOOKUP(Table1[[#This Row],[Stock]], Table2[[#All],[Stock]:[param_complete]], 28, FALSE)</f>
        <v>1</v>
      </c>
      <c r="AI112" s="9">
        <f>VLOOKUP(Table1[[#This Row],[Stock]], Table2[[#All],[Stock]:[param_complete]], 29, FALSE)</f>
        <v>1000</v>
      </c>
      <c r="AJ112" s="9">
        <f>VLOOKUP(Table1[[#This Row],[Stock]], Table2[[#All],[Stock]:[param_complete]], 30, FALSE)</f>
        <v>500.5</v>
      </c>
      <c r="AK112" s="65">
        <f>VLOOKUP(Table1[[#This Row],[Stock]], Table2[[#All],[Stock]:[param_complete]], 32, FALSE)</f>
        <v>0</v>
      </c>
    </row>
    <row r="113" spans="1:37" x14ac:dyDescent="0.3">
      <c r="A113" t="s">
        <v>71</v>
      </c>
      <c r="B113" t="s">
        <v>139</v>
      </c>
      <c r="C113" t="s">
        <v>140</v>
      </c>
      <c r="D113">
        <v>2</v>
      </c>
      <c r="E113" s="92"/>
      <c r="F113">
        <v>0.76700000000000002</v>
      </c>
      <c r="G113">
        <f t="shared" si="0"/>
        <v>12.5</v>
      </c>
      <c r="H113" t="s">
        <v>144</v>
      </c>
      <c r="I113" t="s">
        <v>28</v>
      </c>
      <c r="K113" t="s">
        <v>142</v>
      </c>
      <c r="L113" t="s">
        <v>142</v>
      </c>
      <c r="M113" s="1"/>
      <c r="N113" s="1" t="s">
        <v>143</v>
      </c>
      <c r="O113" s="1" t="s">
        <v>143</v>
      </c>
      <c r="P113">
        <v>0</v>
      </c>
      <c r="R113" t="s">
        <v>7</v>
      </c>
      <c r="S113" t="s">
        <v>8</v>
      </c>
      <c r="T113" t="s">
        <v>66</v>
      </c>
      <c r="U113" s="9" t="str">
        <f>VLOOKUP(Table1[[#This Row],[Stock]], Table2[[#All],[Stock]:[param_complete]], 2, FALSE)</f>
        <v>pelagic</v>
      </c>
      <c r="V113" s="9">
        <f>VLOOKUP(Table1[[#This Row],[Stock]], Table2[[#All],[Stock]:[param_complete]], 4, FALSE)</f>
        <v>4.3499999999999996</v>
      </c>
      <c r="W113" s="9">
        <f>VLOOKUP(Table1[[#This Row],[Stock]], Table2[[#All],[Stock]:[param_complete]], 6, FALSE)</f>
        <v>425</v>
      </c>
      <c r="X113" s="9">
        <f>VLOOKUP(Table1[[#This Row],[Stock]], Table2[[#All],[Stock]:[param_complete]], 8, FALSE)</f>
        <v>25</v>
      </c>
      <c r="Y113" s="9">
        <f>VLOOKUP(Table1[[#This Row],[Stock]], Table2[[#All],[Stock]:[param_complete]], 10, FALSE)</f>
        <v>1</v>
      </c>
      <c r="Z113" s="9">
        <f>VLOOKUP(Table1[[#This Row],[Stock]], Table2[[#All],[Stock]:[param_complete]], 12, FALSE)</f>
        <v>5</v>
      </c>
      <c r="AA113" s="9">
        <f>VLOOKUP(Table1[[#This Row],[Stock]], Table2[[#All],[Stock]:[param_complete]], 14, FALSE)</f>
        <v>206</v>
      </c>
      <c r="AB113" s="9">
        <f>VLOOKUP(Table1[[#This Row],[Stock]], Table2[[#All],[Stock]:[param_complete]], 16, FALSE)</f>
        <v>372.42857140000001</v>
      </c>
      <c r="AC113" s="9">
        <f>VLOOKUP(Table1[[#This Row],[Stock]], Table2[[#All],[Stock]:[param_complete]], 18, FALSE)</f>
        <v>0.14599999999999999</v>
      </c>
      <c r="AD113" s="9">
        <f>VLOOKUP(Table1[[#This Row],[Stock]], Table2[[#All],[Stock]:[param_complete]], 20, FALSE)</f>
        <v>341.8</v>
      </c>
      <c r="AE113" s="9">
        <f>VLOOKUP(Table1[[#This Row],[Stock]], Table2[[#All],[Stock]:[param_complete]], 22, FALSE)</f>
        <v>14</v>
      </c>
      <c r="AF113" s="9">
        <f>VLOOKUP(Table1[[#This Row],[Stock]], Table2[[#All],[Stock]:[param_complete]], 24, FALSE)</f>
        <v>12.4</v>
      </c>
      <c r="AG113" s="9">
        <f>VLOOKUP(Table1[[#This Row],[Stock]], Table2[[#All],[Stock]:[param_complete]], 26, FALSE)</f>
        <v>0</v>
      </c>
      <c r="AH113" s="9">
        <f>VLOOKUP(Table1[[#This Row],[Stock]], Table2[[#All],[Stock]:[param_complete]], 28, FALSE)</f>
        <v>1</v>
      </c>
      <c r="AI113" s="9">
        <f>VLOOKUP(Table1[[#This Row],[Stock]], Table2[[#All],[Stock]:[param_complete]], 29, FALSE)</f>
        <v>1000</v>
      </c>
      <c r="AJ113" s="9">
        <f>VLOOKUP(Table1[[#This Row],[Stock]], Table2[[#All],[Stock]:[param_complete]], 30, FALSE)</f>
        <v>500.5</v>
      </c>
      <c r="AK113" s="65">
        <f>VLOOKUP(Table1[[#This Row],[Stock]], Table2[[#All],[Stock]:[param_complete]], 32, FALSE)</f>
        <v>0</v>
      </c>
    </row>
    <row r="114" spans="1:37" x14ac:dyDescent="0.3">
      <c r="A114" t="s">
        <v>71</v>
      </c>
      <c r="B114" t="s">
        <v>139</v>
      </c>
      <c r="C114" t="s">
        <v>140</v>
      </c>
      <c r="D114">
        <v>3</v>
      </c>
      <c r="E114" s="92"/>
      <c r="F114">
        <v>0.80600000000000005</v>
      </c>
      <c r="G114">
        <f t="shared" si="0"/>
        <v>12.5</v>
      </c>
      <c r="H114" t="s">
        <v>144</v>
      </c>
      <c r="I114" t="s">
        <v>28</v>
      </c>
      <c r="K114" t="s">
        <v>142</v>
      </c>
      <c r="L114" t="s">
        <v>142</v>
      </c>
      <c r="M114" s="1"/>
      <c r="N114" s="1" t="s">
        <v>143</v>
      </c>
      <c r="O114" s="1" t="s">
        <v>143</v>
      </c>
      <c r="P114">
        <v>0</v>
      </c>
      <c r="R114" t="s">
        <v>7</v>
      </c>
      <c r="S114" t="s">
        <v>8</v>
      </c>
      <c r="T114" t="s">
        <v>66</v>
      </c>
      <c r="U114" s="9" t="str">
        <f>VLOOKUP(Table1[[#This Row],[Stock]], Table2[[#All],[Stock]:[param_complete]], 2, FALSE)</f>
        <v>pelagic</v>
      </c>
      <c r="V114" s="9">
        <f>VLOOKUP(Table1[[#This Row],[Stock]], Table2[[#All],[Stock]:[param_complete]], 4, FALSE)</f>
        <v>4.3499999999999996</v>
      </c>
      <c r="W114" s="9">
        <f>VLOOKUP(Table1[[#This Row],[Stock]], Table2[[#All],[Stock]:[param_complete]], 6, FALSE)</f>
        <v>425</v>
      </c>
      <c r="X114" s="9">
        <f>VLOOKUP(Table1[[#This Row],[Stock]], Table2[[#All],[Stock]:[param_complete]], 8, FALSE)</f>
        <v>25</v>
      </c>
      <c r="Y114" s="9">
        <f>VLOOKUP(Table1[[#This Row],[Stock]], Table2[[#All],[Stock]:[param_complete]], 10, FALSE)</f>
        <v>1</v>
      </c>
      <c r="Z114" s="9">
        <f>VLOOKUP(Table1[[#This Row],[Stock]], Table2[[#All],[Stock]:[param_complete]], 12, FALSE)</f>
        <v>5</v>
      </c>
      <c r="AA114" s="9">
        <f>VLOOKUP(Table1[[#This Row],[Stock]], Table2[[#All],[Stock]:[param_complete]], 14, FALSE)</f>
        <v>206</v>
      </c>
      <c r="AB114" s="9">
        <f>VLOOKUP(Table1[[#This Row],[Stock]], Table2[[#All],[Stock]:[param_complete]], 16, FALSE)</f>
        <v>372.42857140000001</v>
      </c>
      <c r="AC114" s="9">
        <f>VLOOKUP(Table1[[#This Row],[Stock]], Table2[[#All],[Stock]:[param_complete]], 18, FALSE)</f>
        <v>0.14599999999999999</v>
      </c>
      <c r="AD114" s="9">
        <f>VLOOKUP(Table1[[#This Row],[Stock]], Table2[[#All],[Stock]:[param_complete]], 20, FALSE)</f>
        <v>341.8</v>
      </c>
      <c r="AE114" s="9">
        <f>VLOOKUP(Table1[[#This Row],[Stock]], Table2[[#All],[Stock]:[param_complete]], 22, FALSE)</f>
        <v>14</v>
      </c>
      <c r="AF114" s="9">
        <f>VLOOKUP(Table1[[#This Row],[Stock]], Table2[[#All],[Stock]:[param_complete]], 24, FALSE)</f>
        <v>12.4</v>
      </c>
      <c r="AG114" s="9">
        <f>VLOOKUP(Table1[[#This Row],[Stock]], Table2[[#All],[Stock]:[param_complete]], 26, FALSE)</f>
        <v>0</v>
      </c>
      <c r="AH114" s="9">
        <f>VLOOKUP(Table1[[#This Row],[Stock]], Table2[[#All],[Stock]:[param_complete]], 28, FALSE)</f>
        <v>1</v>
      </c>
      <c r="AI114" s="9">
        <f>VLOOKUP(Table1[[#This Row],[Stock]], Table2[[#All],[Stock]:[param_complete]], 29, FALSE)</f>
        <v>1000</v>
      </c>
      <c r="AJ114" s="9">
        <f>VLOOKUP(Table1[[#This Row],[Stock]], Table2[[#All],[Stock]:[param_complete]], 30, FALSE)</f>
        <v>500.5</v>
      </c>
      <c r="AK114" s="65">
        <f>VLOOKUP(Table1[[#This Row],[Stock]], Table2[[#All],[Stock]:[param_complete]], 32, FALSE)</f>
        <v>0</v>
      </c>
    </row>
    <row r="115" spans="1:37" x14ac:dyDescent="0.3">
      <c r="A115" t="s">
        <v>71</v>
      </c>
      <c r="B115" t="s">
        <v>139</v>
      </c>
      <c r="C115" t="s">
        <v>140</v>
      </c>
      <c r="D115">
        <v>4</v>
      </c>
      <c r="E115" s="92"/>
      <c r="F115">
        <v>0.82899999999999996</v>
      </c>
      <c r="G115">
        <f t="shared" si="0"/>
        <v>12.5</v>
      </c>
      <c r="H115" t="s">
        <v>144</v>
      </c>
      <c r="I115" t="s">
        <v>28</v>
      </c>
      <c r="K115" t="s">
        <v>142</v>
      </c>
      <c r="L115" t="s">
        <v>142</v>
      </c>
      <c r="M115" s="1"/>
      <c r="N115" s="1" t="s">
        <v>143</v>
      </c>
      <c r="O115" s="1" t="s">
        <v>143</v>
      </c>
      <c r="P115">
        <v>0</v>
      </c>
      <c r="R115" t="s">
        <v>7</v>
      </c>
      <c r="S115" t="s">
        <v>8</v>
      </c>
      <c r="T115" t="s">
        <v>66</v>
      </c>
      <c r="U115" s="9" t="str">
        <f>VLOOKUP(Table1[[#This Row],[Stock]], Table2[[#All],[Stock]:[param_complete]], 2, FALSE)</f>
        <v>pelagic</v>
      </c>
      <c r="V115" s="9">
        <f>VLOOKUP(Table1[[#This Row],[Stock]], Table2[[#All],[Stock]:[param_complete]], 4, FALSE)</f>
        <v>4.3499999999999996</v>
      </c>
      <c r="W115" s="9">
        <f>VLOOKUP(Table1[[#This Row],[Stock]], Table2[[#All],[Stock]:[param_complete]], 6, FALSE)</f>
        <v>425</v>
      </c>
      <c r="X115" s="9">
        <f>VLOOKUP(Table1[[#This Row],[Stock]], Table2[[#All],[Stock]:[param_complete]], 8, FALSE)</f>
        <v>25</v>
      </c>
      <c r="Y115" s="9">
        <f>VLOOKUP(Table1[[#This Row],[Stock]], Table2[[#All],[Stock]:[param_complete]], 10, FALSE)</f>
        <v>1</v>
      </c>
      <c r="Z115" s="9">
        <f>VLOOKUP(Table1[[#This Row],[Stock]], Table2[[#All],[Stock]:[param_complete]], 12, FALSE)</f>
        <v>5</v>
      </c>
      <c r="AA115" s="9">
        <f>VLOOKUP(Table1[[#This Row],[Stock]], Table2[[#All],[Stock]:[param_complete]], 14, FALSE)</f>
        <v>206</v>
      </c>
      <c r="AB115" s="9">
        <f>VLOOKUP(Table1[[#This Row],[Stock]], Table2[[#All],[Stock]:[param_complete]], 16, FALSE)</f>
        <v>372.42857140000001</v>
      </c>
      <c r="AC115" s="9">
        <f>VLOOKUP(Table1[[#This Row],[Stock]], Table2[[#All],[Stock]:[param_complete]], 18, FALSE)</f>
        <v>0.14599999999999999</v>
      </c>
      <c r="AD115" s="9">
        <f>VLOOKUP(Table1[[#This Row],[Stock]], Table2[[#All],[Stock]:[param_complete]], 20, FALSE)</f>
        <v>341.8</v>
      </c>
      <c r="AE115" s="9">
        <f>VLOOKUP(Table1[[#This Row],[Stock]], Table2[[#All],[Stock]:[param_complete]], 22, FALSE)</f>
        <v>14</v>
      </c>
      <c r="AF115" s="9">
        <f>VLOOKUP(Table1[[#This Row],[Stock]], Table2[[#All],[Stock]:[param_complete]], 24, FALSE)</f>
        <v>12.4</v>
      </c>
      <c r="AG115" s="9">
        <f>VLOOKUP(Table1[[#This Row],[Stock]], Table2[[#All],[Stock]:[param_complete]], 26, FALSE)</f>
        <v>0</v>
      </c>
      <c r="AH115" s="9">
        <f>VLOOKUP(Table1[[#This Row],[Stock]], Table2[[#All],[Stock]:[param_complete]], 28, FALSE)</f>
        <v>1</v>
      </c>
      <c r="AI115" s="9">
        <f>VLOOKUP(Table1[[#This Row],[Stock]], Table2[[#All],[Stock]:[param_complete]], 29, FALSE)</f>
        <v>1000</v>
      </c>
      <c r="AJ115" s="9">
        <f>VLOOKUP(Table1[[#This Row],[Stock]], Table2[[#All],[Stock]:[param_complete]], 30, FALSE)</f>
        <v>500.5</v>
      </c>
      <c r="AK115" s="65">
        <f>VLOOKUP(Table1[[#This Row],[Stock]], Table2[[#All],[Stock]:[param_complete]], 32, FALSE)</f>
        <v>0</v>
      </c>
    </row>
    <row r="116" spans="1:37" x14ac:dyDescent="0.3">
      <c r="A116" t="s">
        <v>71</v>
      </c>
      <c r="B116" t="s">
        <v>139</v>
      </c>
      <c r="C116" t="s">
        <v>140</v>
      </c>
      <c r="D116">
        <v>5</v>
      </c>
      <c r="E116" s="92"/>
      <c r="F116">
        <v>0.84499999999999997</v>
      </c>
      <c r="G116">
        <f t="shared" si="0"/>
        <v>12.5</v>
      </c>
      <c r="H116" t="s">
        <v>144</v>
      </c>
      <c r="I116" t="s">
        <v>28</v>
      </c>
      <c r="K116" t="s">
        <v>142</v>
      </c>
      <c r="L116" t="s">
        <v>142</v>
      </c>
      <c r="M116" s="1"/>
      <c r="N116" s="1" t="s">
        <v>143</v>
      </c>
      <c r="O116" s="1" t="s">
        <v>143</v>
      </c>
      <c r="P116">
        <v>0</v>
      </c>
      <c r="R116" t="s">
        <v>7</v>
      </c>
      <c r="S116" t="s">
        <v>8</v>
      </c>
      <c r="T116" t="s">
        <v>66</v>
      </c>
      <c r="U116" s="9" t="str">
        <f>VLOOKUP(Table1[[#This Row],[Stock]], Table2[[#All],[Stock]:[param_complete]], 2, FALSE)</f>
        <v>pelagic</v>
      </c>
      <c r="V116" s="9">
        <f>VLOOKUP(Table1[[#This Row],[Stock]], Table2[[#All],[Stock]:[param_complete]], 4, FALSE)</f>
        <v>4.3499999999999996</v>
      </c>
      <c r="W116" s="9">
        <f>VLOOKUP(Table1[[#This Row],[Stock]], Table2[[#All],[Stock]:[param_complete]], 6, FALSE)</f>
        <v>425</v>
      </c>
      <c r="X116" s="9">
        <f>VLOOKUP(Table1[[#This Row],[Stock]], Table2[[#All],[Stock]:[param_complete]], 8, FALSE)</f>
        <v>25</v>
      </c>
      <c r="Y116" s="9">
        <f>VLOOKUP(Table1[[#This Row],[Stock]], Table2[[#All],[Stock]:[param_complete]], 10, FALSE)</f>
        <v>1</v>
      </c>
      <c r="Z116" s="9">
        <f>VLOOKUP(Table1[[#This Row],[Stock]], Table2[[#All],[Stock]:[param_complete]], 12, FALSE)</f>
        <v>5</v>
      </c>
      <c r="AA116" s="9">
        <f>VLOOKUP(Table1[[#This Row],[Stock]], Table2[[#All],[Stock]:[param_complete]], 14, FALSE)</f>
        <v>206</v>
      </c>
      <c r="AB116" s="9">
        <f>VLOOKUP(Table1[[#This Row],[Stock]], Table2[[#All],[Stock]:[param_complete]], 16, FALSE)</f>
        <v>372.42857140000001</v>
      </c>
      <c r="AC116" s="9">
        <f>VLOOKUP(Table1[[#This Row],[Stock]], Table2[[#All],[Stock]:[param_complete]], 18, FALSE)</f>
        <v>0.14599999999999999</v>
      </c>
      <c r="AD116" s="9">
        <f>VLOOKUP(Table1[[#This Row],[Stock]], Table2[[#All],[Stock]:[param_complete]], 20, FALSE)</f>
        <v>341.8</v>
      </c>
      <c r="AE116" s="9">
        <f>VLOOKUP(Table1[[#This Row],[Stock]], Table2[[#All],[Stock]:[param_complete]], 22, FALSE)</f>
        <v>14</v>
      </c>
      <c r="AF116" s="9">
        <f>VLOOKUP(Table1[[#This Row],[Stock]], Table2[[#All],[Stock]:[param_complete]], 24, FALSE)</f>
        <v>12.4</v>
      </c>
      <c r="AG116" s="9">
        <f>VLOOKUP(Table1[[#This Row],[Stock]], Table2[[#All],[Stock]:[param_complete]], 26, FALSE)</f>
        <v>0</v>
      </c>
      <c r="AH116" s="9">
        <f>VLOOKUP(Table1[[#This Row],[Stock]], Table2[[#All],[Stock]:[param_complete]], 28, FALSE)</f>
        <v>1</v>
      </c>
      <c r="AI116" s="9">
        <f>VLOOKUP(Table1[[#This Row],[Stock]], Table2[[#All],[Stock]:[param_complete]], 29, FALSE)</f>
        <v>1000</v>
      </c>
      <c r="AJ116" s="9">
        <f>VLOOKUP(Table1[[#This Row],[Stock]], Table2[[#All],[Stock]:[param_complete]], 30, FALSE)</f>
        <v>500.5</v>
      </c>
      <c r="AK116" s="65">
        <f>VLOOKUP(Table1[[#This Row],[Stock]], Table2[[#All],[Stock]:[param_complete]], 32, FALSE)</f>
        <v>0</v>
      </c>
    </row>
    <row r="117" spans="1:37" x14ac:dyDescent="0.3">
      <c r="A117" t="s">
        <v>71</v>
      </c>
      <c r="B117" t="s">
        <v>139</v>
      </c>
      <c r="C117" t="s">
        <v>140</v>
      </c>
      <c r="D117">
        <v>6</v>
      </c>
      <c r="E117" s="92"/>
      <c r="F117">
        <v>0.85599999999999998</v>
      </c>
      <c r="G117">
        <f t="shared" si="0"/>
        <v>12.5</v>
      </c>
      <c r="H117" t="s">
        <v>144</v>
      </c>
      <c r="I117" t="s">
        <v>28</v>
      </c>
      <c r="K117" t="s">
        <v>142</v>
      </c>
      <c r="L117" t="s">
        <v>142</v>
      </c>
      <c r="M117" s="1"/>
      <c r="N117" s="1" t="s">
        <v>143</v>
      </c>
      <c r="O117" s="1" t="s">
        <v>143</v>
      </c>
      <c r="P117">
        <v>0</v>
      </c>
      <c r="R117" t="s">
        <v>7</v>
      </c>
      <c r="S117" t="s">
        <v>8</v>
      </c>
      <c r="T117" t="s">
        <v>66</v>
      </c>
      <c r="U117" s="9" t="str">
        <f>VLOOKUP(Table1[[#This Row],[Stock]], Table2[[#All],[Stock]:[param_complete]], 2, FALSE)</f>
        <v>pelagic</v>
      </c>
      <c r="V117" s="9">
        <f>VLOOKUP(Table1[[#This Row],[Stock]], Table2[[#All],[Stock]:[param_complete]], 4, FALSE)</f>
        <v>4.3499999999999996</v>
      </c>
      <c r="W117" s="9">
        <f>VLOOKUP(Table1[[#This Row],[Stock]], Table2[[#All],[Stock]:[param_complete]], 6, FALSE)</f>
        <v>425</v>
      </c>
      <c r="X117" s="9">
        <f>VLOOKUP(Table1[[#This Row],[Stock]], Table2[[#All],[Stock]:[param_complete]], 8, FALSE)</f>
        <v>25</v>
      </c>
      <c r="Y117" s="9">
        <f>VLOOKUP(Table1[[#This Row],[Stock]], Table2[[#All],[Stock]:[param_complete]], 10, FALSE)</f>
        <v>1</v>
      </c>
      <c r="Z117" s="9">
        <f>VLOOKUP(Table1[[#This Row],[Stock]], Table2[[#All],[Stock]:[param_complete]], 12, FALSE)</f>
        <v>5</v>
      </c>
      <c r="AA117" s="9">
        <f>VLOOKUP(Table1[[#This Row],[Stock]], Table2[[#All],[Stock]:[param_complete]], 14, FALSE)</f>
        <v>206</v>
      </c>
      <c r="AB117" s="9">
        <f>VLOOKUP(Table1[[#This Row],[Stock]], Table2[[#All],[Stock]:[param_complete]], 16, FALSE)</f>
        <v>372.42857140000001</v>
      </c>
      <c r="AC117" s="9">
        <f>VLOOKUP(Table1[[#This Row],[Stock]], Table2[[#All],[Stock]:[param_complete]], 18, FALSE)</f>
        <v>0.14599999999999999</v>
      </c>
      <c r="AD117" s="9">
        <f>VLOOKUP(Table1[[#This Row],[Stock]], Table2[[#All],[Stock]:[param_complete]], 20, FALSE)</f>
        <v>341.8</v>
      </c>
      <c r="AE117" s="9">
        <f>VLOOKUP(Table1[[#This Row],[Stock]], Table2[[#All],[Stock]:[param_complete]], 22, FALSE)</f>
        <v>14</v>
      </c>
      <c r="AF117" s="9">
        <f>VLOOKUP(Table1[[#This Row],[Stock]], Table2[[#All],[Stock]:[param_complete]], 24, FALSE)</f>
        <v>12.4</v>
      </c>
      <c r="AG117" s="9">
        <f>VLOOKUP(Table1[[#This Row],[Stock]], Table2[[#All],[Stock]:[param_complete]], 26, FALSE)</f>
        <v>0</v>
      </c>
      <c r="AH117" s="9">
        <f>VLOOKUP(Table1[[#This Row],[Stock]], Table2[[#All],[Stock]:[param_complete]], 28, FALSE)</f>
        <v>1</v>
      </c>
      <c r="AI117" s="9">
        <f>VLOOKUP(Table1[[#This Row],[Stock]], Table2[[#All],[Stock]:[param_complete]], 29, FALSE)</f>
        <v>1000</v>
      </c>
      <c r="AJ117" s="9">
        <f>VLOOKUP(Table1[[#This Row],[Stock]], Table2[[#All],[Stock]:[param_complete]], 30, FALSE)</f>
        <v>500.5</v>
      </c>
      <c r="AK117" s="65">
        <f>VLOOKUP(Table1[[#This Row],[Stock]], Table2[[#All],[Stock]:[param_complete]], 32, FALSE)</f>
        <v>0</v>
      </c>
    </row>
    <row r="118" spans="1:37" x14ac:dyDescent="0.3">
      <c r="A118" t="s">
        <v>71</v>
      </c>
      <c r="B118" t="s">
        <v>139</v>
      </c>
      <c r="C118" t="s">
        <v>140</v>
      </c>
      <c r="D118">
        <v>7</v>
      </c>
      <c r="E118" s="92"/>
      <c r="F118">
        <v>0.86499999999999999</v>
      </c>
      <c r="G118">
        <f t="shared" si="0"/>
        <v>12.5</v>
      </c>
      <c r="H118" t="s">
        <v>144</v>
      </c>
      <c r="I118" t="s">
        <v>28</v>
      </c>
      <c r="K118" t="s">
        <v>142</v>
      </c>
      <c r="L118" t="s">
        <v>142</v>
      </c>
      <c r="M118" s="1"/>
      <c r="N118" s="1" t="s">
        <v>143</v>
      </c>
      <c r="O118" s="1" t="s">
        <v>143</v>
      </c>
      <c r="P118">
        <v>0</v>
      </c>
      <c r="R118" t="s">
        <v>7</v>
      </c>
      <c r="S118" t="s">
        <v>8</v>
      </c>
      <c r="T118" t="s">
        <v>66</v>
      </c>
      <c r="U118" s="9" t="str">
        <f>VLOOKUP(Table1[[#This Row],[Stock]], Table2[[#All],[Stock]:[param_complete]], 2, FALSE)</f>
        <v>pelagic</v>
      </c>
      <c r="V118" s="9">
        <f>VLOOKUP(Table1[[#This Row],[Stock]], Table2[[#All],[Stock]:[param_complete]], 4, FALSE)</f>
        <v>4.3499999999999996</v>
      </c>
      <c r="W118" s="9">
        <f>VLOOKUP(Table1[[#This Row],[Stock]], Table2[[#All],[Stock]:[param_complete]], 6, FALSE)</f>
        <v>425</v>
      </c>
      <c r="X118" s="9">
        <f>VLOOKUP(Table1[[#This Row],[Stock]], Table2[[#All],[Stock]:[param_complete]], 8, FALSE)</f>
        <v>25</v>
      </c>
      <c r="Y118" s="9">
        <f>VLOOKUP(Table1[[#This Row],[Stock]], Table2[[#All],[Stock]:[param_complete]], 10, FALSE)</f>
        <v>1</v>
      </c>
      <c r="Z118" s="9">
        <f>VLOOKUP(Table1[[#This Row],[Stock]], Table2[[#All],[Stock]:[param_complete]], 12, FALSE)</f>
        <v>5</v>
      </c>
      <c r="AA118" s="9">
        <f>VLOOKUP(Table1[[#This Row],[Stock]], Table2[[#All],[Stock]:[param_complete]], 14, FALSE)</f>
        <v>206</v>
      </c>
      <c r="AB118" s="9">
        <f>VLOOKUP(Table1[[#This Row],[Stock]], Table2[[#All],[Stock]:[param_complete]], 16, FALSE)</f>
        <v>372.42857140000001</v>
      </c>
      <c r="AC118" s="9">
        <f>VLOOKUP(Table1[[#This Row],[Stock]], Table2[[#All],[Stock]:[param_complete]], 18, FALSE)</f>
        <v>0.14599999999999999</v>
      </c>
      <c r="AD118" s="9">
        <f>VLOOKUP(Table1[[#This Row],[Stock]], Table2[[#All],[Stock]:[param_complete]], 20, FALSE)</f>
        <v>341.8</v>
      </c>
      <c r="AE118" s="9">
        <f>VLOOKUP(Table1[[#This Row],[Stock]], Table2[[#All],[Stock]:[param_complete]], 22, FALSE)</f>
        <v>14</v>
      </c>
      <c r="AF118" s="9">
        <f>VLOOKUP(Table1[[#This Row],[Stock]], Table2[[#All],[Stock]:[param_complete]], 24, FALSE)</f>
        <v>12.4</v>
      </c>
      <c r="AG118" s="9">
        <f>VLOOKUP(Table1[[#This Row],[Stock]], Table2[[#All],[Stock]:[param_complete]], 26, FALSE)</f>
        <v>0</v>
      </c>
      <c r="AH118" s="9">
        <f>VLOOKUP(Table1[[#This Row],[Stock]], Table2[[#All],[Stock]:[param_complete]], 28, FALSE)</f>
        <v>1</v>
      </c>
      <c r="AI118" s="9">
        <f>VLOOKUP(Table1[[#This Row],[Stock]], Table2[[#All],[Stock]:[param_complete]], 29, FALSE)</f>
        <v>1000</v>
      </c>
      <c r="AJ118" s="9">
        <f>VLOOKUP(Table1[[#This Row],[Stock]], Table2[[#All],[Stock]:[param_complete]], 30, FALSE)</f>
        <v>500.5</v>
      </c>
      <c r="AK118" s="65">
        <f>VLOOKUP(Table1[[#This Row],[Stock]], Table2[[#All],[Stock]:[param_complete]], 32, FALSE)</f>
        <v>0</v>
      </c>
    </row>
    <row r="119" spans="1:37" x14ac:dyDescent="0.3">
      <c r="A119" t="s">
        <v>71</v>
      </c>
      <c r="B119" t="s">
        <v>139</v>
      </c>
      <c r="C119" t="s">
        <v>140</v>
      </c>
      <c r="D119">
        <v>8</v>
      </c>
      <c r="E119" s="92"/>
      <c r="F119">
        <v>0.871</v>
      </c>
      <c r="G119">
        <f t="shared" si="0"/>
        <v>12.5</v>
      </c>
      <c r="H119" t="s">
        <v>144</v>
      </c>
      <c r="I119" t="s">
        <v>28</v>
      </c>
      <c r="K119" t="s">
        <v>142</v>
      </c>
      <c r="L119" t="s">
        <v>142</v>
      </c>
      <c r="M119" s="1"/>
      <c r="N119" s="1" t="s">
        <v>143</v>
      </c>
      <c r="O119" s="1" t="s">
        <v>143</v>
      </c>
      <c r="P119">
        <v>0</v>
      </c>
      <c r="R119" t="s">
        <v>7</v>
      </c>
      <c r="S119" t="s">
        <v>8</v>
      </c>
      <c r="T119" t="s">
        <v>66</v>
      </c>
      <c r="U119" s="9" t="str">
        <f>VLOOKUP(Table1[[#This Row],[Stock]], Table2[[#All],[Stock]:[param_complete]], 2, FALSE)</f>
        <v>pelagic</v>
      </c>
      <c r="V119" s="9">
        <f>VLOOKUP(Table1[[#This Row],[Stock]], Table2[[#All],[Stock]:[param_complete]], 4, FALSE)</f>
        <v>4.3499999999999996</v>
      </c>
      <c r="W119" s="9">
        <f>VLOOKUP(Table1[[#This Row],[Stock]], Table2[[#All],[Stock]:[param_complete]], 6, FALSE)</f>
        <v>425</v>
      </c>
      <c r="X119" s="9">
        <f>VLOOKUP(Table1[[#This Row],[Stock]], Table2[[#All],[Stock]:[param_complete]], 8, FALSE)</f>
        <v>25</v>
      </c>
      <c r="Y119" s="9">
        <f>VLOOKUP(Table1[[#This Row],[Stock]], Table2[[#All],[Stock]:[param_complete]], 10, FALSE)</f>
        <v>1</v>
      </c>
      <c r="Z119" s="9">
        <f>VLOOKUP(Table1[[#This Row],[Stock]], Table2[[#All],[Stock]:[param_complete]], 12, FALSE)</f>
        <v>5</v>
      </c>
      <c r="AA119" s="9">
        <f>VLOOKUP(Table1[[#This Row],[Stock]], Table2[[#All],[Stock]:[param_complete]], 14, FALSE)</f>
        <v>206</v>
      </c>
      <c r="AB119" s="9">
        <f>VLOOKUP(Table1[[#This Row],[Stock]], Table2[[#All],[Stock]:[param_complete]], 16, FALSE)</f>
        <v>372.42857140000001</v>
      </c>
      <c r="AC119" s="9">
        <f>VLOOKUP(Table1[[#This Row],[Stock]], Table2[[#All],[Stock]:[param_complete]], 18, FALSE)</f>
        <v>0.14599999999999999</v>
      </c>
      <c r="AD119" s="9">
        <f>VLOOKUP(Table1[[#This Row],[Stock]], Table2[[#All],[Stock]:[param_complete]], 20, FALSE)</f>
        <v>341.8</v>
      </c>
      <c r="AE119" s="9">
        <f>VLOOKUP(Table1[[#This Row],[Stock]], Table2[[#All],[Stock]:[param_complete]], 22, FALSE)</f>
        <v>14</v>
      </c>
      <c r="AF119" s="9">
        <f>VLOOKUP(Table1[[#This Row],[Stock]], Table2[[#All],[Stock]:[param_complete]], 24, FALSE)</f>
        <v>12.4</v>
      </c>
      <c r="AG119" s="9">
        <f>VLOOKUP(Table1[[#This Row],[Stock]], Table2[[#All],[Stock]:[param_complete]], 26, FALSE)</f>
        <v>0</v>
      </c>
      <c r="AH119" s="9">
        <f>VLOOKUP(Table1[[#This Row],[Stock]], Table2[[#All],[Stock]:[param_complete]], 28, FALSE)</f>
        <v>1</v>
      </c>
      <c r="AI119" s="9">
        <f>VLOOKUP(Table1[[#This Row],[Stock]], Table2[[#All],[Stock]:[param_complete]], 29, FALSE)</f>
        <v>1000</v>
      </c>
      <c r="AJ119" s="9">
        <f>VLOOKUP(Table1[[#This Row],[Stock]], Table2[[#All],[Stock]:[param_complete]], 30, FALSE)</f>
        <v>500.5</v>
      </c>
      <c r="AK119" s="65">
        <f>VLOOKUP(Table1[[#This Row],[Stock]], Table2[[#All],[Stock]:[param_complete]], 32, FALSE)</f>
        <v>0</v>
      </c>
    </row>
    <row r="120" spans="1:37" x14ac:dyDescent="0.3">
      <c r="A120" t="s">
        <v>71</v>
      </c>
      <c r="B120" t="s">
        <v>139</v>
      </c>
      <c r="C120" t="s">
        <v>140</v>
      </c>
      <c r="D120">
        <v>9</v>
      </c>
      <c r="E120" s="92"/>
      <c r="F120">
        <v>0.876</v>
      </c>
      <c r="G120">
        <f t="shared" si="0"/>
        <v>12.5</v>
      </c>
      <c r="H120" t="s">
        <v>144</v>
      </c>
      <c r="I120" t="s">
        <v>28</v>
      </c>
      <c r="K120" t="s">
        <v>142</v>
      </c>
      <c r="L120" t="s">
        <v>142</v>
      </c>
      <c r="M120" s="1"/>
      <c r="N120" s="1" t="s">
        <v>143</v>
      </c>
      <c r="O120" s="1" t="s">
        <v>143</v>
      </c>
      <c r="P120">
        <v>0</v>
      </c>
      <c r="R120" t="s">
        <v>7</v>
      </c>
      <c r="S120" t="s">
        <v>8</v>
      </c>
      <c r="T120" t="s">
        <v>66</v>
      </c>
      <c r="U120" s="9" t="str">
        <f>VLOOKUP(Table1[[#This Row],[Stock]], Table2[[#All],[Stock]:[param_complete]], 2, FALSE)</f>
        <v>pelagic</v>
      </c>
      <c r="V120" s="9">
        <f>VLOOKUP(Table1[[#This Row],[Stock]], Table2[[#All],[Stock]:[param_complete]], 4, FALSE)</f>
        <v>4.3499999999999996</v>
      </c>
      <c r="W120" s="9">
        <f>VLOOKUP(Table1[[#This Row],[Stock]], Table2[[#All],[Stock]:[param_complete]], 6, FALSE)</f>
        <v>425</v>
      </c>
      <c r="X120" s="9">
        <f>VLOOKUP(Table1[[#This Row],[Stock]], Table2[[#All],[Stock]:[param_complete]], 8, FALSE)</f>
        <v>25</v>
      </c>
      <c r="Y120" s="9">
        <f>VLOOKUP(Table1[[#This Row],[Stock]], Table2[[#All],[Stock]:[param_complete]], 10, FALSE)</f>
        <v>1</v>
      </c>
      <c r="Z120" s="9">
        <f>VLOOKUP(Table1[[#This Row],[Stock]], Table2[[#All],[Stock]:[param_complete]], 12, FALSE)</f>
        <v>5</v>
      </c>
      <c r="AA120" s="9">
        <f>VLOOKUP(Table1[[#This Row],[Stock]], Table2[[#All],[Stock]:[param_complete]], 14, FALSE)</f>
        <v>206</v>
      </c>
      <c r="AB120" s="9">
        <f>VLOOKUP(Table1[[#This Row],[Stock]], Table2[[#All],[Stock]:[param_complete]], 16, FALSE)</f>
        <v>372.42857140000001</v>
      </c>
      <c r="AC120" s="9">
        <f>VLOOKUP(Table1[[#This Row],[Stock]], Table2[[#All],[Stock]:[param_complete]], 18, FALSE)</f>
        <v>0.14599999999999999</v>
      </c>
      <c r="AD120" s="9">
        <f>VLOOKUP(Table1[[#This Row],[Stock]], Table2[[#All],[Stock]:[param_complete]], 20, FALSE)</f>
        <v>341.8</v>
      </c>
      <c r="AE120" s="9">
        <f>VLOOKUP(Table1[[#This Row],[Stock]], Table2[[#All],[Stock]:[param_complete]], 22, FALSE)</f>
        <v>14</v>
      </c>
      <c r="AF120" s="9">
        <f>VLOOKUP(Table1[[#This Row],[Stock]], Table2[[#All],[Stock]:[param_complete]], 24, FALSE)</f>
        <v>12.4</v>
      </c>
      <c r="AG120" s="9">
        <f>VLOOKUP(Table1[[#This Row],[Stock]], Table2[[#All],[Stock]:[param_complete]], 26, FALSE)</f>
        <v>0</v>
      </c>
      <c r="AH120" s="9">
        <f>VLOOKUP(Table1[[#This Row],[Stock]], Table2[[#All],[Stock]:[param_complete]], 28, FALSE)</f>
        <v>1</v>
      </c>
      <c r="AI120" s="9">
        <f>VLOOKUP(Table1[[#This Row],[Stock]], Table2[[#All],[Stock]:[param_complete]], 29, FALSE)</f>
        <v>1000</v>
      </c>
      <c r="AJ120" s="9">
        <f>VLOOKUP(Table1[[#This Row],[Stock]], Table2[[#All],[Stock]:[param_complete]], 30, FALSE)</f>
        <v>500.5</v>
      </c>
      <c r="AK120" s="65">
        <f>VLOOKUP(Table1[[#This Row],[Stock]], Table2[[#All],[Stock]:[param_complete]], 32, FALSE)</f>
        <v>0</v>
      </c>
    </row>
    <row r="121" spans="1:37" x14ac:dyDescent="0.3">
      <c r="A121" t="s">
        <v>71</v>
      </c>
      <c r="B121" t="s">
        <v>139</v>
      </c>
      <c r="C121" t="s">
        <v>140</v>
      </c>
      <c r="D121">
        <v>10</v>
      </c>
      <c r="E121" s="92"/>
      <c r="F121">
        <v>0.88</v>
      </c>
      <c r="G121">
        <f t="shared" si="0"/>
        <v>12.5</v>
      </c>
      <c r="H121" t="s">
        <v>144</v>
      </c>
      <c r="I121" t="s">
        <v>28</v>
      </c>
      <c r="K121" t="s">
        <v>142</v>
      </c>
      <c r="L121" t="s">
        <v>142</v>
      </c>
      <c r="M121" s="1"/>
      <c r="N121" s="1" t="s">
        <v>143</v>
      </c>
      <c r="O121" s="1" t="s">
        <v>143</v>
      </c>
      <c r="P121">
        <v>0</v>
      </c>
      <c r="R121" t="s">
        <v>7</v>
      </c>
      <c r="S121" t="s">
        <v>8</v>
      </c>
      <c r="T121" t="s">
        <v>66</v>
      </c>
      <c r="U121" s="9" t="str">
        <f>VLOOKUP(Table1[[#This Row],[Stock]], Table2[[#All],[Stock]:[param_complete]], 2, FALSE)</f>
        <v>pelagic</v>
      </c>
      <c r="V121" s="9">
        <f>VLOOKUP(Table1[[#This Row],[Stock]], Table2[[#All],[Stock]:[param_complete]], 4, FALSE)</f>
        <v>4.3499999999999996</v>
      </c>
      <c r="W121" s="9">
        <f>VLOOKUP(Table1[[#This Row],[Stock]], Table2[[#All],[Stock]:[param_complete]], 6, FALSE)</f>
        <v>425</v>
      </c>
      <c r="X121" s="9">
        <f>VLOOKUP(Table1[[#This Row],[Stock]], Table2[[#All],[Stock]:[param_complete]], 8, FALSE)</f>
        <v>25</v>
      </c>
      <c r="Y121" s="9">
        <f>VLOOKUP(Table1[[#This Row],[Stock]], Table2[[#All],[Stock]:[param_complete]], 10, FALSE)</f>
        <v>1</v>
      </c>
      <c r="Z121" s="9">
        <f>VLOOKUP(Table1[[#This Row],[Stock]], Table2[[#All],[Stock]:[param_complete]], 12, FALSE)</f>
        <v>5</v>
      </c>
      <c r="AA121" s="9">
        <f>VLOOKUP(Table1[[#This Row],[Stock]], Table2[[#All],[Stock]:[param_complete]], 14, FALSE)</f>
        <v>206</v>
      </c>
      <c r="AB121" s="9">
        <f>VLOOKUP(Table1[[#This Row],[Stock]], Table2[[#All],[Stock]:[param_complete]], 16, FALSE)</f>
        <v>372.42857140000001</v>
      </c>
      <c r="AC121" s="9">
        <f>VLOOKUP(Table1[[#This Row],[Stock]], Table2[[#All],[Stock]:[param_complete]], 18, FALSE)</f>
        <v>0.14599999999999999</v>
      </c>
      <c r="AD121" s="9">
        <f>VLOOKUP(Table1[[#This Row],[Stock]], Table2[[#All],[Stock]:[param_complete]], 20, FALSE)</f>
        <v>341.8</v>
      </c>
      <c r="AE121" s="9">
        <f>VLOOKUP(Table1[[#This Row],[Stock]], Table2[[#All],[Stock]:[param_complete]], 22, FALSE)</f>
        <v>14</v>
      </c>
      <c r="AF121" s="9">
        <f>VLOOKUP(Table1[[#This Row],[Stock]], Table2[[#All],[Stock]:[param_complete]], 24, FALSE)</f>
        <v>12.4</v>
      </c>
      <c r="AG121" s="9">
        <f>VLOOKUP(Table1[[#This Row],[Stock]], Table2[[#All],[Stock]:[param_complete]], 26, FALSE)</f>
        <v>0</v>
      </c>
      <c r="AH121" s="9">
        <f>VLOOKUP(Table1[[#This Row],[Stock]], Table2[[#All],[Stock]:[param_complete]], 28, FALSE)</f>
        <v>1</v>
      </c>
      <c r="AI121" s="9">
        <f>VLOOKUP(Table1[[#This Row],[Stock]], Table2[[#All],[Stock]:[param_complete]], 29, FALSE)</f>
        <v>1000</v>
      </c>
      <c r="AJ121" s="9">
        <f>VLOOKUP(Table1[[#This Row],[Stock]], Table2[[#All],[Stock]:[param_complete]], 30, FALSE)</f>
        <v>500.5</v>
      </c>
      <c r="AK121" s="65">
        <f>VLOOKUP(Table1[[#This Row],[Stock]], Table2[[#All],[Stock]:[param_complete]], 32, FALSE)</f>
        <v>0</v>
      </c>
    </row>
    <row r="122" spans="1:37" x14ac:dyDescent="0.3">
      <c r="A122" t="s">
        <v>71</v>
      </c>
      <c r="B122" t="s">
        <v>139</v>
      </c>
      <c r="C122" t="s">
        <v>140</v>
      </c>
      <c r="D122">
        <v>11</v>
      </c>
      <c r="E122" s="92"/>
      <c r="F122">
        <v>0.88300000000000001</v>
      </c>
      <c r="G122">
        <f t="shared" si="0"/>
        <v>12.5</v>
      </c>
      <c r="H122" t="s">
        <v>144</v>
      </c>
      <c r="I122" t="s">
        <v>28</v>
      </c>
      <c r="K122" t="s">
        <v>142</v>
      </c>
      <c r="L122" t="s">
        <v>142</v>
      </c>
      <c r="M122" s="1"/>
      <c r="N122" s="1" t="s">
        <v>143</v>
      </c>
      <c r="O122" s="1" t="s">
        <v>143</v>
      </c>
      <c r="P122">
        <v>0</v>
      </c>
      <c r="R122" t="s">
        <v>7</v>
      </c>
      <c r="S122" t="s">
        <v>8</v>
      </c>
      <c r="T122" t="s">
        <v>66</v>
      </c>
      <c r="U122" s="9" t="str">
        <f>VLOOKUP(Table1[[#This Row],[Stock]], Table2[[#All],[Stock]:[param_complete]], 2, FALSE)</f>
        <v>pelagic</v>
      </c>
      <c r="V122" s="9">
        <f>VLOOKUP(Table1[[#This Row],[Stock]], Table2[[#All],[Stock]:[param_complete]], 4, FALSE)</f>
        <v>4.3499999999999996</v>
      </c>
      <c r="W122" s="9">
        <f>VLOOKUP(Table1[[#This Row],[Stock]], Table2[[#All],[Stock]:[param_complete]], 6, FALSE)</f>
        <v>425</v>
      </c>
      <c r="X122" s="9">
        <f>VLOOKUP(Table1[[#This Row],[Stock]], Table2[[#All],[Stock]:[param_complete]], 8, FALSE)</f>
        <v>25</v>
      </c>
      <c r="Y122" s="9">
        <f>VLOOKUP(Table1[[#This Row],[Stock]], Table2[[#All],[Stock]:[param_complete]], 10, FALSE)</f>
        <v>1</v>
      </c>
      <c r="Z122" s="9">
        <f>VLOOKUP(Table1[[#This Row],[Stock]], Table2[[#All],[Stock]:[param_complete]], 12, FALSE)</f>
        <v>5</v>
      </c>
      <c r="AA122" s="9">
        <f>VLOOKUP(Table1[[#This Row],[Stock]], Table2[[#All],[Stock]:[param_complete]], 14, FALSE)</f>
        <v>206</v>
      </c>
      <c r="AB122" s="9">
        <f>VLOOKUP(Table1[[#This Row],[Stock]], Table2[[#All],[Stock]:[param_complete]], 16, FALSE)</f>
        <v>372.42857140000001</v>
      </c>
      <c r="AC122" s="9">
        <f>VLOOKUP(Table1[[#This Row],[Stock]], Table2[[#All],[Stock]:[param_complete]], 18, FALSE)</f>
        <v>0.14599999999999999</v>
      </c>
      <c r="AD122" s="9">
        <f>VLOOKUP(Table1[[#This Row],[Stock]], Table2[[#All],[Stock]:[param_complete]], 20, FALSE)</f>
        <v>341.8</v>
      </c>
      <c r="AE122" s="9">
        <f>VLOOKUP(Table1[[#This Row],[Stock]], Table2[[#All],[Stock]:[param_complete]], 22, FALSE)</f>
        <v>14</v>
      </c>
      <c r="AF122" s="9">
        <f>VLOOKUP(Table1[[#This Row],[Stock]], Table2[[#All],[Stock]:[param_complete]], 24, FALSE)</f>
        <v>12.4</v>
      </c>
      <c r="AG122" s="9">
        <f>VLOOKUP(Table1[[#This Row],[Stock]], Table2[[#All],[Stock]:[param_complete]], 26, FALSE)</f>
        <v>0</v>
      </c>
      <c r="AH122" s="9">
        <f>VLOOKUP(Table1[[#This Row],[Stock]], Table2[[#All],[Stock]:[param_complete]], 28, FALSE)</f>
        <v>1</v>
      </c>
      <c r="AI122" s="9">
        <f>VLOOKUP(Table1[[#This Row],[Stock]], Table2[[#All],[Stock]:[param_complete]], 29, FALSE)</f>
        <v>1000</v>
      </c>
      <c r="AJ122" s="9">
        <f>VLOOKUP(Table1[[#This Row],[Stock]], Table2[[#All],[Stock]:[param_complete]], 30, FALSE)</f>
        <v>500.5</v>
      </c>
      <c r="AK122" s="65">
        <f>VLOOKUP(Table1[[#This Row],[Stock]], Table2[[#All],[Stock]:[param_complete]], 32, FALSE)</f>
        <v>0</v>
      </c>
    </row>
    <row r="123" spans="1:37" x14ac:dyDescent="0.3">
      <c r="A123" t="s">
        <v>71</v>
      </c>
      <c r="B123" t="s">
        <v>139</v>
      </c>
      <c r="C123" t="s">
        <v>140</v>
      </c>
      <c r="D123">
        <v>12</v>
      </c>
      <c r="E123" s="92"/>
      <c r="F123">
        <v>0.88600000000000001</v>
      </c>
      <c r="G123">
        <f t="shared" si="0"/>
        <v>12.5</v>
      </c>
      <c r="H123" t="s">
        <v>144</v>
      </c>
      <c r="I123" t="s">
        <v>28</v>
      </c>
      <c r="K123" t="s">
        <v>142</v>
      </c>
      <c r="L123" t="s">
        <v>142</v>
      </c>
      <c r="M123" s="1"/>
      <c r="N123" s="1" t="s">
        <v>143</v>
      </c>
      <c r="O123" s="1" t="s">
        <v>143</v>
      </c>
      <c r="P123">
        <v>0</v>
      </c>
      <c r="R123" t="s">
        <v>7</v>
      </c>
      <c r="S123" t="s">
        <v>8</v>
      </c>
      <c r="T123" t="s">
        <v>66</v>
      </c>
      <c r="U123" s="9" t="str">
        <f>VLOOKUP(Table1[[#This Row],[Stock]], Table2[[#All],[Stock]:[param_complete]], 2, FALSE)</f>
        <v>pelagic</v>
      </c>
      <c r="V123" s="9">
        <f>VLOOKUP(Table1[[#This Row],[Stock]], Table2[[#All],[Stock]:[param_complete]], 4, FALSE)</f>
        <v>4.3499999999999996</v>
      </c>
      <c r="W123" s="9">
        <f>VLOOKUP(Table1[[#This Row],[Stock]], Table2[[#All],[Stock]:[param_complete]], 6, FALSE)</f>
        <v>425</v>
      </c>
      <c r="X123" s="9">
        <f>VLOOKUP(Table1[[#This Row],[Stock]], Table2[[#All],[Stock]:[param_complete]], 8, FALSE)</f>
        <v>25</v>
      </c>
      <c r="Y123" s="9">
        <f>VLOOKUP(Table1[[#This Row],[Stock]], Table2[[#All],[Stock]:[param_complete]], 10, FALSE)</f>
        <v>1</v>
      </c>
      <c r="Z123" s="9">
        <f>VLOOKUP(Table1[[#This Row],[Stock]], Table2[[#All],[Stock]:[param_complete]], 12, FALSE)</f>
        <v>5</v>
      </c>
      <c r="AA123" s="9">
        <f>VLOOKUP(Table1[[#This Row],[Stock]], Table2[[#All],[Stock]:[param_complete]], 14, FALSE)</f>
        <v>206</v>
      </c>
      <c r="AB123" s="9">
        <f>VLOOKUP(Table1[[#This Row],[Stock]], Table2[[#All],[Stock]:[param_complete]], 16, FALSE)</f>
        <v>372.42857140000001</v>
      </c>
      <c r="AC123" s="9">
        <f>VLOOKUP(Table1[[#This Row],[Stock]], Table2[[#All],[Stock]:[param_complete]], 18, FALSE)</f>
        <v>0.14599999999999999</v>
      </c>
      <c r="AD123" s="9">
        <f>VLOOKUP(Table1[[#This Row],[Stock]], Table2[[#All],[Stock]:[param_complete]], 20, FALSE)</f>
        <v>341.8</v>
      </c>
      <c r="AE123" s="9">
        <f>VLOOKUP(Table1[[#This Row],[Stock]], Table2[[#All],[Stock]:[param_complete]], 22, FALSE)</f>
        <v>14</v>
      </c>
      <c r="AF123" s="9">
        <f>VLOOKUP(Table1[[#This Row],[Stock]], Table2[[#All],[Stock]:[param_complete]], 24, FALSE)</f>
        <v>12.4</v>
      </c>
      <c r="AG123" s="9">
        <f>VLOOKUP(Table1[[#This Row],[Stock]], Table2[[#All],[Stock]:[param_complete]], 26, FALSE)</f>
        <v>0</v>
      </c>
      <c r="AH123" s="9">
        <f>VLOOKUP(Table1[[#This Row],[Stock]], Table2[[#All],[Stock]:[param_complete]], 28, FALSE)</f>
        <v>1</v>
      </c>
      <c r="AI123" s="9">
        <f>VLOOKUP(Table1[[#This Row],[Stock]], Table2[[#All],[Stock]:[param_complete]], 29, FALSE)</f>
        <v>1000</v>
      </c>
      <c r="AJ123" s="9">
        <f>VLOOKUP(Table1[[#This Row],[Stock]], Table2[[#All],[Stock]:[param_complete]], 30, FALSE)</f>
        <v>500.5</v>
      </c>
      <c r="AK123" s="65">
        <f>VLOOKUP(Table1[[#This Row],[Stock]], Table2[[#All],[Stock]:[param_complete]], 32, FALSE)</f>
        <v>0</v>
      </c>
    </row>
    <row r="124" spans="1:37" x14ac:dyDescent="0.3">
      <c r="A124" t="s">
        <v>71</v>
      </c>
      <c r="B124" t="s">
        <v>139</v>
      </c>
      <c r="C124" t="s">
        <v>140</v>
      </c>
      <c r="D124">
        <v>13</v>
      </c>
      <c r="E124" s="92"/>
      <c r="F124">
        <v>0.88800000000000001</v>
      </c>
      <c r="G124">
        <f t="shared" si="0"/>
        <v>12.5</v>
      </c>
      <c r="H124" t="s">
        <v>144</v>
      </c>
      <c r="I124" t="s">
        <v>28</v>
      </c>
      <c r="K124" t="s">
        <v>142</v>
      </c>
      <c r="L124" t="s">
        <v>142</v>
      </c>
      <c r="M124" s="1"/>
      <c r="N124" s="1" t="s">
        <v>143</v>
      </c>
      <c r="O124" s="1" t="s">
        <v>143</v>
      </c>
      <c r="P124">
        <v>0</v>
      </c>
      <c r="R124" t="s">
        <v>7</v>
      </c>
      <c r="S124" t="s">
        <v>8</v>
      </c>
      <c r="T124" t="s">
        <v>66</v>
      </c>
      <c r="U124" s="9" t="str">
        <f>VLOOKUP(Table1[[#This Row],[Stock]], Table2[[#All],[Stock]:[param_complete]], 2, FALSE)</f>
        <v>pelagic</v>
      </c>
      <c r="V124" s="9">
        <f>VLOOKUP(Table1[[#This Row],[Stock]], Table2[[#All],[Stock]:[param_complete]], 4, FALSE)</f>
        <v>4.3499999999999996</v>
      </c>
      <c r="W124" s="9">
        <f>VLOOKUP(Table1[[#This Row],[Stock]], Table2[[#All],[Stock]:[param_complete]], 6, FALSE)</f>
        <v>425</v>
      </c>
      <c r="X124" s="9">
        <f>VLOOKUP(Table1[[#This Row],[Stock]], Table2[[#All],[Stock]:[param_complete]], 8, FALSE)</f>
        <v>25</v>
      </c>
      <c r="Y124" s="9">
        <f>VLOOKUP(Table1[[#This Row],[Stock]], Table2[[#All],[Stock]:[param_complete]], 10, FALSE)</f>
        <v>1</v>
      </c>
      <c r="Z124" s="9">
        <f>VLOOKUP(Table1[[#This Row],[Stock]], Table2[[#All],[Stock]:[param_complete]], 12, FALSE)</f>
        <v>5</v>
      </c>
      <c r="AA124" s="9">
        <f>VLOOKUP(Table1[[#This Row],[Stock]], Table2[[#All],[Stock]:[param_complete]], 14, FALSE)</f>
        <v>206</v>
      </c>
      <c r="AB124" s="9">
        <f>VLOOKUP(Table1[[#This Row],[Stock]], Table2[[#All],[Stock]:[param_complete]], 16, FALSE)</f>
        <v>372.42857140000001</v>
      </c>
      <c r="AC124" s="9">
        <f>VLOOKUP(Table1[[#This Row],[Stock]], Table2[[#All],[Stock]:[param_complete]], 18, FALSE)</f>
        <v>0.14599999999999999</v>
      </c>
      <c r="AD124" s="9">
        <f>VLOOKUP(Table1[[#This Row],[Stock]], Table2[[#All],[Stock]:[param_complete]], 20, FALSE)</f>
        <v>341.8</v>
      </c>
      <c r="AE124" s="9">
        <f>VLOOKUP(Table1[[#This Row],[Stock]], Table2[[#All],[Stock]:[param_complete]], 22, FALSE)</f>
        <v>14</v>
      </c>
      <c r="AF124" s="9">
        <f>VLOOKUP(Table1[[#This Row],[Stock]], Table2[[#All],[Stock]:[param_complete]], 24, FALSE)</f>
        <v>12.4</v>
      </c>
      <c r="AG124" s="9">
        <f>VLOOKUP(Table1[[#This Row],[Stock]], Table2[[#All],[Stock]:[param_complete]], 26, FALSE)</f>
        <v>0</v>
      </c>
      <c r="AH124" s="9">
        <f>VLOOKUP(Table1[[#This Row],[Stock]], Table2[[#All],[Stock]:[param_complete]], 28, FALSE)</f>
        <v>1</v>
      </c>
      <c r="AI124" s="9">
        <f>VLOOKUP(Table1[[#This Row],[Stock]], Table2[[#All],[Stock]:[param_complete]], 29, FALSE)</f>
        <v>1000</v>
      </c>
      <c r="AJ124" s="9">
        <f>VLOOKUP(Table1[[#This Row],[Stock]], Table2[[#All],[Stock]:[param_complete]], 30, FALSE)</f>
        <v>500.5</v>
      </c>
      <c r="AK124" s="65">
        <f>VLOOKUP(Table1[[#This Row],[Stock]], Table2[[#All],[Stock]:[param_complete]], 32, FALSE)</f>
        <v>0</v>
      </c>
    </row>
    <row r="125" spans="1:37" x14ac:dyDescent="0.3">
      <c r="A125" t="s">
        <v>71</v>
      </c>
      <c r="B125" t="s">
        <v>139</v>
      </c>
      <c r="C125" t="s">
        <v>140</v>
      </c>
      <c r="D125">
        <v>14</v>
      </c>
      <c r="E125" s="92"/>
      <c r="F125">
        <v>0.89</v>
      </c>
      <c r="G125">
        <f t="shared" si="0"/>
        <v>12.5</v>
      </c>
      <c r="H125" t="s">
        <v>144</v>
      </c>
      <c r="I125" t="s">
        <v>28</v>
      </c>
      <c r="K125" t="s">
        <v>142</v>
      </c>
      <c r="L125" t="s">
        <v>142</v>
      </c>
      <c r="M125" s="1"/>
      <c r="N125" s="1" t="s">
        <v>143</v>
      </c>
      <c r="O125" s="1" t="s">
        <v>143</v>
      </c>
      <c r="P125">
        <v>0</v>
      </c>
      <c r="R125" t="s">
        <v>7</v>
      </c>
      <c r="S125" t="s">
        <v>8</v>
      </c>
      <c r="T125" t="s">
        <v>66</v>
      </c>
      <c r="U125" s="9" t="str">
        <f>VLOOKUP(Table1[[#This Row],[Stock]], Table2[[#All],[Stock]:[param_complete]], 2, FALSE)</f>
        <v>pelagic</v>
      </c>
      <c r="V125" s="9">
        <f>VLOOKUP(Table1[[#This Row],[Stock]], Table2[[#All],[Stock]:[param_complete]], 4, FALSE)</f>
        <v>4.3499999999999996</v>
      </c>
      <c r="W125" s="9">
        <f>VLOOKUP(Table1[[#This Row],[Stock]], Table2[[#All],[Stock]:[param_complete]], 6, FALSE)</f>
        <v>425</v>
      </c>
      <c r="X125" s="9">
        <f>VLOOKUP(Table1[[#This Row],[Stock]], Table2[[#All],[Stock]:[param_complete]], 8, FALSE)</f>
        <v>25</v>
      </c>
      <c r="Y125" s="9">
        <f>VLOOKUP(Table1[[#This Row],[Stock]], Table2[[#All],[Stock]:[param_complete]], 10, FALSE)</f>
        <v>1</v>
      </c>
      <c r="Z125" s="9">
        <f>VLOOKUP(Table1[[#This Row],[Stock]], Table2[[#All],[Stock]:[param_complete]], 12, FALSE)</f>
        <v>5</v>
      </c>
      <c r="AA125" s="9">
        <f>VLOOKUP(Table1[[#This Row],[Stock]], Table2[[#All],[Stock]:[param_complete]], 14, FALSE)</f>
        <v>206</v>
      </c>
      <c r="AB125" s="9">
        <f>VLOOKUP(Table1[[#This Row],[Stock]], Table2[[#All],[Stock]:[param_complete]], 16, FALSE)</f>
        <v>372.42857140000001</v>
      </c>
      <c r="AC125" s="9">
        <f>VLOOKUP(Table1[[#This Row],[Stock]], Table2[[#All],[Stock]:[param_complete]], 18, FALSE)</f>
        <v>0.14599999999999999</v>
      </c>
      <c r="AD125" s="9">
        <f>VLOOKUP(Table1[[#This Row],[Stock]], Table2[[#All],[Stock]:[param_complete]], 20, FALSE)</f>
        <v>341.8</v>
      </c>
      <c r="AE125" s="9">
        <f>VLOOKUP(Table1[[#This Row],[Stock]], Table2[[#All],[Stock]:[param_complete]], 22, FALSE)</f>
        <v>14</v>
      </c>
      <c r="AF125" s="9">
        <f>VLOOKUP(Table1[[#This Row],[Stock]], Table2[[#All],[Stock]:[param_complete]], 24, FALSE)</f>
        <v>12.4</v>
      </c>
      <c r="AG125" s="9">
        <f>VLOOKUP(Table1[[#This Row],[Stock]], Table2[[#All],[Stock]:[param_complete]], 26, FALSE)</f>
        <v>0</v>
      </c>
      <c r="AH125" s="9">
        <f>VLOOKUP(Table1[[#This Row],[Stock]], Table2[[#All],[Stock]:[param_complete]], 28, FALSE)</f>
        <v>1</v>
      </c>
      <c r="AI125" s="9">
        <f>VLOOKUP(Table1[[#This Row],[Stock]], Table2[[#All],[Stock]:[param_complete]], 29, FALSE)</f>
        <v>1000</v>
      </c>
      <c r="AJ125" s="9">
        <f>VLOOKUP(Table1[[#This Row],[Stock]], Table2[[#All],[Stock]:[param_complete]], 30, FALSE)</f>
        <v>500.5</v>
      </c>
      <c r="AK125" s="65">
        <f>VLOOKUP(Table1[[#This Row],[Stock]], Table2[[#All],[Stock]:[param_complete]], 32, FALSE)</f>
        <v>0</v>
      </c>
    </row>
    <row r="126" spans="1:37" x14ac:dyDescent="0.3">
      <c r="A126" t="s">
        <v>71</v>
      </c>
      <c r="B126" t="s">
        <v>139</v>
      </c>
      <c r="C126" t="s">
        <v>140</v>
      </c>
      <c r="D126">
        <v>15</v>
      </c>
      <c r="E126" s="92"/>
      <c r="F126">
        <v>0.89100000000000001</v>
      </c>
      <c r="G126">
        <f t="shared" si="0"/>
        <v>12.5</v>
      </c>
      <c r="H126" t="s">
        <v>144</v>
      </c>
      <c r="I126" t="s">
        <v>28</v>
      </c>
      <c r="K126" t="s">
        <v>142</v>
      </c>
      <c r="L126" t="s">
        <v>142</v>
      </c>
      <c r="M126" s="1"/>
      <c r="N126" s="1" t="s">
        <v>143</v>
      </c>
      <c r="O126" s="1" t="s">
        <v>143</v>
      </c>
      <c r="P126">
        <v>0</v>
      </c>
      <c r="R126" t="s">
        <v>7</v>
      </c>
      <c r="S126" t="s">
        <v>8</v>
      </c>
      <c r="T126" t="s">
        <v>66</v>
      </c>
      <c r="U126" s="9" t="str">
        <f>VLOOKUP(Table1[[#This Row],[Stock]], Table2[[#All],[Stock]:[param_complete]], 2, FALSE)</f>
        <v>pelagic</v>
      </c>
      <c r="V126" s="9">
        <f>VLOOKUP(Table1[[#This Row],[Stock]], Table2[[#All],[Stock]:[param_complete]], 4, FALSE)</f>
        <v>4.3499999999999996</v>
      </c>
      <c r="W126" s="9">
        <f>VLOOKUP(Table1[[#This Row],[Stock]], Table2[[#All],[Stock]:[param_complete]], 6, FALSE)</f>
        <v>425</v>
      </c>
      <c r="X126" s="9">
        <f>VLOOKUP(Table1[[#This Row],[Stock]], Table2[[#All],[Stock]:[param_complete]], 8, FALSE)</f>
        <v>25</v>
      </c>
      <c r="Y126" s="9">
        <f>VLOOKUP(Table1[[#This Row],[Stock]], Table2[[#All],[Stock]:[param_complete]], 10, FALSE)</f>
        <v>1</v>
      </c>
      <c r="Z126" s="9">
        <f>VLOOKUP(Table1[[#This Row],[Stock]], Table2[[#All],[Stock]:[param_complete]], 12, FALSE)</f>
        <v>5</v>
      </c>
      <c r="AA126" s="9">
        <f>VLOOKUP(Table1[[#This Row],[Stock]], Table2[[#All],[Stock]:[param_complete]], 14, FALSE)</f>
        <v>206</v>
      </c>
      <c r="AB126" s="9">
        <f>VLOOKUP(Table1[[#This Row],[Stock]], Table2[[#All],[Stock]:[param_complete]], 16, FALSE)</f>
        <v>372.42857140000001</v>
      </c>
      <c r="AC126" s="9">
        <f>VLOOKUP(Table1[[#This Row],[Stock]], Table2[[#All],[Stock]:[param_complete]], 18, FALSE)</f>
        <v>0.14599999999999999</v>
      </c>
      <c r="AD126" s="9">
        <f>VLOOKUP(Table1[[#This Row],[Stock]], Table2[[#All],[Stock]:[param_complete]], 20, FALSE)</f>
        <v>341.8</v>
      </c>
      <c r="AE126" s="9">
        <f>VLOOKUP(Table1[[#This Row],[Stock]], Table2[[#All],[Stock]:[param_complete]], 22, FALSE)</f>
        <v>14</v>
      </c>
      <c r="AF126" s="9">
        <f>VLOOKUP(Table1[[#This Row],[Stock]], Table2[[#All],[Stock]:[param_complete]], 24, FALSE)</f>
        <v>12.4</v>
      </c>
      <c r="AG126" s="9">
        <f>VLOOKUP(Table1[[#This Row],[Stock]], Table2[[#All],[Stock]:[param_complete]], 26, FALSE)</f>
        <v>0</v>
      </c>
      <c r="AH126" s="9">
        <f>VLOOKUP(Table1[[#This Row],[Stock]], Table2[[#All],[Stock]:[param_complete]], 28, FALSE)</f>
        <v>1</v>
      </c>
      <c r="AI126" s="9">
        <f>VLOOKUP(Table1[[#This Row],[Stock]], Table2[[#All],[Stock]:[param_complete]], 29, FALSE)</f>
        <v>1000</v>
      </c>
      <c r="AJ126" s="9">
        <f>VLOOKUP(Table1[[#This Row],[Stock]], Table2[[#All],[Stock]:[param_complete]], 30, FALSE)</f>
        <v>500.5</v>
      </c>
      <c r="AK126" s="65">
        <f>VLOOKUP(Table1[[#This Row],[Stock]], Table2[[#All],[Stock]:[param_complete]], 32, FALSE)</f>
        <v>0</v>
      </c>
    </row>
    <row r="127" spans="1:37" x14ac:dyDescent="0.3">
      <c r="A127" t="s">
        <v>71</v>
      </c>
      <c r="B127" t="s">
        <v>139</v>
      </c>
      <c r="C127" t="s">
        <v>140</v>
      </c>
      <c r="D127">
        <v>16</v>
      </c>
      <c r="E127" s="92"/>
      <c r="F127">
        <v>0.89300000000000002</v>
      </c>
      <c r="G127">
        <f t="shared" si="0"/>
        <v>12.5</v>
      </c>
      <c r="H127" t="s">
        <v>144</v>
      </c>
      <c r="I127" t="s">
        <v>28</v>
      </c>
      <c r="K127" t="s">
        <v>142</v>
      </c>
      <c r="L127" t="s">
        <v>142</v>
      </c>
      <c r="M127" s="1"/>
      <c r="N127" s="1" t="s">
        <v>143</v>
      </c>
      <c r="O127" s="1" t="s">
        <v>143</v>
      </c>
      <c r="P127">
        <v>0</v>
      </c>
      <c r="R127" t="s">
        <v>7</v>
      </c>
      <c r="S127" t="s">
        <v>8</v>
      </c>
      <c r="T127" t="s">
        <v>66</v>
      </c>
      <c r="U127" s="9" t="str">
        <f>VLOOKUP(Table1[[#This Row],[Stock]], Table2[[#All],[Stock]:[param_complete]], 2, FALSE)</f>
        <v>pelagic</v>
      </c>
      <c r="V127" s="9">
        <f>VLOOKUP(Table1[[#This Row],[Stock]], Table2[[#All],[Stock]:[param_complete]], 4, FALSE)</f>
        <v>4.3499999999999996</v>
      </c>
      <c r="W127" s="9">
        <f>VLOOKUP(Table1[[#This Row],[Stock]], Table2[[#All],[Stock]:[param_complete]], 6, FALSE)</f>
        <v>425</v>
      </c>
      <c r="X127" s="9">
        <f>VLOOKUP(Table1[[#This Row],[Stock]], Table2[[#All],[Stock]:[param_complete]], 8, FALSE)</f>
        <v>25</v>
      </c>
      <c r="Y127" s="9">
        <f>VLOOKUP(Table1[[#This Row],[Stock]], Table2[[#All],[Stock]:[param_complete]], 10, FALSE)</f>
        <v>1</v>
      </c>
      <c r="Z127" s="9">
        <f>VLOOKUP(Table1[[#This Row],[Stock]], Table2[[#All],[Stock]:[param_complete]], 12, FALSE)</f>
        <v>5</v>
      </c>
      <c r="AA127" s="9">
        <f>VLOOKUP(Table1[[#This Row],[Stock]], Table2[[#All],[Stock]:[param_complete]], 14, FALSE)</f>
        <v>206</v>
      </c>
      <c r="AB127" s="9">
        <f>VLOOKUP(Table1[[#This Row],[Stock]], Table2[[#All],[Stock]:[param_complete]], 16, FALSE)</f>
        <v>372.42857140000001</v>
      </c>
      <c r="AC127" s="9">
        <f>VLOOKUP(Table1[[#This Row],[Stock]], Table2[[#All],[Stock]:[param_complete]], 18, FALSE)</f>
        <v>0.14599999999999999</v>
      </c>
      <c r="AD127" s="9">
        <f>VLOOKUP(Table1[[#This Row],[Stock]], Table2[[#All],[Stock]:[param_complete]], 20, FALSE)</f>
        <v>341.8</v>
      </c>
      <c r="AE127" s="9">
        <f>VLOOKUP(Table1[[#This Row],[Stock]], Table2[[#All],[Stock]:[param_complete]], 22, FALSE)</f>
        <v>14</v>
      </c>
      <c r="AF127" s="9">
        <f>VLOOKUP(Table1[[#This Row],[Stock]], Table2[[#All],[Stock]:[param_complete]], 24, FALSE)</f>
        <v>12.4</v>
      </c>
      <c r="AG127" s="9">
        <f>VLOOKUP(Table1[[#This Row],[Stock]], Table2[[#All],[Stock]:[param_complete]], 26, FALSE)</f>
        <v>0</v>
      </c>
      <c r="AH127" s="9">
        <f>VLOOKUP(Table1[[#This Row],[Stock]], Table2[[#All],[Stock]:[param_complete]], 28, FALSE)</f>
        <v>1</v>
      </c>
      <c r="AI127" s="9">
        <f>VLOOKUP(Table1[[#This Row],[Stock]], Table2[[#All],[Stock]:[param_complete]], 29, FALSE)</f>
        <v>1000</v>
      </c>
      <c r="AJ127" s="9">
        <f>VLOOKUP(Table1[[#This Row],[Stock]], Table2[[#All],[Stock]:[param_complete]], 30, FALSE)</f>
        <v>500.5</v>
      </c>
      <c r="AK127" s="65">
        <f>VLOOKUP(Table1[[#This Row],[Stock]], Table2[[#All],[Stock]:[param_complete]], 32, FALSE)</f>
        <v>0</v>
      </c>
    </row>
    <row r="128" spans="1:37" x14ac:dyDescent="0.3">
      <c r="A128" t="s">
        <v>71</v>
      </c>
      <c r="B128" t="s">
        <v>139</v>
      </c>
      <c r="C128" t="s">
        <v>140</v>
      </c>
      <c r="D128">
        <v>17</v>
      </c>
      <c r="E128" s="92"/>
      <c r="F128">
        <v>0.89400000000000002</v>
      </c>
      <c r="G128">
        <f t="shared" si="0"/>
        <v>12.5</v>
      </c>
      <c r="H128" t="s">
        <v>144</v>
      </c>
      <c r="I128" t="s">
        <v>28</v>
      </c>
      <c r="K128" t="s">
        <v>142</v>
      </c>
      <c r="L128" t="s">
        <v>142</v>
      </c>
      <c r="M128" s="1"/>
      <c r="N128" s="1" t="s">
        <v>143</v>
      </c>
      <c r="O128" s="1" t="s">
        <v>143</v>
      </c>
      <c r="P128">
        <v>0</v>
      </c>
      <c r="R128" t="s">
        <v>7</v>
      </c>
      <c r="S128" t="s">
        <v>8</v>
      </c>
      <c r="T128" t="s">
        <v>66</v>
      </c>
      <c r="U128" s="9" t="str">
        <f>VLOOKUP(Table1[[#This Row],[Stock]], Table2[[#All],[Stock]:[param_complete]], 2, FALSE)</f>
        <v>pelagic</v>
      </c>
      <c r="V128" s="9">
        <f>VLOOKUP(Table1[[#This Row],[Stock]], Table2[[#All],[Stock]:[param_complete]], 4, FALSE)</f>
        <v>4.3499999999999996</v>
      </c>
      <c r="W128" s="9">
        <f>VLOOKUP(Table1[[#This Row],[Stock]], Table2[[#All],[Stock]:[param_complete]], 6, FALSE)</f>
        <v>425</v>
      </c>
      <c r="X128" s="9">
        <f>VLOOKUP(Table1[[#This Row],[Stock]], Table2[[#All],[Stock]:[param_complete]], 8, FALSE)</f>
        <v>25</v>
      </c>
      <c r="Y128" s="9">
        <f>VLOOKUP(Table1[[#This Row],[Stock]], Table2[[#All],[Stock]:[param_complete]], 10, FALSE)</f>
        <v>1</v>
      </c>
      <c r="Z128" s="9">
        <f>VLOOKUP(Table1[[#This Row],[Stock]], Table2[[#All],[Stock]:[param_complete]], 12, FALSE)</f>
        <v>5</v>
      </c>
      <c r="AA128" s="9">
        <f>VLOOKUP(Table1[[#This Row],[Stock]], Table2[[#All],[Stock]:[param_complete]], 14, FALSE)</f>
        <v>206</v>
      </c>
      <c r="AB128" s="9">
        <f>VLOOKUP(Table1[[#This Row],[Stock]], Table2[[#All],[Stock]:[param_complete]], 16, FALSE)</f>
        <v>372.42857140000001</v>
      </c>
      <c r="AC128" s="9">
        <f>VLOOKUP(Table1[[#This Row],[Stock]], Table2[[#All],[Stock]:[param_complete]], 18, FALSE)</f>
        <v>0.14599999999999999</v>
      </c>
      <c r="AD128" s="9">
        <f>VLOOKUP(Table1[[#This Row],[Stock]], Table2[[#All],[Stock]:[param_complete]], 20, FALSE)</f>
        <v>341.8</v>
      </c>
      <c r="AE128" s="9">
        <f>VLOOKUP(Table1[[#This Row],[Stock]], Table2[[#All],[Stock]:[param_complete]], 22, FALSE)</f>
        <v>14</v>
      </c>
      <c r="AF128" s="9">
        <f>VLOOKUP(Table1[[#This Row],[Stock]], Table2[[#All],[Stock]:[param_complete]], 24, FALSE)</f>
        <v>12.4</v>
      </c>
      <c r="AG128" s="9">
        <f>VLOOKUP(Table1[[#This Row],[Stock]], Table2[[#All],[Stock]:[param_complete]], 26, FALSE)</f>
        <v>0</v>
      </c>
      <c r="AH128" s="9">
        <f>VLOOKUP(Table1[[#This Row],[Stock]], Table2[[#All],[Stock]:[param_complete]], 28, FALSE)</f>
        <v>1</v>
      </c>
      <c r="AI128" s="9">
        <f>VLOOKUP(Table1[[#This Row],[Stock]], Table2[[#All],[Stock]:[param_complete]], 29, FALSE)</f>
        <v>1000</v>
      </c>
      <c r="AJ128" s="9">
        <f>VLOOKUP(Table1[[#This Row],[Stock]], Table2[[#All],[Stock]:[param_complete]], 30, FALSE)</f>
        <v>500.5</v>
      </c>
      <c r="AK128" s="65">
        <f>VLOOKUP(Table1[[#This Row],[Stock]], Table2[[#All],[Stock]:[param_complete]], 32, FALSE)</f>
        <v>0</v>
      </c>
    </row>
    <row r="129" spans="1:37" x14ac:dyDescent="0.3">
      <c r="A129" t="s">
        <v>71</v>
      </c>
      <c r="B129" t="s">
        <v>139</v>
      </c>
      <c r="C129" t="s">
        <v>140</v>
      </c>
      <c r="D129">
        <v>18</v>
      </c>
      <c r="E129" s="92"/>
      <c r="F129">
        <v>0.89500000000000002</v>
      </c>
      <c r="G129">
        <f t="shared" si="0"/>
        <v>12.5</v>
      </c>
      <c r="H129" t="s">
        <v>144</v>
      </c>
      <c r="I129" t="s">
        <v>28</v>
      </c>
      <c r="K129" t="s">
        <v>142</v>
      </c>
      <c r="L129" t="s">
        <v>142</v>
      </c>
      <c r="M129" s="1"/>
      <c r="N129" s="1" t="s">
        <v>143</v>
      </c>
      <c r="O129" s="1" t="s">
        <v>143</v>
      </c>
      <c r="P129">
        <v>0</v>
      </c>
      <c r="R129" t="s">
        <v>7</v>
      </c>
      <c r="S129" t="s">
        <v>8</v>
      </c>
      <c r="T129" t="s">
        <v>66</v>
      </c>
      <c r="U129" s="9" t="str">
        <f>VLOOKUP(Table1[[#This Row],[Stock]], Table2[[#All],[Stock]:[param_complete]], 2, FALSE)</f>
        <v>pelagic</v>
      </c>
      <c r="V129" s="9">
        <f>VLOOKUP(Table1[[#This Row],[Stock]], Table2[[#All],[Stock]:[param_complete]], 4, FALSE)</f>
        <v>4.3499999999999996</v>
      </c>
      <c r="W129" s="9">
        <f>VLOOKUP(Table1[[#This Row],[Stock]], Table2[[#All],[Stock]:[param_complete]], 6, FALSE)</f>
        <v>425</v>
      </c>
      <c r="X129" s="9">
        <f>VLOOKUP(Table1[[#This Row],[Stock]], Table2[[#All],[Stock]:[param_complete]], 8, FALSE)</f>
        <v>25</v>
      </c>
      <c r="Y129" s="9">
        <f>VLOOKUP(Table1[[#This Row],[Stock]], Table2[[#All],[Stock]:[param_complete]], 10, FALSE)</f>
        <v>1</v>
      </c>
      <c r="Z129" s="9">
        <f>VLOOKUP(Table1[[#This Row],[Stock]], Table2[[#All],[Stock]:[param_complete]], 12, FALSE)</f>
        <v>5</v>
      </c>
      <c r="AA129" s="9">
        <f>VLOOKUP(Table1[[#This Row],[Stock]], Table2[[#All],[Stock]:[param_complete]], 14, FALSE)</f>
        <v>206</v>
      </c>
      <c r="AB129" s="9">
        <f>VLOOKUP(Table1[[#This Row],[Stock]], Table2[[#All],[Stock]:[param_complete]], 16, FALSE)</f>
        <v>372.42857140000001</v>
      </c>
      <c r="AC129" s="9">
        <f>VLOOKUP(Table1[[#This Row],[Stock]], Table2[[#All],[Stock]:[param_complete]], 18, FALSE)</f>
        <v>0.14599999999999999</v>
      </c>
      <c r="AD129" s="9">
        <f>VLOOKUP(Table1[[#This Row],[Stock]], Table2[[#All],[Stock]:[param_complete]], 20, FALSE)</f>
        <v>341.8</v>
      </c>
      <c r="AE129" s="9">
        <f>VLOOKUP(Table1[[#This Row],[Stock]], Table2[[#All],[Stock]:[param_complete]], 22, FALSE)</f>
        <v>14</v>
      </c>
      <c r="AF129" s="9">
        <f>VLOOKUP(Table1[[#This Row],[Stock]], Table2[[#All],[Stock]:[param_complete]], 24, FALSE)</f>
        <v>12.4</v>
      </c>
      <c r="AG129" s="9">
        <f>VLOOKUP(Table1[[#This Row],[Stock]], Table2[[#All],[Stock]:[param_complete]], 26, FALSE)</f>
        <v>0</v>
      </c>
      <c r="AH129" s="9">
        <f>VLOOKUP(Table1[[#This Row],[Stock]], Table2[[#All],[Stock]:[param_complete]], 28, FALSE)</f>
        <v>1</v>
      </c>
      <c r="AI129" s="9">
        <f>VLOOKUP(Table1[[#This Row],[Stock]], Table2[[#All],[Stock]:[param_complete]], 29, FALSE)</f>
        <v>1000</v>
      </c>
      <c r="AJ129" s="9">
        <f>VLOOKUP(Table1[[#This Row],[Stock]], Table2[[#All],[Stock]:[param_complete]], 30, FALSE)</f>
        <v>500.5</v>
      </c>
      <c r="AK129" s="65">
        <f>VLOOKUP(Table1[[#This Row],[Stock]], Table2[[#All],[Stock]:[param_complete]], 32, FALSE)</f>
        <v>0</v>
      </c>
    </row>
    <row r="130" spans="1:37" x14ac:dyDescent="0.3">
      <c r="A130" t="s">
        <v>71</v>
      </c>
      <c r="B130" t="s">
        <v>139</v>
      </c>
      <c r="C130" t="s">
        <v>140</v>
      </c>
      <c r="D130">
        <v>19</v>
      </c>
      <c r="E130" s="92"/>
      <c r="F130">
        <v>0.89500000000000002</v>
      </c>
      <c r="G130">
        <f t="shared" si="0"/>
        <v>12.5</v>
      </c>
      <c r="H130" t="s">
        <v>144</v>
      </c>
      <c r="I130" t="s">
        <v>28</v>
      </c>
      <c r="K130" t="s">
        <v>142</v>
      </c>
      <c r="L130" t="s">
        <v>142</v>
      </c>
      <c r="M130" s="1"/>
      <c r="N130" s="1" t="s">
        <v>143</v>
      </c>
      <c r="O130" s="1" t="s">
        <v>143</v>
      </c>
      <c r="P130">
        <v>0</v>
      </c>
      <c r="R130" t="s">
        <v>7</v>
      </c>
      <c r="S130" t="s">
        <v>8</v>
      </c>
      <c r="T130" t="s">
        <v>66</v>
      </c>
      <c r="U130" s="9" t="str">
        <f>VLOOKUP(Table1[[#This Row],[Stock]], Table2[[#All],[Stock]:[param_complete]], 2, FALSE)</f>
        <v>pelagic</v>
      </c>
      <c r="V130" s="9">
        <f>VLOOKUP(Table1[[#This Row],[Stock]], Table2[[#All],[Stock]:[param_complete]], 4, FALSE)</f>
        <v>4.3499999999999996</v>
      </c>
      <c r="W130" s="9">
        <f>VLOOKUP(Table1[[#This Row],[Stock]], Table2[[#All],[Stock]:[param_complete]], 6, FALSE)</f>
        <v>425</v>
      </c>
      <c r="X130" s="9">
        <f>VLOOKUP(Table1[[#This Row],[Stock]], Table2[[#All],[Stock]:[param_complete]], 8, FALSE)</f>
        <v>25</v>
      </c>
      <c r="Y130" s="9">
        <f>VLOOKUP(Table1[[#This Row],[Stock]], Table2[[#All],[Stock]:[param_complete]], 10, FALSE)</f>
        <v>1</v>
      </c>
      <c r="Z130" s="9">
        <f>VLOOKUP(Table1[[#This Row],[Stock]], Table2[[#All],[Stock]:[param_complete]], 12, FALSE)</f>
        <v>5</v>
      </c>
      <c r="AA130" s="9">
        <f>VLOOKUP(Table1[[#This Row],[Stock]], Table2[[#All],[Stock]:[param_complete]], 14, FALSE)</f>
        <v>206</v>
      </c>
      <c r="AB130" s="9">
        <f>VLOOKUP(Table1[[#This Row],[Stock]], Table2[[#All],[Stock]:[param_complete]], 16, FALSE)</f>
        <v>372.42857140000001</v>
      </c>
      <c r="AC130" s="9">
        <f>VLOOKUP(Table1[[#This Row],[Stock]], Table2[[#All],[Stock]:[param_complete]], 18, FALSE)</f>
        <v>0.14599999999999999</v>
      </c>
      <c r="AD130" s="9">
        <f>VLOOKUP(Table1[[#This Row],[Stock]], Table2[[#All],[Stock]:[param_complete]], 20, FALSE)</f>
        <v>341.8</v>
      </c>
      <c r="AE130" s="9">
        <f>VLOOKUP(Table1[[#This Row],[Stock]], Table2[[#All],[Stock]:[param_complete]], 22, FALSE)</f>
        <v>14</v>
      </c>
      <c r="AF130" s="9">
        <f>VLOOKUP(Table1[[#This Row],[Stock]], Table2[[#All],[Stock]:[param_complete]], 24, FALSE)</f>
        <v>12.4</v>
      </c>
      <c r="AG130" s="9">
        <f>VLOOKUP(Table1[[#This Row],[Stock]], Table2[[#All],[Stock]:[param_complete]], 26, FALSE)</f>
        <v>0</v>
      </c>
      <c r="AH130" s="9">
        <f>VLOOKUP(Table1[[#This Row],[Stock]], Table2[[#All],[Stock]:[param_complete]], 28, FALSE)</f>
        <v>1</v>
      </c>
      <c r="AI130" s="9">
        <f>VLOOKUP(Table1[[#This Row],[Stock]], Table2[[#All],[Stock]:[param_complete]], 29, FALSE)</f>
        <v>1000</v>
      </c>
      <c r="AJ130" s="9">
        <f>VLOOKUP(Table1[[#This Row],[Stock]], Table2[[#All],[Stock]:[param_complete]], 30, FALSE)</f>
        <v>500.5</v>
      </c>
      <c r="AK130" s="65">
        <f>VLOOKUP(Table1[[#This Row],[Stock]], Table2[[#All],[Stock]:[param_complete]], 32, FALSE)</f>
        <v>0</v>
      </c>
    </row>
    <row r="131" spans="1:37" x14ac:dyDescent="0.3">
      <c r="A131" t="s">
        <v>71</v>
      </c>
      <c r="B131" s="68" t="s">
        <v>139</v>
      </c>
      <c r="C131" t="s">
        <v>140</v>
      </c>
      <c r="D131">
        <v>20</v>
      </c>
      <c r="E131" s="92"/>
      <c r="F131">
        <v>0.89600000000000002</v>
      </c>
      <c r="G131">
        <f t="shared" si="0"/>
        <v>12.5</v>
      </c>
      <c r="H131" t="s">
        <v>144</v>
      </c>
      <c r="I131" t="s">
        <v>28</v>
      </c>
      <c r="K131" t="s">
        <v>142</v>
      </c>
      <c r="L131" t="s">
        <v>142</v>
      </c>
      <c r="M131" s="1"/>
      <c r="N131" s="1" t="s">
        <v>143</v>
      </c>
      <c r="O131" s="1" t="s">
        <v>143</v>
      </c>
      <c r="P131">
        <v>0</v>
      </c>
      <c r="R131" t="s">
        <v>7</v>
      </c>
      <c r="S131" t="s">
        <v>8</v>
      </c>
      <c r="T131" t="s">
        <v>66</v>
      </c>
      <c r="U131" s="9" t="str">
        <f>VLOOKUP(Table1[[#This Row],[Stock]], Table2[[#All],[Stock]:[param_complete]], 2, FALSE)</f>
        <v>pelagic</v>
      </c>
      <c r="V131" s="9">
        <f>VLOOKUP(Table1[[#This Row],[Stock]], Table2[[#All],[Stock]:[param_complete]], 4, FALSE)</f>
        <v>4.3499999999999996</v>
      </c>
      <c r="W131" s="9">
        <f>VLOOKUP(Table1[[#This Row],[Stock]], Table2[[#All],[Stock]:[param_complete]], 6, FALSE)</f>
        <v>425</v>
      </c>
      <c r="X131" s="9">
        <f>VLOOKUP(Table1[[#This Row],[Stock]], Table2[[#All],[Stock]:[param_complete]], 8, FALSE)</f>
        <v>25</v>
      </c>
      <c r="Y131" s="9">
        <f>VLOOKUP(Table1[[#This Row],[Stock]], Table2[[#All],[Stock]:[param_complete]], 10, FALSE)</f>
        <v>1</v>
      </c>
      <c r="Z131" s="9">
        <f>VLOOKUP(Table1[[#This Row],[Stock]], Table2[[#All],[Stock]:[param_complete]], 12, FALSE)</f>
        <v>5</v>
      </c>
      <c r="AA131" s="9">
        <f>VLOOKUP(Table1[[#This Row],[Stock]], Table2[[#All],[Stock]:[param_complete]], 14, FALSE)</f>
        <v>206</v>
      </c>
      <c r="AB131" s="9">
        <f>VLOOKUP(Table1[[#This Row],[Stock]], Table2[[#All],[Stock]:[param_complete]], 16, FALSE)</f>
        <v>372.42857140000001</v>
      </c>
      <c r="AC131" s="9">
        <f>VLOOKUP(Table1[[#This Row],[Stock]], Table2[[#All],[Stock]:[param_complete]], 18, FALSE)</f>
        <v>0.14599999999999999</v>
      </c>
      <c r="AD131" s="9">
        <f>VLOOKUP(Table1[[#This Row],[Stock]], Table2[[#All],[Stock]:[param_complete]], 20, FALSE)</f>
        <v>341.8</v>
      </c>
      <c r="AE131" s="9">
        <f>VLOOKUP(Table1[[#This Row],[Stock]], Table2[[#All],[Stock]:[param_complete]], 22, FALSE)</f>
        <v>14</v>
      </c>
      <c r="AF131" s="9">
        <f>VLOOKUP(Table1[[#This Row],[Stock]], Table2[[#All],[Stock]:[param_complete]], 24, FALSE)</f>
        <v>12.4</v>
      </c>
      <c r="AG131" s="9">
        <f>VLOOKUP(Table1[[#This Row],[Stock]], Table2[[#All],[Stock]:[param_complete]], 26, FALSE)</f>
        <v>0</v>
      </c>
      <c r="AH131" s="9">
        <f>VLOOKUP(Table1[[#This Row],[Stock]], Table2[[#All],[Stock]:[param_complete]], 28, FALSE)</f>
        <v>1</v>
      </c>
      <c r="AI131" s="9">
        <f>VLOOKUP(Table1[[#This Row],[Stock]], Table2[[#All],[Stock]:[param_complete]], 29, FALSE)</f>
        <v>1000</v>
      </c>
      <c r="AJ131" s="9">
        <f>VLOOKUP(Table1[[#This Row],[Stock]], Table2[[#All],[Stock]:[param_complete]], 30, FALSE)</f>
        <v>500.5</v>
      </c>
      <c r="AK131" s="65">
        <f>VLOOKUP(Table1[[#This Row],[Stock]], Table2[[#All],[Stock]:[param_complete]], 32, FALSE)</f>
        <v>0</v>
      </c>
    </row>
    <row r="132" spans="1:37" x14ac:dyDescent="0.3">
      <c r="A132" t="s">
        <v>71</v>
      </c>
      <c r="B132" s="68" t="s">
        <v>139</v>
      </c>
      <c r="C132" t="s">
        <v>140</v>
      </c>
      <c r="D132">
        <v>21</v>
      </c>
      <c r="E132" s="92"/>
      <c r="F132">
        <v>0.89700000000000002</v>
      </c>
      <c r="G132">
        <f t="shared" si="0"/>
        <v>12.5</v>
      </c>
      <c r="H132" t="s">
        <v>144</v>
      </c>
      <c r="I132" t="s">
        <v>28</v>
      </c>
      <c r="K132" t="s">
        <v>142</v>
      </c>
      <c r="L132" t="s">
        <v>142</v>
      </c>
      <c r="M132" s="1"/>
      <c r="N132" s="1" t="s">
        <v>143</v>
      </c>
      <c r="O132" s="1" t="s">
        <v>143</v>
      </c>
      <c r="P132">
        <v>0</v>
      </c>
      <c r="R132" t="s">
        <v>7</v>
      </c>
      <c r="S132" t="s">
        <v>8</v>
      </c>
      <c r="T132" t="s">
        <v>66</v>
      </c>
      <c r="U132" s="9" t="str">
        <f>VLOOKUP(Table1[[#This Row],[Stock]], Table2[[#All],[Stock]:[param_complete]], 2, FALSE)</f>
        <v>pelagic</v>
      </c>
      <c r="V132" s="9">
        <f>VLOOKUP(Table1[[#This Row],[Stock]], Table2[[#All],[Stock]:[param_complete]], 4, FALSE)</f>
        <v>4.3499999999999996</v>
      </c>
      <c r="W132" s="9">
        <f>VLOOKUP(Table1[[#This Row],[Stock]], Table2[[#All],[Stock]:[param_complete]], 6, FALSE)</f>
        <v>425</v>
      </c>
      <c r="X132" s="9">
        <f>VLOOKUP(Table1[[#This Row],[Stock]], Table2[[#All],[Stock]:[param_complete]], 8, FALSE)</f>
        <v>25</v>
      </c>
      <c r="Y132" s="9">
        <f>VLOOKUP(Table1[[#This Row],[Stock]], Table2[[#All],[Stock]:[param_complete]], 10, FALSE)</f>
        <v>1</v>
      </c>
      <c r="Z132" s="9">
        <f>VLOOKUP(Table1[[#This Row],[Stock]], Table2[[#All],[Stock]:[param_complete]], 12, FALSE)</f>
        <v>5</v>
      </c>
      <c r="AA132" s="9">
        <f>VLOOKUP(Table1[[#This Row],[Stock]], Table2[[#All],[Stock]:[param_complete]], 14, FALSE)</f>
        <v>206</v>
      </c>
      <c r="AB132" s="9">
        <f>VLOOKUP(Table1[[#This Row],[Stock]], Table2[[#All],[Stock]:[param_complete]], 16, FALSE)</f>
        <v>372.42857140000001</v>
      </c>
      <c r="AC132" s="9">
        <f>VLOOKUP(Table1[[#This Row],[Stock]], Table2[[#All],[Stock]:[param_complete]], 18, FALSE)</f>
        <v>0.14599999999999999</v>
      </c>
      <c r="AD132" s="9">
        <f>VLOOKUP(Table1[[#This Row],[Stock]], Table2[[#All],[Stock]:[param_complete]], 20, FALSE)</f>
        <v>341.8</v>
      </c>
      <c r="AE132" s="9">
        <f>VLOOKUP(Table1[[#This Row],[Stock]], Table2[[#All],[Stock]:[param_complete]], 22, FALSE)</f>
        <v>14</v>
      </c>
      <c r="AF132" s="9">
        <f>VLOOKUP(Table1[[#This Row],[Stock]], Table2[[#All],[Stock]:[param_complete]], 24, FALSE)</f>
        <v>12.4</v>
      </c>
      <c r="AG132" s="9">
        <f>VLOOKUP(Table1[[#This Row],[Stock]], Table2[[#All],[Stock]:[param_complete]], 26, FALSE)</f>
        <v>0</v>
      </c>
      <c r="AH132" s="9">
        <f>VLOOKUP(Table1[[#This Row],[Stock]], Table2[[#All],[Stock]:[param_complete]], 28, FALSE)</f>
        <v>1</v>
      </c>
      <c r="AI132" s="9">
        <f>VLOOKUP(Table1[[#This Row],[Stock]], Table2[[#All],[Stock]:[param_complete]], 29, FALSE)</f>
        <v>1000</v>
      </c>
      <c r="AJ132" s="9">
        <f>VLOOKUP(Table1[[#This Row],[Stock]], Table2[[#All],[Stock]:[param_complete]], 30, FALSE)</f>
        <v>500.5</v>
      </c>
      <c r="AK132" s="65">
        <f>VLOOKUP(Table1[[#This Row],[Stock]], Table2[[#All],[Stock]:[param_complete]], 32, FALSE)</f>
        <v>0</v>
      </c>
    </row>
    <row r="133" spans="1:37" x14ac:dyDescent="0.3">
      <c r="A133" t="s">
        <v>71</v>
      </c>
      <c r="B133" s="68" t="s">
        <v>139</v>
      </c>
      <c r="C133" t="s">
        <v>140</v>
      </c>
      <c r="D133">
        <v>22</v>
      </c>
      <c r="E133" s="92"/>
      <c r="F133">
        <v>0.89700000000000002</v>
      </c>
      <c r="G133">
        <f t="shared" si="0"/>
        <v>12.5</v>
      </c>
      <c r="H133" t="s">
        <v>144</v>
      </c>
      <c r="I133" t="s">
        <v>28</v>
      </c>
      <c r="K133" t="s">
        <v>142</v>
      </c>
      <c r="L133" t="s">
        <v>142</v>
      </c>
      <c r="M133" s="1"/>
      <c r="N133" s="1" t="s">
        <v>143</v>
      </c>
      <c r="O133" s="1" t="s">
        <v>143</v>
      </c>
      <c r="P133">
        <v>0</v>
      </c>
      <c r="R133" t="s">
        <v>7</v>
      </c>
      <c r="S133" t="s">
        <v>8</v>
      </c>
      <c r="T133" t="s">
        <v>66</v>
      </c>
      <c r="U133" s="9" t="str">
        <f>VLOOKUP(Table1[[#This Row],[Stock]], Table2[[#All],[Stock]:[param_complete]], 2, FALSE)</f>
        <v>pelagic</v>
      </c>
      <c r="V133" s="9">
        <f>VLOOKUP(Table1[[#This Row],[Stock]], Table2[[#All],[Stock]:[param_complete]], 4, FALSE)</f>
        <v>4.3499999999999996</v>
      </c>
      <c r="W133" s="9">
        <f>VLOOKUP(Table1[[#This Row],[Stock]], Table2[[#All],[Stock]:[param_complete]], 6, FALSE)</f>
        <v>425</v>
      </c>
      <c r="X133" s="9">
        <f>VLOOKUP(Table1[[#This Row],[Stock]], Table2[[#All],[Stock]:[param_complete]], 8, FALSE)</f>
        <v>25</v>
      </c>
      <c r="Y133" s="9">
        <f>VLOOKUP(Table1[[#This Row],[Stock]], Table2[[#All],[Stock]:[param_complete]], 10, FALSE)</f>
        <v>1</v>
      </c>
      <c r="Z133" s="9">
        <f>VLOOKUP(Table1[[#This Row],[Stock]], Table2[[#All],[Stock]:[param_complete]], 12, FALSE)</f>
        <v>5</v>
      </c>
      <c r="AA133" s="9">
        <f>VLOOKUP(Table1[[#This Row],[Stock]], Table2[[#All],[Stock]:[param_complete]], 14, FALSE)</f>
        <v>206</v>
      </c>
      <c r="AB133" s="9">
        <f>VLOOKUP(Table1[[#This Row],[Stock]], Table2[[#All],[Stock]:[param_complete]], 16, FALSE)</f>
        <v>372.42857140000001</v>
      </c>
      <c r="AC133" s="9">
        <f>VLOOKUP(Table1[[#This Row],[Stock]], Table2[[#All],[Stock]:[param_complete]], 18, FALSE)</f>
        <v>0.14599999999999999</v>
      </c>
      <c r="AD133" s="9">
        <f>VLOOKUP(Table1[[#This Row],[Stock]], Table2[[#All],[Stock]:[param_complete]], 20, FALSE)</f>
        <v>341.8</v>
      </c>
      <c r="AE133" s="9">
        <f>VLOOKUP(Table1[[#This Row],[Stock]], Table2[[#All],[Stock]:[param_complete]], 22, FALSE)</f>
        <v>14</v>
      </c>
      <c r="AF133" s="9">
        <f>VLOOKUP(Table1[[#This Row],[Stock]], Table2[[#All],[Stock]:[param_complete]], 24, FALSE)</f>
        <v>12.4</v>
      </c>
      <c r="AG133" s="9">
        <f>VLOOKUP(Table1[[#This Row],[Stock]], Table2[[#All],[Stock]:[param_complete]], 26, FALSE)</f>
        <v>0</v>
      </c>
      <c r="AH133" s="9">
        <f>VLOOKUP(Table1[[#This Row],[Stock]], Table2[[#All],[Stock]:[param_complete]], 28, FALSE)</f>
        <v>1</v>
      </c>
      <c r="AI133" s="9">
        <f>VLOOKUP(Table1[[#This Row],[Stock]], Table2[[#All],[Stock]:[param_complete]], 29, FALSE)</f>
        <v>1000</v>
      </c>
      <c r="AJ133" s="9">
        <f>VLOOKUP(Table1[[#This Row],[Stock]], Table2[[#All],[Stock]:[param_complete]], 30, FALSE)</f>
        <v>500.5</v>
      </c>
      <c r="AK133" s="65">
        <f>VLOOKUP(Table1[[#This Row],[Stock]], Table2[[#All],[Stock]:[param_complete]], 32, FALSE)</f>
        <v>0</v>
      </c>
    </row>
    <row r="134" spans="1:37" x14ac:dyDescent="0.3">
      <c r="A134" t="s">
        <v>71</v>
      </c>
      <c r="B134" s="68" t="s">
        <v>139</v>
      </c>
      <c r="C134" t="s">
        <v>140</v>
      </c>
      <c r="D134">
        <v>23</v>
      </c>
      <c r="E134" s="92"/>
      <c r="F134">
        <v>0.89700000000000002</v>
      </c>
      <c r="G134">
        <f t="shared" si="0"/>
        <v>12.5</v>
      </c>
      <c r="H134" t="s">
        <v>144</v>
      </c>
      <c r="I134" t="s">
        <v>28</v>
      </c>
      <c r="K134" t="s">
        <v>142</v>
      </c>
      <c r="L134" t="s">
        <v>142</v>
      </c>
      <c r="M134" s="1"/>
      <c r="N134" s="1" t="s">
        <v>143</v>
      </c>
      <c r="O134" s="1" t="s">
        <v>143</v>
      </c>
      <c r="P134">
        <v>0</v>
      </c>
      <c r="R134" t="s">
        <v>7</v>
      </c>
      <c r="S134" t="s">
        <v>8</v>
      </c>
      <c r="T134" t="s">
        <v>66</v>
      </c>
      <c r="U134" s="9" t="str">
        <f>VLOOKUP(Table1[[#This Row],[Stock]], Table2[[#All],[Stock]:[param_complete]], 2, FALSE)</f>
        <v>pelagic</v>
      </c>
      <c r="V134" s="9">
        <f>VLOOKUP(Table1[[#This Row],[Stock]], Table2[[#All],[Stock]:[param_complete]], 4, FALSE)</f>
        <v>4.3499999999999996</v>
      </c>
      <c r="W134" s="9">
        <f>VLOOKUP(Table1[[#This Row],[Stock]], Table2[[#All],[Stock]:[param_complete]], 6, FALSE)</f>
        <v>425</v>
      </c>
      <c r="X134" s="9">
        <f>VLOOKUP(Table1[[#This Row],[Stock]], Table2[[#All],[Stock]:[param_complete]], 8, FALSE)</f>
        <v>25</v>
      </c>
      <c r="Y134" s="9">
        <f>VLOOKUP(Table1[[#This Row],[Stock]], Table2[[#All],[Stock]:[param_complete]], 10, FALSE)</f>
        <v>1</v>
      </c>
      <c r="Z134" s="9">
        <f>VLOOKUP(Table1[[#This Row],[Stock]], Table2[[#All],[Stock]:[param_complete]], 12, FALSE)</f>
        <v>5</v>
      </c>
      <c r="AA134" s="9">
        <f>VLOOKUP(Table1[[#This Row],[Stock]], Table2[[#All],[Stock]:[param_complete]], 14, FALSE)</f>
        <v>206</v>
      </c>
      <c r="AB134" s="9">
        <f>VLOOKUP(Table1[[#This Row],[Stock]], Table2[[#All],[Stock]:[param_complete]], 16, FALSE)</f>
        <v>372.42857140000001</v>
      </c>
      <c r="AC134" s="9">
        <f>VLOOKUP(Table1[[#This Row],[Stock]], Table2[[#All],[Stock]:[param_complete]], 18, FALSE)</f>
        <v>0.14599999999999999</v>
      </c>
      <c r="AD134" s="9">
        <f>VLOOKUP(Table1[[#This Row],[Stock]], Table2[[#All],[Stock]:[param_complete]], 20, FALSE)</f>
        <v>341.8</v>
      </c>
      <c r="AE134" s="9">
        <f>VLOOKUP(Table1[[#This Row],[Stock]], Table2[[#All],[Stock]:[param_complete]], 22, FALSE)</f>
        <v>14</v>
      </c>
      <c r="AF134" s="9">
        <f>VLOOKUP(Table1[[#This Row],[Stock]], Table2[[#All],[Stock]:[param_complete]], 24, FALSE)</f>
        <v>12.4</v>
      </c>
      <c r="AG134" s="9">
        <f>VLOOKUP(Table1[[#This Row],[Stock]], Table2[[#All],[Stock]:[param_complete]], 26, FALSE)</f>
        <v>0</v>
      </c>
      <c r="AH134" s="9">
        <f>VLOOKUP(Table1[[#This Row],[Stock]], Table2[[#All],[Stock]:[param_complete]], 28, FALSE)</f>
        <v>1</v>
      </c>
      <c r="AI134" s="9">
        <f>VLOOKUP(Table1[[#This Row],[Stock]], Table2[[#All],[Stock]:[param_complete]], 29, FALSE)</f>
        <v>1000</v>
      </c>
      <c r="AJ134" s="9">
        <f>VLOOKUP(Table1[[#This Row],[Stock]], Table2[[#All],[Stock]:[param_complete]], 30, FALSE)</f>
        <v>500.5</v>
      </c>
      <c r="AK134" s="65">
        <f>VLOOKUP(Table1[[#This Row],[Stock]], Table2[[#All],[Stock]:[param_complete]], 32, FALSE)</f>
        <v>0</v>
      </c>
    </row>
    <row r="135" spans="1:37" x14ac:dyDescent="0.3">
      <c r="A135" t="s">
        <v>71</v>
      </c>
      <c r="B135" s="68" t="s">
        <v>139</v>
      </c>
      <c r="C135" t="s">
        <v>140</v>
      </c>
      <c r="D135">
        <v>24</v>
      </c>
      <c r="E135" s="92"/>
      <c r="F135">
        <v>0.89800000000000002</v>
      </c>
      <c r="G135">
        <f t="shared" si="0"/>
        <v>12.5</v>
      </c>
      <c r="H135" t="s">
        <v>144</v>
      </c>
      <c r="I135" t="s">
        <v>28</v>
      </c>
      <c r="K135" t="s">
        <v>142</v>
      </c>
      <c r="L135" t="s">
        <v>142</v>
      </c>
      <c r="M135" s="1"/>
      <c r="N135" s="1" t="s">
        <v>143</v>
      </c>
      <c r="O135" s="1" t="s">
        <v>143</v>
      </c>
      <c r="P135">
        <v>0</v>
      </c>
      <c r="R135" t="s">
        <v>7</v>
      </c>
      <c r="S135" t="s">
        <v>8</v>
      </c>
      <c r="T135" t="s">
        <v>66</v>
      </c>
      <c r="U135" s="9" t="str">
        <f>VLOOKUP(Table1[[#This Row],[Stock]], Table2[[#All],[Stock]:[param_complete]], 2, FALSE)</f>
        <v>pelagic</v>
      </c>
      <c r="V135" s="9">
        <f>VLOOKUP(Table1[[#This Row],[Stock]], Table2[[#All],[Stock]:[param_complete]], 4, FALSE)</f>
        <v>4.3499999999999996</v>
      </c>
      <c r="W135" s="9">
        <f>VLOOKUP(Table1[[#This Row],[Stock]], Table2[[#All],[Stock]:[param_complete]], 6, FALSE)</f>
        <v>425</v>
      </c>
      <c r="X135" s="9">
        <f>VLOOKUP(Table1[[#This Row],[Stock]], Table2[[#All],[Stock]:[param_complete]], 8, FALSE)</f>
        <v>25</v>
      </c>
      <c r="Y135" s="9">
        <f>VLOOKUP(Table1[[#This Row],[Stock]], Table2[[#All],[Stock]:[param_complete]], 10, FALSE)</f>
        <v>1</v>
      </c>
      <c r="Z135" s="9">
        <f>VLOOKUP(Table1[[#This Row],[Stock]], Table2[[#All],[Stock]:[param_complete]], 12, FALSE)</f>
        <v>5</v>
      </c>
      <c r="AA135" s="9">
        <f>VLOOKUP(Table1[[#This Row],[Stock]], Table2[[#All],[Stock]:[param_complete]], 14, FALSE)</f>
        <v>206</v>
      </c>
      <c r="AB135" s="9">
        <f>VLOOKUP(Table1[[#This Row],[Stock]], Table2[[#All],[Stock]:[param_complete]], 16, FALSE)</f>
        <v>372.42857140000001</v>
      </c>
      <c r="AC135" s="9">
        <f>VLOOKUP(Table1[[#This Row],[Stock]], Table2[[#All],[Stock]:[param_complete]], 18, FALSE)</f>
        <v>0.14599999999999999</v>
      </c>
      <c r="AD135" s="9">
        <f>VLOOKUP(Table1[[#This Row],[Stock]], Table2[[#All],[Stock]:[param_complete]], 20, FALSE)</f>
        <v>341.8</v>
      </c>
      <c r="AE135" s="9">
        <f>VLOOKUP(Table1[[#This Row],[Stock]], Table2[[#All],[Stock]:[param_complete]], 22, FALSE)</f>
        <v>14</v>
      </c>
      <c r="AF135" s="9">
        <f>VLOOKUP(Table1[[#This Row],[Stock]], Table2[[#All],[Stock]:[param_complete]], 24, FALSE)</f>
        <v>12.4</v>
      </c>
      <c r="AG135" s="9">
        <f>VLOOKUP(Table1[[#This Row],[Stock]], Table2[[#All],[Stock]:[param_complete]], 26, FALSE)</f>
        <v>0</v>
      </c>
      <c r="AH135" s="9">
        <f>VLOOKUP(Table1[[#This Row],[Stock]], Table2[[#All],[Stock]:[param_complete]], 28, FALSE)</f>
        <v>1</v>
      </c>
      <c r="AI135" s="9">
        <f>VLOOKUP(Table1[[#This Row],[Stock]], Table2[[#All],[Stock]:[param_complete]], 29, FALSE)</f>
        <v>1000</v>
      </c>
      <c r="AJ135" s="9">
        <f>VLOOKUP(Table1[[#This Row],[Stock]], Table2[[#All],[Stock]:[param_complete]], 30, FALSE)</f>
        <v>500.5</v>
      </c>
      <c r="AK135" s="65">
        <f>VLOOKUP(Table1[[#This Row],[Stock]], Table2[[#All],[Stock]:[param_complete]], 32, FALSE)</f>
        <v>0</v>
      </c>
    </row>
    <row r="136" spans="1:37" x14ac:dyDescent="0.3">
      <c r="A136" t="s">
        <v>71</v>
      </c>
      <c r="B136" s="68" t="s">
        <v>139</v>
      </c>
      <c r="C136" t="s">
        <v>140</v>
      </c>
      <c r="D136">
        <v>25</v>
      </c>
      <c r="E136" s="92"/>
      <c r="F136">
        <v>0.89800000000000002</v>
      </c>
      <c r="G136">
        <f t="shared" si="0"/>
        <v>12.5</v>
      </c>
      <c r="H136" t="s">
        <v>144</v>
      </c>
      <c r="I136" t="s">
        <v>28</v>
      </c>
      <c r="K136" t="s">
        <v>142</v>
      </c>
      <c r="L136" t="s">
        <v>142</v>
      </c>
      <c r="M136" s="1"/>
      <c r="N136" s="1" t="s">
        <v>143</v>
      </c>
      <c r="O136" s="1" t="s">
        <v>143</v>
      </c>
      <c r="P136">
        <v>0</v>
      </c>
      <c r="R136" t="s">
        <v>7</v>
      </c>
      <c r="S136" t="s">
        <v>8</v>
      </c>
      <c r="T136" t="s">
        <v>66</v>
      </c>
      <c r="U136" s="9" t="str">
        <f>VLOOKUP(Table1[[#This Row],[Stock]], Table2[[#All],[Stock]:[param_complete]], 2, FALSE)</f>
        <v>pelagic</v>
      </c>
      <c r="V136" s="9">
        <f>VLOOKUP(Table1[[#This Row],[Stock]], Table2[[#All],[Stock]:[param_complete]], 4, FALSE)</f>
        <v>4.3499999999999996</v>
      </c>
      <c r="W136" s="9">
        <f>VLOOKUP(Table1[[#This Row],[Stock]], Table2[[#All],[Stock]:[param_complete]], 6, FALSE)</f>
        <v>425</v>
      </c>
      <c r="X136" s="9">
        <f>VLOOKUP(Table1[[#This Row],[Stock]], Table2[[#All],[Stock]:[param_complete]], 8, FALSE)</f>
        <v>25</v>
      </c>
      <c r="Y136" s="9">
        <f>VLOOKUP(Table1[[#This Row],[Stock]], Table2[[#All],[Stock]:[param_complete]], 10, FALSE)</f>
        <v>1</v>
      </c>
      <c r="Z136" s="9">
        <f>VLOOKUP(Table1[[#This Row],[Stock]], Table2[[#All],[Stock]:[param_complete]], 12, FALSE)</f>
        <v>5</v>
      </c>
      <c r="AA136" s="9">
        <f>VLOOKUP(Table1[[#This Row],[Stock]], Table2[[#All],[Stock]:[param_complete]], 14, FALSE)</f>
        <v>206</v>
      </c>
      <c r="AB136" s="9">
        <f>VLOOKUP(Table1[[#This Row],[Stock]], Table2[[#All],[Stock]:[param_complete]], 16, FALSE)</f>
        <v>372.42857140000001</v>
      </c>
      <c r="AC136" s="9">
        <f>VLOOKUP(Table1[[#This Row],[Stock]], Table2[[#All],[Stock]:[param_complete]], 18, FALSE)</f>
        <v>0.14599999999999999</v>
      </c>
      <c r="AD136" s="9">
        <f>VLOOKUP(Table1[[#This Row],[Stock]], Table2[[#All],[Stock]:[param_complete]], 20, FALSE)</f>
        <v>341.8</v>
      </c>
      <c r="AE136" s="9">
        <f>VLOOKUP(Table1[[#This Row],[Stock]], Table2[[#All],[Stock]:[param_complete]], 22, FALSE)</f>
        <v>14</v>
      </c>
      <c r="AF136" s="9">
        <f>VLOOKUP(Table1[[#This Row],[Stock]], Table2[[#All],[Stock]:[param_complete]], 24, FALSE)</f>
        <v>12.4</v>
      </c>
      <c r="AG136" s="9">
        <f>VLOOKUP(Table1[[#This Row],[Stock]], Table2[[#All],[Stock]:[param_complete]], 26, FALSE)</f>
        <v>0</v>
      </c>
      <c r="AH136" s="9">
        <f>VLOOKUP(Table1[[#This Row],[Stock]], Table2[[#All],[Stock]:[param_complete]], 28, FALSE)</f>
        <v>1</v>
      </c>
      <c r="AI136" s="9">
        <f>VLOOKUP(Table1[[#This Row],[Stock]], Table2[[#All],[Stock]:[param_complete]], 29, FALSE)</f>
        <v>1000</v>
      </c>
      <c r="AJ136" s="9">
        <f>VLOOKUP(Table1[[#This Row],[Stock]], Table2[[#All],[Stock]:[param_complete]], 30, FALSE)</f>
        <v>500.5</v>
      </c>
      <c r="AK136" s="65">
        <f>VLOOKUP(Table1[[#This Row],[Stock]], Table2[[#All],[Stock]:[param_complete]], 32, FALSE)</f>
        <v>0</v>
      </c>
    </row>
    <row r="137" spans="1:37" x14ac:dyDescent="0.3">
      <c r="A137" t="s">
        <v>71</v>
      </c>
      <c r="B137" s="68" t="s">
        <v>139</v>
      </c>
      <c r="C137" t="s">
        <v>140</v>
      </c>
      <c r="D137">
        <v>26</v>
      </c>
      <c r="E137" s="92"/>
      <c r="F137">
        <v>0.89800000000000002</v>
      </c>
      <c r="G137">
        <f t="shared" si="0"/>
        <v>12.5</v>
      </c>
      <c r="H137" t="s">
        <v>144</v>
      </c>
      <c r="I137" t="s">
        <v>28</v>
      </c>
      <c r="K137" t="s">
        <v>142</v>
      </c>
      <c r="L137" t="s">
        <v>142</v>
      </c>
      <c r="M137" s="1"/>
      <c r="N137" s="1" t="s">
        <v>143</v>
      </c>
      <c r="O137" s="1" t="s">
        <v>143</v>
      </c>
      <c r="P137">
        <v>0</v>
      </c>
      <c r="R137" t="s">
        <v>7</v>
      </c>
      <c r="S137" t="s">
        <v>8</v>
      </c>
      <c r="T137" t="s">
        <v>66</v>
      </c>
      <c r="U137" s="9" t="str">
        <f>VLOOKUP(Table1[[#This Row],[Stock]], Table2[[#All],[Stock]:[param_complete]], 2, FALSE)</f>
        <v>pelagic</v>
      </c>
      <c r="V137" s="9">
        <f>VLOOKUP(Table1[[#This Row],[Stock]], Table2[[#All],[Stock]:[param_complete]], 4, FALSE)</f>
        <v>4.3499999999999996</v>
      </c>
      <c r="W137" s="9">
        <f>VLOOKUP(Table1[[#This Row],[Stock]], Table2[[#All],[Stock]:[param_complete]], 6, FALSE)</f>
        <v>425</v>
      </c>
      <c r="X137" s="9">
        <f>VLOOKUP(Table1[[#This Row],[Stock]], Table2[[#All],[Stock]:[param_complete]], 8, FALSE)</f>
        <v>25</v>
      </c>
      <c r="Y137" s="9">
        <f>VLOOKUP(Table1[[#This Row],[Stock]], Table2[[#All],[Stock]:[param_complete]], 10, FALSE)</f>
        <v>1</v>
      </c>
      <c r="Z137" s="9">
        <f>VLOOKUP(Table1[[#This Row],[Stock]], Table2[[#All],[Stock]:[param_complete]], 12, FALSE)</f>
        <v>5</v>
      </c>
      <c r="AA137" s="9">
        <f>VLOOKUP(Table1[[#This Row],[Stock]], Table2[[#All],[Stock]:[param_complete]], 14, FALSE)</f>
        <v>206</v>
      </c>
      <c r="AB137" s="9">
        <f>VLOOKUP(Table1[[#This Row],[Stock]], Table2[[#All],[Stock]:[param_complete]], 16, FALSE)</f>
        <v>372.42857140000001</v>
      </c>
      <c r="AC137" s="9">
        <f>VLOOKUP(Table1[[#This Row],[Stock]], Table2[[#All],[Stock]:[param_complete]], 18, FALSE)</f>
        <v>0.14599999999999999</v>
      </c>
      <c r="AD137" s="9">
        <f>VLOOKUP(Table1[[#This Row],[Stock]], Table2[[#All],[Stock]:[param_complete]], 20, FALSE)</f>
        <v>341.8</v>
      </c>
      <c r="AE137" s="9">
        <f>VLOOKUP(Table1[[#This Row],[Stock]], Table2[[#All],[Stock]:[param_complete]], 22, FALSE)</f>
        <v>14</v>
      </c>
      <c r="AF137" s="9">
        <f>VLOOKUP(Table1[[#This Row],[Stock]], Table2[[#All],[Stock]:[param_complete]], 24, FALSE)</f>
        <v>12.4</v>
      </c>
      <c r="AG137" s="9">
        <f>VLOOKUP(Table1[[#This Row],[Stock]], Table2[[#All],[Stock]:[param_complete]], 26, FALSE)</f>
        <v>0</v>
      </c>
      <c r="AH137" s="9">
        <f>VLOOKUP(Table1[[#This Row],[Stock]], Table2[[#All],[Stock]:[param_complete]], 28, FALSE)</f>
        <v>1</v>
      </c>
      <c r="AI137" s="9">
        <f>VLOOKUP(Table1[[#This Row],[Stock]], Table2[[#All],[Stock]:[param_complete]], 29, FALSE)</f>
        <v>1000</v>
      </c>
      <c r="AJ137" s="9">
        <f>VLOOKUP(Table1[[#This Row],[Stock]], Table2[[#All],[Stock]:[param_complete]], 30, FALSE)</f>
        <v>500.5</v>
      </c>
      <c r="AK137" s="65">
        <f>VLOOKUP(Table1[[#This Row],[Stock]], Table2[[#All],[Stock]:[param_complete]], 32, FALSE)</f>
        <v>0</v>
      </c>
    </row>
    <row r="138" spans="1:37" x14ac:dyDescent="0.3">
      <c r="A138" t="s">
        <v>71</v>
      </c>
      <c r="B138" s="68" t="s">
        <v>139</v>
      </c>
      <c r="C138" t="s">
        <v>140</v>
      </c>
      <c r="D138">
        <v>27</v>
      </c>
      <c r="E138" s="92"/>
      <c r="F138">
        <v>0.89900000000000002</v>
      </c>
      <c r="G138">
        <f t="shared" si="0"/>
        <v>12.5</v>
      </c>
      <c r="H138" t="s">
        <v>144</v>
      </c>
      <c r="I138" t="s">
        <v>28</v>
      </c>
      <c r="K138" t="s">
        <v>142</v>
      </c>
      <c r="L138" t="s">
        <v>142</v>
      </c>
      <c r="M138" s="1"/>
      <c r="N138" s="1" t="s">
        <v>143</v>
      </c>
      <c r="O138" s="1" t="s">
        <v>143</v>
      </c>
      <c r="P138">
        <v>0</v>
      </c>
      <c r="R138" t="s">
        <v>7</v>
      </c>
      <c r="S138" t="s">
        <v>8</v>
      </c>
      <c r="T138" t="s">
        <v>66</v>
      </c>
      <c r="U138" s="9" t="str">
        <f>VLOOKUP(Table1[[#This Row],[Stock]], Table2[[#All],[Stock]:[param_complete]], 2, FALSE)</f>
        <v>pelagic</v>
      </c>
      <c r="V138" s="9">
        <f>VLOOKUP(Table1[[#This Row],[Stock]], Table2[[#All],[Stock]:[param_complete]], 4, FALSE)</f>
        <v>4.3499999999999996</v>
      </c>
      <c r="W138" s="9">
        <f>VLOOKUP(Table1[[#This Row],[Stock]], Table2[[#All],[Stock]:[param_complete]], 6, FALSE)</f>
        <v>425</v>
      </c>
      <c r="X138" s="9">
        <f>VLOOKUP(Table1[[#This Row],[Stock]], Table2[[#All],[Stock]:[param_complete]], 8, FALSE)</f>
        <v>25</v>
      </c>
      <c r="Y138" s="9">
        <f>VLOOKUP(Table1[[#This Row],[Stock]], Table2[[#All],[Stock]:[param_complete]], 10, FALSE)</f>
        <v>1</v>
      </c>
      <c r="Z138" s="9">
        <f>VLOOKUP(Table1[[#This Row],[Stock]], Table2[[#All],[Stock]:[param_complete]], 12, FALSE)</f>
        <v>5</v>
      </c>
      <c r="AA138" s="9">
        <f>VLOOKUP(Table1[[#This Row],[Stock]], Table2[[#All],[Stock]:[param_complete]], 14, FALSE)</f>
        <v>206</v>
      </c>
      <c r="AB138" s="9">
        <f>VLOOKUP(Table1[[#This Row],[Stock]], Table2[[#All],[Stock]:[param_complete]], 16, FALSE)</f>
        <v>372.42857140000001</v>
      </c>
      <c r="AC138" s="9">
        <f>VLOOKUP(Table1[[#This Row],[Stock]], Table2[[#All],[Stock]:[param_complete]], 18, FALSE)</f>
        <v>0.14599999999999999</v>
      </c>
      <c r="AD138" s="9">
        <f>VLOOKUP(Table1[[#This Row],[Stock]], Table2[[#All],[Stock]:[param_complete]], 20, FALSE)</f>
        <v>341.8</v>
      </c>
      <c r="AE138" s="9">
        <f>VLOOKUP(Table1[[#This Row],[Stock]], Table2[[#All],[Stock]:[param_complete]], 22, FALSE)</f>
        <v>14</v>
      </c>
      <c r="AF138" s="9">
        <f>VLOOKUP(Table1[[#This Row],[Stock]], Table2[[#All],[Stock]:[param_complete]], 24, FALSE)</f>
        <v>12.4</v>
      </c>
      <c r="AG138" s="9">
        <f>VLOOKUP(Table1[[#This Row],[Stock]], Table2[[#All],[Stock]:[param_complete]], 26, FALSE)</f>
        <v>0</v>
      </c>
      <c r="AH138" s="9">
        <f>VLOOKUP(Table1[[#This Row],[Stock]], Table2[[#All],[Stock]:[param_complete]], 28, FALSE)</f>
        <v>1</v>
      </c>
      <c r="AI138" s="9">
        <f>VLOOKUP(Table1[[#This Row],[Stock]], Table2[[#All],[Stock]:[param_complete]], 29, FALSE)</f>
        <v>1000</v>
      </c>
      <c r="AJ138" s="9">
        <f>VLOOKUP(Table1[[#This Row],[Stock]], Table2[[#All],[Stock]:[param_complete]], 30, FALSE)</f>
        <v>500.5</v>
      </c>
      <c r="AK138" s="65">
        <f>VLOOKUP(Table1[[#This Row],[Stock]], Table2[[#All],[Stock]:[param_complete]], 32, FALSE)</f>
        <v>0</v>
      </c>
    </row>
    <row r="139" spans="1:37" x14ac:dyDescent="0.3">
      <c r="A139" t="s">
        <v>71</v>
      </c>
      <c r="B139" s="68" t="s">
        <v>139</v>
      </c>
      <c r="C139" t="s">
        <v>140</v>
      </c>
      <c r="D139">
        <v>28</v>
      </c>
      <c r="E139" s="92"/>
      <c r="F139">
        <v>0.89900000000000002</v>
      </c>
      <c r="G139">
        <f t="shared" si="0"/>
        <v>12.5</v>
      </c>
      <c r="H139" t="s">
        <v>144</v>
      </c>
      <c r="I139" t="s">
        <v>28</v>
      </c>
      <c r="K139" t="s">
        <v>142</v>
      </c>
      <c r="L139" t="s">
        <v>142</v>
      </c>
      <c r="M139" s="1"/>
      <c r="N139" s="1" t="s">
        <v>143</v>
      </c>
      <c r="O139" s="1" t="s">
        <v>143</v>
      </c>
      <c r="P139">
        <v>0</v>
      </c>
      <c r="R139" t="s">
        <v>7</v>
      </c>
      <c r="S139" t="s">
        <v>8</v>
      </c>
      <c r="T139" t="s">
        <v>66</v>
      </c>
      <c r="U139" s="9" t="str">
        <f>VLOOKUP(Table1[[#This Row],[Stock]], Table2[[#All],[Stock]:[param_complete]], 2, FALSE)</f>
        <v>pelagic</v>
      </c>
      <c r="V139" s="9">
        <f>VLOOKUP(Table1[[#This Row],[Stock]], Table2[[#All],[Stock]:[param_complete]], 4, FALSE)</f>
        <v>4.3499999999999996</v>
      </c>
      <c r="W139" s="9">
        <f>VLOOKUP(Table1[[#This Row],[Stock]], Table2[[#All],[Stock]:[param_complete]], 6, FALSE)</f>
        <v>425</v>
      </c>
      <c r="X139" s="9">
        <f>VLOOKUP(Table1[[#This Row],[Stock]], Table2[[#All],[Stock]:[param_complete]], 8, FALSE)</f>
        <v>25</v>
      </c>
      <c r="Y139" s="9">
        <f>VLOOKUP(Table1[[#This Row],[Stock]], Table2[[#All],[Stock]:[param_complete]], 10, FALSE)</f>
        <v>1</v>
      </c>
      <c r="Z139" s="9">
        <f>VLOOKUP(Table1[[#This Row],[Stock]], Table2[[#All],[Stock]:[param_complete]], 12, FALSE)</f>
        <v>5</v>
      </c>
      <c r="AA139" s="9">
        <f>VLOOKUP(Table1[[#This Row],[Stock]], Table2[[#All],[Stock]:[param_complete]], 14, FALSE)</f>
        <v>206</v>
      </c>
      <c r="AB139" s="9">
        <f>VLOOKUP(Table1[[#This Row],[Stock]], Table2[[#All],[Stock]:[param_complete]], 16, FALSE)</f>
        <v>372.42857140000001</v>
      </c>
      <c r="AC139" s="9">
        <f>VLOOKUP(Table1[[#This Row],[Stock]], Table2[[#All],[Stock]:[param_complete]], 18, FALSE)</f>
        <v>0.14599999999999999</v>
      </c>
      <c r="AD139" s="9">
        <f>VLOOKUP(Table1[[#This Row],[Stock]], Table2[[#All],[Stock]:[param_complete]], 20, FALSE)</f>
        <v>341.8</v>
      </c>
      <c r="AE139" s="9">
        <f>VLOOKUP(Table1[[#This Row],[Stock]], Table2[[#All],[Stock]:[param_complete]], 22, FALSE)</f>
        <v>14</v>
      </c>
      <c r="AF139" s="9">
        <f>VLOOKUP(Table1[[#This Row],[Stock]], Table2[[#All],[Stock]:[param_complete]], 24, FALSE)</f>
        <v>12.4</v>
      </c>
      <c r="AG139" s="9">
        <f>VLOOKUP(Table1[[#This Row],[Stock]], Table2[[#All],[Stock]:[param_complete]], 26, FALSE)</f>
        <v>0</v>
      </c>
      <c r="AH139" s="9">
        <f>VLOOKUP(Table1[[#This Row],[Stock]], Table2[[#All],[Stock]:[param_complete]], 28, FALSE)</f>
        <v>1</v>
      </c>
      <c r="AI139" s="9">
        <f>VLOOKUP(Table1[[#This Row],[Stock]], Table2[[#All],[Stock]:[param_complete]], 29, FALSE)</f>
        <v>1000</v>
      </c>
      <c r="AJ139" s="9">
        <f>VLOOKUP(Table1[[#This Row],[Stock]], Table2[[#All],[Stock]:[param_complete]], 30, FALSE)</f>
        <v>500.5</v>
      </c>
      <c r="AK139" s="65">
        <f>VLOOKUP(Table1[[#This Row],[Stock]], Table2[[#All],[Stock]:[param_complete]], 32, FALSE)</f>
        <v>0</v>
      </c>
    </row>
    <row r="140" spans="1:37" x14ac:dyDescent="0.3">
      <c r="A140" t="s">
        <v>71</v>
      </c>
      <c r="B140" s="68" t="s">
        <v>139</v>
      </c>
      <c r="C140" t="s">
        <v>140</v>
      </c>
      <c r="D140">
        <v>29</v>
      </c>
      <c r="E140" s="92"/>
      <c r="F140">
        <v>0.89900000000000002</v>
      </c>
      <c r="G140">
        <f t="shared" si="0"/>
        <v>12.5</v>
      </c>
      <c r="H140" t="s">
        <v>144</v>
      </c>
      <c r="I140" t="s">
        <v>28</v>
      </c>
      <c r="K140" t="s">
        <v>142</v>
      </c>
      <c r="L140" t="s">
        <v>142</v>
      </c>
      <c r="M140" s="1"/>
      <c r="N140" s="1" t="s">
        <v>143</v>
      </c>
      <c r="O140" s="1" t="s">
        <v>143</v>
      </c>
      <c r="P140">
        <v>0</v>
      </c>
      <c r="R140" t="s">
        <v>7</v>
      </c>
      <c r="S140" t="s">
        <v>8</v>
      </c>
      <c r="T140" t="s">
        <v>66</v>
      </c>
      <c r="U140" s="9" t="str">
        <f>VLOOKUP(Table1[[#This Row],[Stock]], Table2[[#All],[Stock]:[param_complete]], 2, FALSE)</f>
        <v>pelagic</v>
      </c>
      <c r="V140" s="9">
        <f>VLOOKUP(Table1[[#This Row],[Stock]], Table2[[#All],[Stock]:[param_complete]], 4, FALSE)</f>
        <v>4.3499999999999996</v>
      </c>
      <c r="W140" s="9">
        <f>VLOOKUP(Table1[[#This Row],[Stock]], Table2[[#All],[Stock]:[param_complete]], 6, FALSE)</f>
        <v>425</v>
      </c>
      <c r="X140" s="9">
        <f>VLOOKUP(Table1[[#This Row],[Stock]], Table2[[#All],[Stock]:[param_complete]], 8, FALSE)</f>
        <v>25</v>
      </c>
      <c r="Y140" s="9">
        <f>VLOOKUP(Table1[[#This Row],[Stock]], Table2[[#All],[Stock]:[param_complete]], 10, FALSE)</f>
        <v>1</v>
      </c>
      <c r="Z140" s="9">
        <f>VLOOKUP(Table1[[#This Row],[Stock]], Table2[[#All],[Stock]:[param_complete]], 12, FALSE)</f>
        <v>5</v>
      </c>
      <c r="AA140" s="9">
        <f>VLOOKUP(Table1[[#This Row],[Stock]], Table2[[#All],[Stock]:[param_complete]], 14, FALSE)</f>
        <v>206</v>
      </c>
      <c r="AB140" s="9">
        <f>VLOOKUP(Table1[[#This Row],[Stock]], Table2[[#All],[Stock]:[param_complete]], 16, FALSE)</f>
        <v>372.42857140000001</v>
      </c>
      <c r="AC140" s="9">
        <f>VLOOKUP(Table1[[#This Row],[Stock]], Table2[[#All],[Stock]:[param_complete]], 18, FALSE)</f>
        <v>0.14599999999999999</v>
      </c>
      <c r="AD140" s="9">
        <f>VLOOKUP(Table1[[#This Row],[Stock]], Table2[[#All],[Stock]:[param_complete]], 20, FALSE)</f>
        <v>341.8</v>
      </c>
      <c r="AE140" s="9">
        <f>VLOOKUP(Table1[[#This Row],[Stock]], Table2[[#All],[Stock]:[param_complete]], 22, FALSE)</f>
        <v>14</v>
      </c>
      <c r="AF140" s="9">
        <f>VLOOKUP(Table1[[#This Row],[Stock]], Table2[[#All],[Stock]:[param_complete]], 24, FALSE)</f>
        <v>12.4</v>
      </c>
      <c r="AG140" s="9">
        <f>VLOOKUP(Table1[[#This Row],[Stock]], Table2[[#All],[Stock]:[param_complete]], 26, FALSE)</f>
        <v>0</v>
      </c>
      <c r="AH140" s="9">
        <f>VLOOKUP(Table1[[#This Row],[Stock]], Table2[[#All],[Stock]:[param_complete]], 28, FALSE)</f>
        <v>1</v>
      </c>
      <c r="AI140" s="9">
        <f>VLOOKUP(Table1[[#This Row],[Stock]], Table2[[#All],[Stock]:[param_complete]], 29, FALSE)</f>
        <v>1000</v>
      </c>
      <c r="AJ140" s="9">
        <f>VLOOKUP(Table1[[#This Row],[Stock]], Table2[[#All],[Stock]:[param_complete]], 30, FALSE)</f>
        <v>500.5</v>
      </c>
      <c r="AK140" s="65">
        <f>VLOOKUP(Table1[[#This Row],[Stock]], Table2[[#All],[Stock]:[param_complete]], 32, FALSE)</f>
        <v>0</v>
      </c>
    </row>
    <row r="141" spans="1:37" x14ac:dyDescent="0.3">
      <c r="A141" t="s">
        <v>71</v>
      </c>
      <c r="B141" s="68" t="s">
        <v>139</v>
      </c>
      <c r="C141" t="s">
        <v>140</v>
      </c>
      <c r="D141">
        <v>30</v>
      </c>
      <c r="E141" s="92"/>
      <c r="F141">
        <v>0.89900000000000002</v>
      </c>
      <c r="G141">
        <f t="shared" si="0"/>
        <v>12.5</v>
      </c>
      <c r="H141" t="s">
        <v>144</v>
      </c>
      <c r="I141" t="s">
        <v>28</v>
      </c>
      <c r="K141" t="s">
        <v>142</v>
      </c>
      <c r="L141" t="s">
        <v>142</v>
      </c>
      <c r="M141" s="1"/>
      <c r="N141" s="1" t="s">
        <v>143</v>
      </c>
      <c r="O141" s="1" t="s">
        <v>143</v>
      </c>
      <c r="P141">
        <v>0</v>
      </c>
      <c r="R141" t="s">
        <v>7</v>
      </c>
      <c r="S141" t="s">
        <v>8</v>
      </c>
      <c r="T141" t="s">
        <v>66</v>
      </c>
      <c r="U141" s="9" t="str">
        <f>VLOOKUP(Table1[[#This Row],[Stock]], Table2[[#All],[Stock]:[param_complete]], 2, FALSE)</f>
        <v>pelagic</v>
      </c>
      <c r="V141" s="9">
        <f>VLOOKUP(Table1[[#This Row],[Stock]], Table2[[#All],[Stock]:[param_complete]], 4, FALSE)</f>
        <v>4.3499999999999996</v>
      </c>
      <c r="W141" s="9">
        <f>VLOOKUP(Table1[[#This Row],[Stock]], Table2[[#All],[Stock]:[param_complete]], 6, FALSE)</f>
        <v>425</v>
      </c>
      <c r="X141" s="9">
        <f>VLOOKUP(Table1[[#This Row],[Stock]], Table2[[#All],[Stock]:[param_complete]], 8, FALSE)</f>
        <v>25</v>
      </c>
      <c r="Y141" s="9">
        <f>VLOOKUP(Table1[[#This Row],[Stock]], Table2[[#All],[Stock]:[param_complete]], 10, FALSE)</f>
        <v>1</v>
      </c>
      <c r="Z141" s="9">
        <f>VLOOKUP(Table1[[#This Row],[Stock]], Table2[[#All],[Stock]:[param_complete]], 12, FALSE)</f>
        <v>5</v>
      </c>
      <c r="AA141" s="9">
        <f>VLOOKUP(Table1[[#This Row],[Stock]], Table2[[#All],[Stock]:[param_complete]], 14, FALSE)</f>
        <v>206</v>
      </c>
      <c r="AB141" s="9">
        <f>VLOOKUP(Table1[[#This Row],[Stock]], Table2[[#All],[Stock]:[param_complete]], 16, FALSE)</f>
        <v>372.42857140000001</v>
      </c>
      <c r="AC141" s="9">
        <f>VLOOKUP(Table1[[#This Row],[Stock]], Table2[[#All],[Stock]:[param_complete]], 18, FALSE)</f>
        <v>0.14599999999999999</v>
      </c>
      <c r="AD141" s="9">
        <f>VLOOKUP(Table1[[#This Row],[Stock]], Table2[[#All],[Stock]:[param_complete]], 20, FALSE)</f>
        <v>341.8</v>
      </c>
      <c r="AE141" s="9">
        <f>VLOOKUP(Table1[[#This Row],[Stock]], Table2[[#All],[Stock]:[param_complete]], 22, FALSE)</f>
        <v>14</v>
      </c>
      <c r="AF141" s="9">
        <f>VLOOKUP(Table1[[#This Row],[Stock]], Table2[[#All],[Stock]:[param_complete]], 24, FALSE)</f>
        <v>12.4</v>
      </c>
      <c r="AG141" s="9">
        <f>VLOOKUP(Table1[[#This Row],[Stock]], Table2[[#All],[Stock]:[param_complete]], 26, FALSE)</f>
        <v>0</v>
      </c>
      <c r="AH141" s="9">
        <f>VLOOKUP(Table1[[#This Row],[Stock]], Table2[[#All],[Stock]:[param_complete]], 28, FALSE)</f>
        <v>1</v>
      </c>
      <c r="AI141" s="9">
        <f>VLOOKUP(Table1[[#This Row],[Stock]], Table2[[#All],[Stock]:[param_complete]], 29, FALSE)</f>
        <v>1000</v>
      </c>
      <c r="AJ141" s="9">
        <f>VLOOKUP(Table1[[#This Row],[Stock]], Table2[[#All],[Stock]:[param_complete]], 30, FALSE)</f>
        <v>500.5</v>
      </c>
      <c r="AK141" s="65">
        <f>VLOOKUP(Table1[[#This Row],[Stock]], Table2[[#All],[Stock]:[param_complete]], 32, FALSE)</f>
        <v>0</v>
      </c>
    </row>
    <row r="142" spans="1:37" x14ac:dyDescent="0.3">
      <c r="A142" t="s">
        <v>71</v>
      </c>
      <c r="B142" t="s">
        <v>72</v>
      </c>
      <c r="C142" t="s">
        <v>73</v>
      </c>
      <c r="D142">
        <v>0</v>
      </c>
      <c r="E142" s="92">
        <v>0</v>
      </c>
      <c r="F142">
        <f t="shared" ref="F142:F162" si="1">1-0.2</f>
        <v>0.8</v>
      </c>
      <c r="I142" t="s">
        <v>74</v>
      </c>
      <c r="J142" t="s">
        <v>75</v>
      </c>
      <c r="K142" t="s">
        <v>75</v>
      </c>
      <c r="M142" s="1" t="s">
        <v>76</v>
      </c>
      <c r="N142" s="1" t="s">
        <v>76</v>
      </c>
      <c r="P142">
        <v>1</v>
      </c>
      <c r="Q142" t="s">
        <v>8</v>
      </c>
      <c r="R142" t="s">
        <v>8</v>
      </c>
      <c r="T142" t="s">
        <v>66</v>
      </c>
      <c r="U142" s="9" t="str">
        <f>VLOOKUP(Table1[[#This Row],[Stock]], Table2[[#All],[Stock]:[param_complete]], 2, FALSE)</f>
        <v>pelagic</v>
      </c>
      <c r="V142" s="9">
        <f>VLOOKUP(Table1[[#This Row],[Stock]], Table2[[#All],[Stock]:[param_complete]], 4, FALSE)</f>
        <v>4.3499999999999996</v>
      </c>
      <c r="W142" s="9">
        <f>VLOOKUP(Table1[[#This Row],[Stock]], Table2[[#All],[Stock]:[param_complete]], 6, FALSE)</f>
        <v>425</v>
      </c>
      <c r="X142" s="9">
        <f>VLOOKUP(Table1[[#This Row],[Stock]], Table2[[#All],[Stock]:[param_complete]], 8, FALSE)</f>
        <v>70</v>
      </c>
      <c r="Y142" s="9">
        <f>VLOOKUP(Table1[[#This Row],[Stock]], Table2[[#All],[Stock]:[param_complete]], 10, FALSE)</f>
        <v>1</v>
      </c>
      <c r="Z142" s="9">
        <f>VLOOKUP(Table1[[#This Row],[Stock]], Table2[[#All],[Stock]:[param_complete]], 12, FALSE)</f>
        <v>5</v>
      </c>
      <c r="AA142" s="9">
        <f>VLOOKUP(Table1[[#This Row],[Stock]], Table2[[#All],[Stock]:[param_complete]], 14, FALSE)</f>
        <v>206</v>
      </c>
      <c r="AB142" s="9">
        <f>VLOOKUP(Table1[[#This Row],[Stock]], Table2[[#All],[Stock]:[param_complete]], 16, FALSE)</f>
        <v>268.5</v>
      </c>
      <c r="AC142" s="9">
        <f>VLOOKUP(Table1[[#This Row],[Stock]], Table2[[#All],[Stock]:[param_complete]], 18, FALSE)</f>
        <v>0.14599999999999999</v>
      </c>
      <c r="AD142" s="9">
        <f>VLOOKUP(Table1[[#This Row],[Stock]], Table2[[#All],[Stock]:[param_complete]], 20, FALSE)</f>
        <v>341.8</v>
      </c>
      <c r="AE142" s="9">
        <f>VLOOKUP(Table1[[#This Row],[Stock]], Table2[[#All],[Stock]:[param_complete]], 22, FALSE)</f>
        <v>14</v>
      </c>
      <c r="AF142" s="9">
        <f>VLOOKUP(Table1[[#This Row],[Stock]], Table2[[#All],[Stock]:[param_complete]], 24, FALSE)</f>
        <v>12.4</v>
      </c>
      <c r="AG142" s="9">
        <f>VLOOKUP(Table1[[#This Row],[Stock]], Table2[[#All],[Stock]:[param_complete]], 26, FALSE)</f>
        <v>0</v>
      </c>
      <c r="AH142" s="9">
        <f>VLOOKUP(Table1[[#This Row],[Stock]], Table2[[#All],[Stock]:[param_complete]], 28, FALSE)</f>
        <v>1</v>
      </c>
      <c r="AI142" s="9">
        <f>VLOOKUP(Table1[[#This Row],[Stock]], Table2[[#All],[Stock]:[param_complete]], 29, FALSE)</f>
        <v>1000</v>
      </c>
      <c r="AJ142" s="9">
        <f>VLOOKUP(Table1[[#This Row],[Stock]], Table2[[#All],[Stock]:[param_complete]], 30, FALSE)</f>
        <v>500.5</v>
      </c>
      <c r="AK142" s="65">
        <f>VLOOKUP(Table1[[#This Row],[Stock]], Table2[[#All],[Stock]:[param_complete]], 32, FALSE)</f>
        <v>0</v>
      </c>
    </row>
    <row r="143" spans="1:37" x14ac:dyDescent="0.3">
      <c r="A143" t="s">
        <v>71</v>
      </c>
      <c r="B143" t="s">
        <v>72</v>
      </c>
      <c r="C143" t="s">
        <v>73</v>
      </c>
      <c r="D143">
        <v>1</v>
      </c>
      <c r="E143" s="92">
        <v>0</v>
      </c>
      <c r="F143">
        <f t="shared" si="1"/>
        <v>0.8</v>
      </c>
      <c r="I143" t="s">
        <v>74</v>
      </c>
      <c r="J143" t="s">
        <v>75</v>
      </c>
      <c r="K143" t="s">
        <v>75</v>
      </c>
      <c r="M143" s="1" t="s">
        <v>76</v>
      </c>
      <c r="N143" s="1" t="s">
        <v>76</v>
      </c>
      <c r="P143">
        <v>1</v>
      </c>
      <c r="Q143" t="s">
        <v>8</v>
      </c>
      <c r="R143" t="s">
        <v>8</v>
      </c>
      <c r="T143" t="s">
        <v>66</v>
      </c>
      <c r="U143" s="9" t="str">
        <f>VLOOKUP(Table1[[#This Row],[Stock]], Table2[[#All],[Stock]:[param_complete]], 2, FALSE)</f>
        <v>pelagic</v>
      </c>
      <c r="V143" s="9">
        <f>VLOOKUP(Table1[[#This Row],[Stock]], Table2[[#All],[Stock]:[param_complete]], 4, FALSE)</f>
        <v>4.3499999999999996</v>
      </c>
      <c r="W143" s="9">
        <f>VLOOKUP(Table1[[#This Row],[Stock]], Table2[[#All],[Stock]:[param_complete]], 6, FALSE)</f>
        <v>425</v>
      </c>
      <c r="X143" s="9">
        <f>VLOOKUP(Table1[[#This Row],[Stock]], Table2[[#All],[Stock]:[param_complete]], 8, FALSE)</f>
        <v>70</v>
      </c>
      <c r="Y143" s="9">
        <f>VLOOKUP(Table1[[#This Row],[Stock]], Table2[[#All],[Stock]:[param_complete]], 10, FALSE)</f>
        <v>1</v>
      </c>
      <c r="Z143" s="9">
        <f>VLOOKUP(Table1[[#This Row],[Stock]], Table2[[#All],[Stock]:[param_complete]], 12, FALSE)</f>
        <v>5</v>
      </c>
      <c r="AA143" s="9">
        <f>VLOOKUP(Table1[[#This Row],[Stock]], Table2[[#All],[Stock]:[param_complete]], 14, FALSE)</f>
        <v>206</v>
      </c>
      <c r="AB143" s="9">
        <f>VLOOKUP(Table1[[#This Row],[Stock]], Table2[[#All],[Stock]:[param_complete]], 16, FALSE)</f>
        <v>268.5</v>
      </c>
      <c r="AC143" s="9">
        <f>VLOOKUP(Table1[[#This Row],[Stock]], Table2[[#All],[Stock]:[param_complete]], 18, FALSE)</f>
        <v>0.14599999999999999</v>
      </c>
      <c r="AD143" s="9">
        <f>VLOOKUP(Table1[[#This Row],[Stock]], Table2[[#All],[Stock]:[param_complete]], 20, FALSE)</f>
        <v>341.8</v>
      </c>
      <c r="AE143" s="9">
        <f>VLOOKUP(Table1[[#This Row],[Stock]], Table2[[#All],[Stock]:[param_complete]], 22, FALSE)</f>
        <v>14</v>
      </c>
      <c r="AF143" s="9">
        <f>VLOOKUP(Table1[[#This Row],[Stock]], Table2[[#All],[Stock]:[param_complete]], 24, FALSE)</f>
        <v>12.4</v>
      </c>
      <c r="AG143" s="9">
        <f>VLOOKUP(Table1[[#This Row],[Stock]], Table2[[#All],[Stock]:[param_complete]], 26, FALSE)</f>
        <v>0</v>
      </c>
      <c r="AH143" s="9">
        <f>VLOOKUP(Table1[[#This Row],[Stock]], Table2[[#All],[Stock]:[param_complete]], 28, FALSE)</f>
        <v>1</v>
      </c>
      <c r="AI143" s="9">
        <f>VLOOKUP(Table1[[#This Row],[Stock]], Table2[[#All],[Stock]:[param_complete]], 29, FALSE)</f>
        <v>1000</v>
      </c>
      <c r="AJ143" s="9">
        <f>VLOOKUP(Table1[[#This Row],[Stock]], Table2[[#All],[Stock]:[param_complete]], 30, FALSE)</f>
        <v>500.5</v>
      </c>
      <c r="AK143" s="65">
        <f>VLOOKUP(Table1[[#This Row],[Stock]], Table2[[#All],[Stock]:[param_complete]], 32, FALSE)</f>
        <v>0</v>
      </c>
    </row>
    <row r="144" spans="1:37" x14ac:dyDescent="0.3">
      <c r="A144" t="s">
        <v>71</v>
      </c>
      <c r="B144" t="s">
        <v>72</v>
      </c>
      <c r="C144" t="s">
        <v>73</v>
      </c>
      <c r="D144">
        <v>2</v>
      </c>
      <c r="E144" s="92">
        <v>0</v>
      </c>
      <c r="F144">
        <f t="shared" si="1"/>
        <v>0.8</v>
      </c>
      <c r="I144" t="s">
        <v>74</v>
      </c>
      <c r="J144" t="s">
        <v>75</v>
      </c>
      <c r="K144" t="s">
        <v>75</v>
      </c>
      <c r="M144" s="1" t="s">
        <v>76</v>
      </c>
      <c r="N144" s="1" t="s">
        <v>76</v>
      </c>
      <c r="P144">
        <v>1</v>
      </c>
      <c r="Q144" t="s">
        <v>8</v>
      </c>
      <c r="R144" t="s">
        <v>8</v>
      </c>
      <c r="T144" t="s">
        <v>66</v>
      </c>
      <c r="U144" s="9" t="str">
        <f>VLOOKUP(Table1[[#This Row],[Stock]], Table2[[#All],[Stock]:[param_complete]], 2, FALSE)</f>
        <v>pelagic</v>
      </c>
      <c r="V144" s="9">
        <f>VLOOKUP(Table1[[#This Row],[Stock]], Table2[[#All],[Stock]:[param_complete]], 4, FALSE)</f>
        <v>4.3499999999999996</v>
      </c>
      <c r="W144" s="9">
        <f>VLOOKUP(Table1[[#This Row],[Stock]], Table2[[#All],[Stock]:[param_complete]], 6, FALSE)</f>
        <v>425</v>
      </c>
      <c r="X144" s="9">
        <f>VLOOKUP(Table1[[#This Row],[Stock]], Table2[[#All],[Stock]:[param_complete]], 8, FALSE)</f>
        <v>70</v>
      </c>
      <c r="Y144" s="9">
        <f>VLOOKUP(Table1[[#This Row],[Stock]], Table2[[#All],[Stock]:[param_complete]], 10, FALSE)</f>
        <v>1</v>
      </c>
      <c r="Z144" s="9">
        <f>VLOOKUP(Table1[[#This Row],[Stock]], Table2[[#All],[Stock]:[param_complete]], 12, FALSE)</f>
        <v>5</v>
      </c>
      <c r="AA144" s="9">
        <f>VLOOKUP(Table1[[#This Row],[Stock]], Table2[[#All],[Stock]:[param_complete]], 14, FALSE)</f>
        <v>206</v>
      </c>
      <c r="AB144" s="9">
        <f>VLOOKUP(Table1[[#This Row],[Stock]], Table2[[#All],[Stock]:[param_complete]], 16, FALSE)</f>
        <v>268.5</v>
      </c>
      <c r="AC144" s="9">
        <f>VLOOKUP(Table1[[#This Row],[Stock]], Table2[[#All],[Stock]:[param_complete]], 18, FALSE)</f>
        <v>0.14599999999999999</v>
      </c>
      <c r="AD144" s="9">
        <f>VLOOKUP(Table1[[#This Row],[Stock]], Table2[[#All],[Stock]:[param_complete]], 20, FALSE)</f>
        <v>341.8</v>
      </c>
      <c r="AE144" s="9">
        <f>VLOOKUP(Table1[[#This Row],[Stock]], Table2[[#All],[Stock]:[param_complete]], 22, FALSE)</f>
        <v>14</v>
      </c>
      <c r="AF144" s="9">
        <f>VLOOKUP(Table1[[#This Row],[Stock]], Table2[[#All],[Stock]:[param_complete]], 24, FALSE)</f>
        <v>12.4</v>
      </c>
      <c r="AG144" s="9">
        <f>VLOOKUP(Table1[[#This Row],[Stock]], Table2[[#All],[Stock]:[param_complete]], 26, FALSE)</f>
        <v>0</v>
      </c>
      <c r="AH144" s="9">
        <f>VLOOKUP(Table1[[#This Row],[Stock]], Table2[[#All],[Stock]:[param_complete]], 28, FALSE)</f>
        <v>1</v>
      </c>
      <c r="AI144" s="9">
        <f>VLOOKUP(Table1[[#This Row],[Stock]], Table2[[#All],[Stock]:[param_complete]], 29, FALSE)</f>
        <v>1000</v>
      </c>
      <c r="AJ144" s="9">
        <f>VLOOKUP(Table1[[#This Row],[Stock]], Table2[[#All],[Stock]:[param_complete]], 30, FALSE)</f>
        <v>500.5</v>
      </c>
      <c r="AK144" s="65">
        <f>VLOOKUP(Table1[[#This Row],[Stock]], Table2[[#All],[Stock]:[param_complete]], 32, FALSE)</f>
        <v>0</v>
      </c>
    </row>
    <row r="145" spans="1:37" x14ac:dyDescent="0.3">
      <c r="A145" t="s">
        <v>71</v>
      </c>
      <c r="B145" t="s">
        <v>72</v>
      </c>
      <c r="C145" t="s">
        <v>73</v>
      </c>
      <c r="D145">
        <v>3</v>
      </c>
      <c r="E145" s="92">
        <v>0</v>
      </c>
      <c r="F145">
        <f t="shared" si="1"/>
        <v>0.8</v>
      </c>
      <c r="I145" t="s">
        <v>74</v>
      </c>
      <c r="J145" t="s">
        <v>75</v>
      </c>
      <c r="K145" t="s">
        <v>75</v>
      </c>
      <c r="M145" s="1" t="s">
        <v>76</v>
      </c>
      <c r="N145" s="1" t="s">
        <v>76</v>
      </c>
      <c r="P145">
        <v>1</v>
      </c>
      <c r="Q145" t="s">
        <v>8</v>
      </c>
      <c r="R145" t="s">
        <v>8</v>
      </c>
      <c r="T145" t="s">
        <v>66</v>
      </c>
      <c r="U145" s="9" t="str">
        <f>VLOOKUP(Table1[[#This Row],[Stock]], Table2[[#All],[Stock]:[param_complete]], 2, FALSE)</f>
        <v>pelagic</v>
      </c>
      <c r="V145" s="9">
        <f>VLOOKUP(Table1[[#This Row],[Stock]], Table2[[#All],[Stock]:[param_complete]], 4, FALSE)</f>
        <v>4.3499999999999996</v>
      </c>
      <c r="W145" s="9">
        <f>VLOOKUP(Table1[[#This Row],[Stock]], Table2[[#All],[Stock]:[param_complete]], 6, FALSE)</f>
        <v>425</v>
      </c>
      <c r="X145" s="9">
        <f>VLOOKUP(Table1[[#This Row],[Stock]], Table2[[#All],[Stock]:[param_complete]], 8, FALSE)</f>
        <v>70</v>
      </c>
      <c r="Y145" s="9">
        <f>VLOOKUP(Table1[[#This Row],[Stock]], Table2[[#All],[Stock]:[param_complete]], 10, FALSE)</f>
        <v>1</v>
      </c>
      <c r="Z145" s="9">
        <f>VLOOKUP(Table1[[#This Row],[Stock]], Table2[[#All],[Stock]:[param_complete]], 12, FALSE)</f>
        <v>5</v>
      </c>
      <c r="AA145" s="9">
        <f>VLOOKUP(Table1[[#This Row],[Stock]], Table2[[#All],[Stock]:[param_complete]], 14, FALSE)</f>
        <v>206</v>
      </c>
      <c r="AB145" s="9">
        <f>VLOOKUP(Table1[[#This Row],[Stock]], Table2[[#All],[Stock]:[param_complete]], 16, FALSE)</f>
        <v>268.5</v>
      </c>
      <c r="AC145" s="9">
        <f>VLOOKUP(Table1[[#This Row],[Stock]], Table2[[#All],[Stock]:[param_complete]], 18, FALSE)</f>
        <v>0.14599999999999999</v>
      </c>
      <c r="AD145" s="9">
        <f>VLOOKUP(Table1[[#This Row],[Stock]], Table2[[#All],[Stock]:[param_complete]], 20, FALSE)</f>
        <v>341.8</v>
      </c>
      <c r="AE145" s="9">
        <f>VLOOKUP(Table1[[#This Row],[Stock]], Table2[[#All],[Stock]:[param_complete]], 22, FALSE)</f>
        <v>14</v>
      </c>
      <c r="AF145" s="9">
        <f>VLOOKUP(Table1[[#This Row],[Stock]], Table2[[#All],[Stock]:[param_complete]], 24, FALSE)</f>
        <v>12.4</v>
      </c>
      <c r="AG145" s="9">
        <f>VLOOKUP(Table1[[#This Row],[Stock]], Table2[[#All],[Stock]:[param_complete]], 26, FALSE)</f>
        <v>0</v>
      </c>
      <c r="AH145" s="9">
        <f>VLOOKUP(Table1[[#This Row],[Stock]], Table2[[#All],[Stock]:[param_complete]], 28, FALSE)</f>
        <v>1</v>
      </c>
      <c r="AI145" s="9">
        <f>VLOOKUP(Table1[[#This Row],[Stock]], Table2[[#All],[Stock]:[param_complete]], 29, FALSE)</f>
        <v>1000</v>
      </c>
      <c r="AJ145" s="9">
        <f>VLOOKUP(Table1[[#This Row],[Stock]], Table2[[#All],[Stock]:[param_complete]], 30, FALSE)</f>
        <v>500.5</v>
      </c>
      <c r="AK145" s="65">
        <f>VLOOKUP(Table1[[#This Row],[Stock]], Table2[[#All],[Stock]:[param_complete]], 32, FALSE)</f>
        <v>0</v>
      </c>
    </row>
    <row r="146" spans="1:37" x14ac:dyDescent="0.3">
      <c r="A146" t="s">
        <v>71</v>
      </c>
      <c r="B146" t="s">
        <v>72</v>
      </c>
      <c r="C146" t="s">
        <v>73</v>
      </c>
      <c r="D146">
        <v>4</v>
      </c>
      <c r="E146" s="92">
        <v>0</v>
      </c>
      <c r="F146">
        <f t="shared" si="1"/>
        <v>0.8</v>
      </c>
      <c r="I146" t="s">
        <v>74</v>
      </c>
      <c r="J146" t="s">
        <v>75</v>
      </c>
      <c r="K146" t="s">
        <v>75</v>
      </c>
      <c r="M146" s="1" t="s">
        <v>76</v>
      </c>
      <c r="N146" s="1" t="s">
        <v>76</v>
      </c>
      <c r="P146">
        <v>1</v>
      </c>
      <c r="Q146" t="s">
        <v>8</v>
      </c>
      <c r="R146" t="s">
        <v>8</v>
      </c>
      <c r="T146" t="s">
        <v>66</v>
      </c>
      <c r="U146" s="9" t="str">
        <f>VLOOKUP(Table1[[#This Row],[Stock]], Table2[[#All],[Stock]:[param_complete]], 2, FALSE)</f>
        <v>pelagic</v>
      </c>
      <c r="V146" s="9">
        <f>VLOOKUP(Table1[[#This Row],[Stock]], Table2[[#All],[Stock]:[param_complete]], 4, FALSE)</f>
        <v>4.3499999999999996</v>
      </c>
      <c r="W146" s="9">
        <f>VLOOKUP(Table1[[#This Row],[Stock]], Table2[[#All],[Stock]:[param_complete]], 6, FALSE)</f>
        <v>425</v>
      </c>
      <c r="X146" s="9">
        <f>VLOOKUP(Table1[[#This Row],[Stock]], Table2[[#All],[Stock]:[param_complete]], 8, FALSE)</f>
        <v>70</v>
      </c>
      <c r="Y146" s="9">
        <f>VLOOKUP(Table1[[#This Row],[Stock]], Table2[[#All],[Stock]:[param_complete]], 10, FALSE)</f>
        <v>1</v>
      </c>
      <c r="Z146" s="9">
        <f>VLOOKUP(Table1[[#This Row],[Stock]], Table2[[#All],[Stock]:[param_complete]], 12, FALSE)</f>
        <v>5</v>
      </c>
      <c r="AA146" s="9">
        <f>VLOOKUP(Table1[[#This Row],[Stock]], Table2[[#All],[Stock]:[param_complete]], 14, FALSE)</f>
        <v>206</v>
      </c>
      <c r="AB146" s="9">
        <f>VLOOKUP(Table1[[#This Row],[Stock]], Table2[[#All],[Stock]:[param_complete]], 16, FALSE)</f>
        <v>268.5</v>
      </c>
      <c r="AC146" s="9">
        <f>VLOOKUP(Table1[[#This Row],[Stock]], Table2[[#All],[Stock]:[param_complete]], 18, FALSE)</f>
        <v>0.14599999999999999</v>
      </c>
      <c r="AD146" s="9">
        <f>VLOOKUP(Table1[[#This Row],[Stock]], Table2[[#All],[Stock]:[param_complete]], 20, FALSE)</f>
        <v>341.8</v>
      </c>
      <c r="AE146" s="9">
        <f>VLOOKUP(Table1[[#This Row],[Stock]], Table2[[#All],[Stock]:[param_complete]], 22, FALSE)</f>
        <v>14</v>
      </c>
      <c r="AF146" s="9">
        <f>VLOOKUP(Table1[[#This Row],[Stock]], Table2[[#All],[Stock]:[param_complete]], 24, FALSE)</f>
        <v>12.4</v>
      </c>
      <c r="AG146" s="9">
        <f>VLOOKUP(Table1[[#This Row],[Stock]], Table2[[#All],[Stock]:[param_complete]], 26, FALSE)</f>
        <v>0</v>
      </c>
      <c r="AH146" s="9">
        <f>VLOOKUP(Table1[[#This Row],[Stock]], Table2[[#All],[Stock]:[param_complete]], 28, FALSE)</f>
        <v>1</v>
      </c>
      <c r="AI146" s="9">
        <f>VLOOKUP(Table1[[#This Row],[Stock]], Table2[[#All],[Stock]:[param_complete]], 29, FALSE)</f>
        <v>1000</v>
      </c>
      <c r="AJ146" s="9">
        <f>VLOOKUP(Table1[[#This Row],[Stock]], Table2[[#All],[Stock]:[param_complete]], 30, FALSE)</f>
        <v>500.5</v>
      </c>
      <c r="AK146" s="65">
        <f>VLOOKUP(Table1[[#This Row],[Stock]], Table2[[#All],[Stock]:[param_complete]], 32, FALSE)</f>
        <v>0</v>
      </c>
    </row>
    <row r="147" spans="1:37" x14ac:dyDescent="0.3">
      <c r="A147" t="s">
        <v>71</v>
      </c>
      <c r="B147" t="s">
        <v>72</v>
      </c>
      <c r="C147" t="s">
        <v>73</v>
      </c>
      <c r="D147">
        <v>5</v>
      </c>
      <c r="E147" s="92">
        <v>0.5</v>
      </c>
      <c r="F147">
        <f t="shared" si="1"/>
        <v>0.8</v>
      </c>
      <c r="I147" t="s">
        <v>74</v>
      </c>
      <c r="J147" t="s">
        <v>75</v>
      </c>
      <c r="K147" t="s">
        <v>75</v>
      </c>
      <c r="M147" s="1" t="s">
        <v>76</v>
      </c>
      <c r="N147" s="1" t="s">
        <v>76</v>
      </c>
      <c r="P147">
        <v>1</v>
      </c>
      <c r="Q147" t="s">
        <v>8</v>
      </c>
      <c r="R147" t="s">
        <v>8</v>
      </c>
      <c r="T147" t="s">
        <v>66</v>
      </c>
      <c r="U147" s="9" t="str">
        <f>VLOOKUP(Table1[[#This Row],[Stock]], Table2[[#All],[Stock]:[param_complete]], 2, FALSE)</f>
        <v>pelagic</v>
      </c>
      <c r="V147" s="9">
        <f>VLOOKUP(Table1[[#This Row],[Stock]], Table2[[#All],[Stock]:[param_complete]], 4, FALSE)</f>
        <v>4.3499999999999996</v>
      </c>
      <c r="W147" s="9">
        <f>VLOOKUP(Table1[[#This Row],[Stock]], Table2[[#All],[Stock]:[param_complete]], 6, FALSE)</f>
        <v>425</v>
      </c>
      <c r="X147" s="9">
        <f>VLOOKUP(Table1[[#This Row],[Stock]], Table2[[#All],[Stock]:[param_complete]], 8, FALSE)</f>
        <v>70</v>
      </c>
      <c r="Y147" s="9">
        <f>VLOOKUP(Table1[[#This Row],[Stock]], Table2[[#All],[Stock]:[param_complete]], 10, FALSE)</f>
        <v>1</v>
      </c>
      <c r="Z147" s="9">
        <f>VLOOKUP(Table1[[#This Row],[Stock]], Table2[[#All],[Stock]:[param_complete]], 12, FALSE)</f>
        <v>5</v>
      </c>
      <c r="AA147" s="9">
        <f>VLOOKUP(Table1[[#This Row],[Stock]], Table2[[#All],[Stock]:[param_complete]], 14, FALSE)</f>
        <v>206</v>
      </c>
      <c r="AB147" s="9">
        <f>VLOOKUP(Table1[[#This Row],[Stock]], Table2[[#All],[Stock]:[param_complete]], 16, FALSE)</f>
        <v>268.5</v>
      </c>
      <c r="AC147" s="9">
        <f>VLOOKUP(Table1[[#This Row],[Stock]], Table2[[#All],[Stock]:[param_complete]], 18, FALSE)</f>
        <v>0.14599999999999999</v>
      </c>
      <c r="AD147" s="9">
        <f>VLOOKUP(Table1[[#This Row],[Stock]], Table2[[#All],[Stock]:[param_complete]], 20, FALSE)</f>
        <v>341.8</v>
      </c>
      <c r="AE147" s="9">
        <f>VLOOKUP(Table1[[#This Row],[Stock]], Table2[[#All],[Stock]:[param_complete]], 22, FALSE)</f>
        <v>14</v>
      </c>
      <c r="AF147" s="9">
        <f>VLOOKUP(Table1[[#This Row],[Stock]], Table2[[#All],[Stock]:[param_complete]], 24, FALSE)</f>
        <v>12.4</v>
      </c>
      <c r="AG147" s="9">
        <f>VLOOKUP(Table1[[#This Row],[Stock]], Table2[[#All],[Stock]:[param_complete]], 26, FALSE)</f>
        <v>0</v>
      </c>
      <c r="AH147" s="9">
        <f>VLOOKUP(Table1[[#This Row],[Stock]], Table2[[#All],[Stock]:[param_complete]], 28, FALSE)</f>
        <v>1</v>
      </c>
      <c r="AI147" s="9">
        <f>VLOOKUP(Table1[[#This Row],[Stock]], Table2[[#All],[Stock]:[param_complete]], 29, FALSE)</f>
        <v>1000</v>
      </c>
      <c r="AJ147" s="9">
        <f>VLOOKUP(Table1[[#This Row],[Stock]], Table2[[#All],[Stock]:[param_complete]], 30, FALSE)</f>
        <v>500.5</v>
      </c>
      <c r="AK147" s="65">
        <f>VLOOKUP(Table1[[#This Row],[Stock]], Table2[[#All],[Stock]:[param_complete]], 32, FALSE)</f>
        <v>0</v>
      </c>
    </row>
    <row r="148" spans="1:37" x14ac:dyDescent="0.3">
      <c r="A148" t="s">
        <v>71</v>
      </c>
      <c r="B148" t="s">
        <v>72</v>
      </c>
      <c r="C148" t="s">
        <v>73</v>
      </c>
      <c r="D148">
        <v>6</v>
      </c>
      <c r="E148" s="92">
        <v>0.5</v>
      </c>
      <c r="F148">
        <f t="shared" si="1"/>
        <v>0.8</v>
      </c>
      <c r="I148" t="s">
        <v>74</v>
      </c>
      <c r="J148" t="s">
        <v>75</v>
      </c>
      <c r="K148" t="s">
        <v>75</v>
      </c>
      <c r="M148" s="1" t="s">
        <v>76</v>
      </c>
      <c r="N148" s="1" t="s">
        <v>76</v>
      </c>
      <c r="P148">
        <v>1</v>
      </c>
      <c r="Q148" t="s">
        <v>8</v>
      </c>
      <c r="R148" t="s">
        <v>8</v>
      </c>
      <c r="T148" t="s">
        <v>66</v>
      </c>
      <c r="U148" s="9" t="str">
        <f>VLOOKUP(Table1[[#This Row],[Stock]], Table2[[#All],[Stock]:[param_complete]], 2, FALSE)</f>
        <v>pelagic</v>
      </c>
      <c r="V148" s="9">
        <f>VLOOKUP(Table1[[#This Row],[Stock]], Table2[[#All],[Stock]:[param_complete]], 4, FALSE)</f>
        <v>4.3499999999999996</v>
      </c>
      <c r="W148" s="9">
        <f>VLOOKUP(Table1[[#This Row],[Stock]], Table2[[#All],[Stock]:[param_complete]], 6, FALSE)</f>
        <v>425</v>
      </c>
      <c r="X148" s="9">
        <f>VLOOKUP(Table1[[#This Row],[Stock]], Table2[[#All],[Stock]:[param_complete]], 8, FALSE)</f>
        <v>70</v>
      </c>
      <c r="Y148" s="9">
        <f>VLOOKUP(Table1[[#This Row],[Stock]], Table2[[#All],[Stock]:[param_complete]], 10, FALSE)</f>
        <v>1</v>
      </c>
      <c r="Z148" s="9">
        <f>VLOOKUP(Table1[[#This Row],[Stock]], Table2[[#All],[Stock]:[param_complete]], 12, FALSE)</f>
        <v>5</v>
      </c>
      <c r="AA148" s="9">
        <f>VLOOKUP(Table1[[#This Row],[Stock]], Table2[[#All],[Stock]:[param_complete]], 14, FALSE)</f>
        <v>206</v>
      </c>
      <c r="AB148" s="9">
        <f>VLOOKUP(Table1[[#This Row],[Stock]], Table2[[#All],[Stock]:[param_complete]], 16, FALSE)</f>
        <v>268.5</v>
      </c>
      <c r="AC148" s="9">
        <f>VLOOKUP(Table1[[#This Row],[Stock]], Table2[[#All],[Stock]:[param_complete]], 18, FALSE)</f>
        <v>0.14599999999999999</v>
      </c>
      <c r="AD148" s="9">
        <f>VLOOKUP(Table1[[#This Row],[Stock]], Table2[[#All],[Stock]:[param_complete]], 20, FALSE)</f>
        <v>341.8</v>
      </c>
      <c r="AE148" s="9">
        <f>VLOOKUP(Table1[[#This Row],[Stock]], Table2[[#All],[Stock]:[param_complete]], 22, FALSE)</f>
        <v>14</v>
      </c>
      <c r="AF148" s="9">
        <f>VLOOKUP(Table1[[#This Row],[Stock]], Table2[[#All],[Stock]:[param_complete]], 24, FALSE)</f>
        <v>12.4</v>
      </c>
      <c r="AG148" s="9">
        <f>VLOOKUP(Table1[[#This Row],[Stock]], Table2[[#All],[Stock]:[param_complete]], 26, FALSE)</f>
        <v>0</v>
      </c>
      <c r="AH148" s="9">
        <f>VLOOKUP(Table1[[#This Row],[Stock]], Table2[[#All],[Stock]:[param_complete]], 28, FALSE)</f>
        <v>1</v>
      </c>
      <c r="AI148" s="9">
        <f>VLOOKUP(Table1[[#This Row],[Stock]], Table2[[#All],[Stock]:[param_complete]], 29, FALSE)</f>
        <v>1000</v>
      </c>
      <c r="AJ148" s="9">
        <f>VLOOKUP(Table1[[#This Row],[Stock]], Table2[[#All],[Stock]:[param_complete]], 30, FALSE)</f>
        <v>500.5</v>
      </c>
      <c r="AK148" s="65">
        <f>VLOOKUP(Table1[[#This Row],[Stock]], Table2[[#All],[Stock]:[param_complete]], 32, FALSE)</f>
        <v>0</v>
      </c>
    </row>
    <row r="149" spans="1:37" x14ac:dyDescent="0.3">
      <c r="A149" t="s">
        <v>71</v>
      </c>
      <c r="B149" t="s">
        <v>72</v>
      </c>
      <c r="C149" t="s">
        <v>73</v>
      </c>
      <c r="D149">
        <v>7</v>
      </c>
      <c r="E149" s="92">
        <v>0.99</v>
      </c>
      <c r="F149">
        <f t="shared" si="1"/>
        <v>0.8</v>
      </c>
      <c r="I149" t="s">
        <v>74</v>
      </c>
      <c r="J149" t="s">
        <v>75</v>
      </c>
      <c r="K149" t="s">
        <v>75</v>
      </c>
      <c r="M149" s="1" t="s">
        <v>76</v>
      </c>
      <c r="N149" s="1" t="s">
        <v>76</v>
      </c>
      <c r="P149">
        <v>1</v>
      </c>
      <c r="Q149" t="s">
        <v>8</v>
      </c>
      <c r="R149" t="s">
        <v>8</v>
      </c>
      <c r="T149" t="s">
        <v>66</v>
      </c>
      <c r="U149" s="9" t="str">
        <f>VLOOKUP(Table1[[#This Row],[Stock]], Table2[[#All],[Stock]:[param_complete]], 2, FALSE)</f>
        <v>pelagic</v>
      </c>
      <c r="V149" s="9">
        <f>VLOOKUP(Table1[[#This Row],[Stock]], Table2[[#All],[Stock]:[param_complete]], 4, FALSE)</f>
        <v>4.3499999999999996</v>
      </c>
      <c r="W149" s="9">
        <f>VLOOKUP(Table1[[#This Row],[Stock]], Table2[[#All],[Stock]:[param_complete]], 6, FALSE)</f>
        <v>425</v>
      </c>
      <c r="X149" s="9">
        <f>VLOOKUP(Table1[[#This Row],[Stock]], Table2[[#All],[Stock]:[param_complete]], 8, FALSE)</f>
        <v>70</v>
      </c>
      <c r="Y149" s="9">
        <f>VLOOKUP(Table1[[#This Row],[Stock]], Table2[[#All],[Stock]:[param_complete]], 10, FALSE)</f>
        <v>1</v>
      </c>
      <c r="Z149" s="9">
        <f>VLOOKUP(Table1[[#This Row],[Stock]], Table2[[#All],[Stock]:[param_complete]], 12, FALSE)</f>
        <v>5</v>
      </c>
      <c r="AA149" s="9">
        <f>VLOOKUP(Table1[[#This Row],[Stock]], Table2[[#All],[Stock]:[param_complete]], 14, FALSE)</f>
        <v>206</v>
      </c>
      <c r="AB149" s="9">
        <f>VLOOKUP(Table1[[#This Row],[Stock]], Table2[[#All],[Stock]:[param_complete]], 16, FALSE)</f>
        <v>268.5</v>
      </c>
      <c r="AC149" s="9">
        <f>VLOOKUP(Table1[[#This Row],[Stock]], Table2[[#All],[Stock]:[param_complete]], 18, FALSE)</f>
        <v>0.14599999999999999</v>
      </c>
      <c r="AD149" s="9">
        <f>VLOOKUP(Table1[[#This Row],[Stock]], Table2[[#All],[Stock]:[param_complete]], 20, FALSE)</f>
        <v>341.8</v>
      </c>
      <c r="AE149" s="9">
        <f>VLOOKUP(Table1[[#This Row],[Stock]], Table2[[#All],[Stock]:[param_complete]], 22, FALSE)</f>
        <v>14</v>
      </c>
      <c r="AF149" s="9">
        <f>VLOOKUP(Table1[[#This Row],[Stock]], Table2[[#All],[Stock]:[param_complete]], 24, FALSE)</f>
        <v>12.4</v>
      </c>
      <c r="AG149" s="9">
        <f>VLOOKUP(Table1[[#This Row],[Stock]], Table2[[#All],[Stock]:[param_complete]], 26, FALSE)</f>
        <v>0</v>
      </c>
      <c r="AH149" s="9">
        <f>VLOOKUP(Table1[[#This Row],[Stock]], Table2[[#All],[Stock]:[param_complete]], 28, FALSE)</f>
        <v>1</v>
      </c>
      <c r="AI149" s="9">
        <f>VLOOKUP(Table1[[#This Row],[Stock]], Table2[[#All],[Stock]:[param_complete]], 29, FALSE)</f>
        <v>1000</v>
      </c>
      <c r="AJ149" s="9">
        <f>VLOOKUP(Table1[[#This Row],[Stock]], Table2[[#All],[Stock]:[param_complete]], 30, FALSE)</f>
        <v>500.5</v>
      </c>
      <c r="AK149" s="65">
        <f>VLOOKUP(Table1[[#This Row],[Stock]], Table2[[#All],[Stock]:[param_complete]], 32, FALSE)</f>
        <v>0</v>
      </c>
    </row>
    <row r="150" spans="1:37" x14ac:dyDescent="0.3">
      <c r="A150" t="s">
        <v>71</v>
      </c>
      <c r="B150" t="s">
        <v>72</v>
      </c>
      <c r="C150" t="s">
        <v>73</v>
      </c>
      <c r="D150">
        <v>8</v>
      </c>
      <c r="E150" s="92">
        <v>0.99</v>
      </c>
      <c r="F150">
        <f t="shared" si="1"/>
        <v>0.8</v>
      </c>
      <c r="I150" t="s">
        <v>74</v>
      </c>
      <c r="J150" t="s">
        <v>75</v>
      </c>
      <c r="K150" t="s">
        <v>75</v>
      </c>
      <c r="M150" s="1" t="s">
        <v>76</v>
      </c>
      <c r="N150" s="1" t="s">
        <v>76</v>
      </c>
      <c r="P150">
        <v>1</v>
      </c>
      <c r="Q150" t="s">
        <v>8</v>
      </c>
      <c r="R150" t="s">
        <v>8</v>
      </c>
      <c r="T150" t="s">
        <v>66</v>
      </c>
      <c r="U150" s="9" t="str">
        <f>VLOOKUP(Table1[[#This Row],[Stock]], Table2[[#All],[Stock]:[param_complete]], 2, FALSE)</f>
        <v>pelagic</v>
      </c>
      <c r="V150" s="9">
        <f>VLOOKUP(Table1[[#This Row],[Stock]], Table2[[#All],[Stock]:[param_complete]], 4, FALSE)</f>
        <v>4.3499999999999996</v>
      </c>
      <c r="W150" s="9">
        <f>VLOOKUP(Table1[[#This Row],[Stock]], Table2[[#All],[Stock]:[param_complete]], 6, FALSE)</f>
        <v>425</v>
      </c>
      <c r="X150" s="9">
        <f>VLOOKUP(Table1[[#This Row],[Stock]], Table2[[#All],[Stock]:[param_complete]], 8, FALSE)</f>
        <v>70</v>
      </c>
      <c r="Y150" s="9">
        <f>VLOOKUP(Table1[[#This Row],[Stock]], Table2[[#All],[Stock]:[param_complete]], 10, FALSE)</f>
        <v>1</v>
      </c>
      <c r="Z150" s="9">
        <f>VLOOKUP(Table1[[#This Row],[Stock]], Table2[[#All],[Stock]:[param_complete]], 12, FALSE)</f>
        <v>5</v>
      </c>
      <c r="AA150" s="9">
        <f>VLOOKUP(Table1[[#This Row],[Stock]], Table2[[#All],[Stock]:[param_complete]], 14, FALSE)</f>
        <v>206</v>
      </c>
      <c r="AB150" s="9">
        <f>VLOOKUP(Table1[[#This Row],[Stock]], Table2[[#All],[Stock]:[param_complete]], 16, FALSE)</f>
        <v>268.5</v>
      </c>
      <c r="AC150" s="9">
        <f>VLOOKUP(Table1[[#This Row],[Stock]], Table2[[#All],[Stock]:[param_complete]], 18, FALSE)</f>
        <v>0.14599999999999999</v>
      </c>
      <c r="AD150" s="9">
        <f>VLOOKUP(Table1[[#This Row],[Stock]], Table2[[#All],[Stock]:[param_complete]], 20, FALSE)</f>
        <v>341.8</v>
      </c>
      <c r="AE150" s="9">
        <f>VLOOKUP(Table1[[#This Row],[Stock]], Table2[[#All],[Stock]:[param_complete]], 22, FALSE)</f>
        <v>14</v>
      </c>
      <c r="AF150" s="9">
        <f>VLOOKUP(Table1[[#This Row],[Stock]], Table2[[#All],[Stock]:[param_complete]], 24, FALSE)</f>
        <v>12.4</v>
      </c>
      <c r="AG150" s="9">
        <f>VLOOKUP(Table1[[#This Row],[Stock]], Table2[[#All],[Stock]:[param_complete]], 26, FALSE)</f>
        <v>0</v>
      </c>
      <c r="AH150" s="9">
        <f>VLOOKUP(Table1[[#This Row],[Stock]], Table2[[#All],[Stock]:[param_complete]], 28, FALSE)</f>
        <v>1</v>
      </c>
      <c r="AI150" s="9">
        <f>VLOOKUP(Table1[[#This Row],[Stock]], Table2[[#All],[Stock]:[param_complete]], 29, FALSE)</f>
        <v>1000</v>
      </c>
      <c r="AJ150" s="9">
        <f>VLOOKUP(Table1[[#This Row],[Stock]], Table2[[#All],[Stock]:[param_complete]], 30, FALSE)</f>
        <v>500.5</v>
      </c>
      <c r="AK150" s="65">
        <f>VLOOKUP(Table1[[#This Row],[Stock]], Table2[[#All],[Stock]:[param_complete]], 32, FALSE)</f>
        <v>0</v>
      </c>
    </row>
    <row r="151" spans="1:37" x14ac:dyDescent="0.3">
      <c r="A151" t="s">
        <v>71</v>
      </c>
      <c r="B151" t="s">
        <v>72</v>
      </c>
      <c r="C151" t="s">
        <v>73</v>
      </c>
      <c r="D151">
        <v>9</v>
      </c>
      <c r="E151" s="92">
        <v>0.99</v>
      </c>
      <c r="F151">
        <f t="shared" si="1"/>
        <v>0.8</v>
      </c>
      <c r="I151" t="s">
        <v>74</v>
      </c>
      <c r="J151" t="s">
        <v>75</v>
      </c>
      <c r="K151" t="s">
        <v>75</v>
      </c>
      <c r="M151" s="1" t="s">
        <v>76</v>
      </c>
      <c r="N151" s="1" t="s">
        <v>76</v>
      </c>
      <c r="P151">
        <v>1</v>
      </c>
      <c r="Q151" t="s">
        <v>8</v>
      </c>
      <c r="R151" t="s">
        <v>8</v>
      </c>
      <c r="T151" t="s">
        <v>66</v>
      </c>
      <c r="U151" s="9" t="str">
        <f>VLOOKUP(Table1[[#This Row],[Stock]], Table2[[#All],[Stock]:[param_complete]], 2, FALSE)</f>
        <v>pelagic</v>
      </c>
      <c r="V151" s="9">
        <f>VLOOKUP(Table1[[#This Row],[Stock]], Table2[[#All],[Stock]:[param_complete]], 4, FALSE)</f>
        <v>4.3499999999999996</v>
      </c>
      <c r="W151" s="9">
        <f>VLOOKUP(Table1[[#This Row],[Stock]], Table2[[#All],[Stock]:[param_complete]], 6, FALSE)</f>
        <v>425</v>
      </c>
      <c r="X151" s="9">
        <f>VLOOKUP(Table1[[#This Row],[Stock]], Table2[[#All],[Stock]:[param_complete]], 8, FALSE)</f>
        <v>70</v>
      </c>
      <c r="Y151" s="9">
        <f>VLOOKUP(Table1[[#This Row],[Stock]], Table2[[#All],[Stock]:[param_complete]], 10, FALSE)</f>
        <v>1</v>
      </c>
      <c r="Z151" s="9">
        <f>VLOOKUP(Table1[[#This Row],[Stock]], Table2[[#All],[Stock]:[param_complete]], 12, FALSE)</f>
        <v>5</v>
      </c>
      <c r="AA151" s="9">
        <f>VLOOKUP(Table1[[#This Row],[Stock]], Table2[[#All],[Stock]:[param_complete]], 14, FALSE)</f>
        <v>206</v>
      </c>
      <c r="AB151" s="9">
        <f>VLOOKUP(Table1[[#This Row],[Stock]], Table2[[#All],[Stock]:[param_complete]], 16, FALSE)</f>
        <v>268.5</v>
      </c>
      <c r="AC151" s="9">
        <f>VLOOKUP(Table1[[#This Row],[Stock]], Table2[[#All],[Stock]:[param_complete]], 18, FALSE)</f>
        <v>0.14599999999999999</v>
      </c>
      <c r="AD151" s="9">
        <f>VLOOKUP(Table1[[#This Row],[Stock]], Table2[[#All],[Stock]:[param_complete]], 20, FALSE)</f>
        <v>341.8</v>
      </c>
      <c r="AE151" s="9">
        <f>VLOOKUP(Table1[[#This Row],[Stock]], Table2[[#All],[Stock]:[param_complete]], 22, FALSE)</f>
        <v>14</v>
      </c>
      <c r="AF151" s="9">
        <f>VLOOKUP(Table1[[#This Row],[Stock]], Table2[[#All],[Stock]:[param_complete]], 24, FALSE)</f>
        <v>12.4</v>
      </c>
      <c r="AG151" s="9">
        <f>VLOOKUP(Table1[[#This Row],[Stock]], Table2[[#All],[Stock]:[param_complete]], 26, FALSE)</f>
        <v>0</v>
      </c>
      <c r="AH151" s="9">
        <f>VLOOKUP(Table1[[#This Row],[Stock]], Table2[[#All],[Stock]:[param_complete]], 28, FALSE)</f>
        <v>1</v>
      </c>
      <c r="AI151" s="9">
        <f>VLOOKUP(Table1[[#This Row],[Stock]], Table2[[#All],[Stock]:[param_complete]], 29, FALSE)</f>
        <v>1000</v>
      </c>
      <c r="AJ151" s="9">
        <f>VLOOKUP(Table1[[#This Row],[Stock]], Table2[[#All],[Stock]:[param_complete]], 30, FALSE)</f>
        <v>500.5</v>
      </c>
      <c r="AK151" s="65">
        <f>VLOOKUP(Table1[[#This Row],[Stock]], Table2[[#All],[Stock]:[param_complete]], 32, FALSE)</f>
        <v>0</v>
      </c>
    </row>
    <row r="152" spans="1:37" x14ac:dyDescent="0.3">
      <c r="A152" t="s">
        <v>71</v>
      </c>
      <c r="B152" t="s">
        <v>72</v>
      </c>
      <c r="C152" t="s">
        <v>73</v>
      </c>
      <c r="D152">
        <v>10</v>
      </c>
      <c r="E152" s="92">
        <v>0.99</v>
      </c>
      <c r="F152">
        <f t="shared" si="1"/>
        <v>0.8</v>
      </c>
      <c r="I152" t="s">
        <v>74</v>
      </c>
      <c r="J152" t="s">
        <v>75</v>
      </c>
      <c r="K152" t="s">
        <v>75</v>
      </c>
      <c r="M152" s="1" t="s">
        <v>76</v>
      </c>
      <c r="N152" s="1" t="s">
        <v>76</v>
      </c>
      <c r="P152">
        <v>1</v>
      </c>
      <c r="Q152" t="s">
        <v>8</v>
      </c>
      <c r="R152" t="s">
        <v>8</v>
      </c>
      <c r="T152" t="s">
        <v>66</v>
      </c>
      <c r="U152" s="9" t="str">
        <f>VLOOKUP(Table1[[#This Row],[Stock]], Table2[[#All],[Stock]:[param_complete]], 2, FALSE)</f>
        <v>pelagic</v>
      </c>
      <c r="V152" s="9">
        <f>VLOOKUP(Table1[[#This Row],[Stock]], Table2[[#All],[Stock]:[param_complete]], 4, FALSE)</f>
        <v>4.3499999999999996</v>
      </c>
      <c r="W152" s="9">
        <f>VLOOKUP(Table1[[#This Row],[Stock]], Table2[[#All],[Stock]:[param_complete]], 6, FALSE)</f>
        <v>425</v>
      </c>
      <c r="X152" s="9">
        <f>VLOOKUP(Table1[[#This Row],[Stock]], Table2[[#All],[Stock]:[param_complete]], 8, FALSE)</f>
        <v>70</v>
      </c>
      <c r="Y152" s="9">
        <f>VLOOKUP(Table1[[#This Row],[Stock]], Table2[[#All],[Stock]:[param_complete]], 10, FALSE)</f>
        <v>1</v>
      </c>
      <c r="Z152" s="9">
        <f>VLOOKUP(Table1[[#This Row],[Stock]], Table2[[#All],[Stock]:[param_complete]], 12, FALSE)</f>
        <v>5</v>
      </c>
      <c r="AA152" s="9">
        <f>VLOOKUP(Table1[[#This Row],[Stock]], Table2[[#All],[Stock]:[param_complete]], 14, FALSE)</f>
        <v>206</v>
      </c>
      <c r="AB152" s="9">
        <f>VLOOKUP(Table1[[#This Row],[Stock]], Table2[[#All],[Stock]:[param_complete]], 16, FALSE)</f>
        <v>268.5</v>
      </c>
      <c r="AC152" s="9">
        <f>VLOOKUP(Table1[[#This Row],[Stock]], Table2[[#All],[Stock]:[param_complete]], 18, FALSE)</f>
        <v>0.14599999999999999</v>
      </c>
      <c r="AD152" s="9">
        <f>VLOOKUP(Table1[[#This Row],[Stock]], Table2[[#All],[Stock]:[param_complete]], 20, FALSE)</f>
        <v>341.8</v>
      </c>
      <c r="AE152" s="9">
        <f>VLOOKUP(Table1[[#This Row],[Stock]], Table2[[#All],[Stock]:[param_complete]], 22, FALSE)</f>
        <v>14</v>
      </c>
      <c r="AF152" s="9">
        <f>VLOOKUP(Table1[[#This Row],[Stock]], Table2[[#All],[Stock]:[param_complete]], 24, FALSE)</f>
        <v>12.4</v>
      </c>
      <c r="AG152" s="9">
        <f>VLOOKUP(Table1[[#This Row],[Stock]], Table2[[#All],[Stock]:[param_complete]], 26, FALSE)</f>
        <v>0</v>
      </c>
      <c r="AH152" s="9">
        <f>VLOOKUP(Table1[[#This Row],[Stock]], Table2[[#All],[Stock]:[param_complete]], 28, FALSE)</f>
        <v>1</v>
      </c>
      <c r="AI152" s="9">
        <f>VLOOKUP(Table1[[#This Row],[Stock]], Table2[[#All],[Stock]:[param_complete]], 29, FALSE)</f>
        <v>1000</v>
      </c>
      <c r="AJ152" s="9">
        <f>VLOOKUP(Table1[[#This Row],[Stock]], Table2[[#All],[Stock]:[param_complete]], 30, FALSE)</f>
        <v>500.5</v>
      </c>
      <c r="AK152" s="65">
        <f>VLOOKUP(Table1[[#This Row],[Stock]], Table2[[#All],[Stock]:[param_complete]], 32, FALSE)</f>
        <v>0</v>
      </c>
    </row>
    <row r="153" spans="1:37" x14ac:dyDescent="0.3">
      <c r="A153" t="s">
        <v>71</v>
      </c>
      <c r="B153" t="s">
        <v>72</v>
      </c>
      <c r="C153" t="s">
        <v>73</v>
      </c>
      <c r="D153">
        <v>11</v>
      </c>
      <c r="E153" s="92">
        <v>0.99</v>
      </c>
      <c r="F153">
        <f t="shared" si="1"/>
        <v>0.8</v>
      </c>
      <c r="I153" t="s">
        <v>74</v>
      </c>
      <c r="J153" t="s">
        <v>75</v>
      </c>
      <c r="K153" t="s">
        <v>75</v>
      </c>
      <c r="M153" s="1" t="s">
        <v>76</v>
      </c>
      <c r="N153" s="1" t="s">
        <v>76</v>
      </c>
      <c r="P153">
        <v>1</v>
      </c>
      <c r="Q153" t="s">
        <v>8</v>
      </c>
      <c r="R153" t="s">
        <v>8</v>
      </c>
      <c r="T153" t="s">
        <v>66</v>
      </c>
      <c r="U153" s="9" t="str">
        <f>VLOOKUP(Table1[[#This Row],[Stock]], Table2[[#All],[Stock]:[param_complete]], 2, FALSE)</f>
        <v>pelagic</v>
      </c>
      <c r="V153" s="9">
        <f>VLOOKUP(Table1[[#This Row],[Stock]], Table2[[#All],[Stock]:[param_complete]], 4, FALSE)</f>
        <v>4.3499999999999996</v>
      </c>
      <c r="W153" s="9">
        <f>VLOOKUP(Table1[[#This Row],[Stock]], Table2[[#All],[Stock]:[param_complete]], 6, FALSE)</f>
        <v>425</v>
      </c>
      <c r="X153" s="9">
        <f>VLOOKUP(Table1[[#This Row],[Stock]], Table2[[#All],[Stock]:[param_complete]], 8, FALSE)</f>
        <v>70</v>
      </c>
      <c r="Y153" s="9">
        <f>VLOOKUP(Table1[[#This Row],[Stock]], Table2[[#All],[Stock]:[param_complete]], 10, FALSE)</f>
        <v>1</v>
      </c>
      <c r="Z153" s="9">
        <f>VLOOKUP(Table1[[#This Row],[Stock]], Table2[[#All],[Stock]:[param_complete]], 12, FALSE)</f>
        <v>5</v>
      </c>
      <c r="AA153" s="9">
        <f>VLOOKUP(Table1[[#This Row],[Stock]], Table2[[#All],[Stock]:[param_complete]], 14, FALSE)</f>
        <v>206</v>
      </c>
      <c r="AB153" s="9">
        <f>VLOOKUP(Table1[[#This Row],[Stock]], Table2[[#All],[Stock]:[param_complete]], 16, FALSE)</f>
        <v>268.5</v>
      </c>
      <c r="AC153" s="9">
        <f>VLOOKUP(Table1[[#This Row],[Stock]], Table2[[#All],[Stock]:[param_complete]], 18, FALSE)</f>
        <v>0.14599999999999999</v>
      </c>
      <c r="AD153" s="9">
        <f>VLOOKUP(Table1[[#This Row],[Stock]], Table2[[#All],[Stock]:[param_complete]], 20, FALSE)</f>
        <v>341.8</v>
      </c>
      <c r="AE153" s="9">
        <f>VLOOKUP(Table1[[#This Row],[Stock]], Table2[[#All],[Stock]:[param_complete]], 22, FALSE)</f>
        <v>14</v>
      </c>
      <c r="AF153" s="9">
        <f>VLOOKUP(Table1[[#This Row],[Stock]], Table2[[#All],[Stock]:[param_complete]], 24, FALSE)</f>
        <v>12.4</v>
      </c>
      <c r="AG153" s="9">
        <f>VLOOKUP(Table1[[#This Row],[Stock]], Table2[[#All],[Stock]:[param_complete]], 26, FALSE)</f>
        <v>0</v>
      </c>
      <c r="AH153" s="9">
        <f>VLOOKUP(Table1[[#This Row],[Stock]], Table2[[#All],[Stock]:[param_complete]], 28, FALSE)</f>
        <v>1</v>
      </c>
      <c r="AI153" s="9">
        <f>VLOOKUP(Table1[[#This Row],[Stock]], Table2[[#All],[Stock]:[param_complete]], 29, FALSE)</f>
        <v>1000</v>
      </c>
      <c r="AJ153" s="9">
        <f>VLOOKUP(Table1[[#This Row],[Stock]], Table2[[#All],[Stock]:[param_complete]], 30, FALSE)</f>
        <v>500.5</v>
      </c>
      <c r="AK153" s="65">
        <f>VLOOKUP(Table1[[#This Row],[Stock]], Table2[[#All],[Stock]:[param_complete]], 32, FALSE)</f>
        <v>0</v>
      </c>
    </row>
    <row r="154" spans="1:37" x14ac:dyDescent="0.3">
      <c r="A154" t="s">
        <v>71</v>
      </c>
      <c r="B154" t="s">
        <v>72</v>
      </c>
      <c r="C154" t="s">
        <v>73</v>
      </c>
      <c r="D154">
        <v>12</v>
      </c>
      <c r="E154" s="92">
        <v>0.99</v>
      </c>
      <c r="F154">
        <f t="shared" si="1"/>
        <v>0.8</v>
      </c>
      <c r="I154" t="s">
        <v>74</v>
      </c>
      <c r="J154" t="s">
        <v>75</v>
      </c>
      <c r="K154" t="s">
        <v>75</v>
      </c>
      <c r="M154" s="1" t="s">
        <v>76</v>
      </c>
      <c r="N154" s="1" t="s">
        <v>76</v>
      </c>
      <c r="P154">
        <v>1</v>
      </c>
      <c r="Q154" t="s">
        <v>8</v>
      </c>
      <c r="R154" t="s">
        <v>8</v>
      </c>
      <c r="T154" t="s">
        <v>66</v>
      </c>
      <c r="U154" s="9" t="str">
        <f>VLOOKUP(Table1[[#This Row],[Stock]], Table2[[#All],[Stock]:[param_complete]], 2, FALSE)</f>
        <v>pelagic</v>
      </c>
      <c r="V154" s="9">
        <f>VLOOKUP(Table1[[#This Row],[Stock]], Table2[[#All],[Stock]:[param_complete]], 4, FALSE)</f>
        <v>4.3499999999999996</v>
      </c>
      <c r="W154" s="9">
        <f>VLOOKUP(Table1[[#This Row],[Stock]], Table2[[#All],[Stock]:[param_complete]], 6, FALSE)</f>
        <v>425</v>
      </c>
      <c r="X154" s="9">
        <f>VLOOKUP(Table1[[#This Row],[Stock]], Table2[[#All],[Stock]:[param_complete]], 8, FALSE)</f>
        <v>70</v>
      </c>
      <c r="Y154" s="9">
        <f>VLOOKUP(Table1[[#This Row],[Stock]], Table2[[#All],[Stock]:[param_complete]], 10, FALSE)</f>
        <v>1</v>
      </c>
      <c r="Z154" s="9">
        <f>VLOOKUP(Table1[[#This Row],[Stock]], Table2[[#All],[Stock]:[param_complete]], 12, FALSE)</f>
        <v>5</v>
      </c>
      <c r="AA154" s="9">
        <f>VLOOKUP(Table1[[#This Row],[Stock]], Table2[[#All],[Stock]:[param_complete]], 14, FALSE)</f>
        <v>206</v>
      </c>
      <c r="AB154" s="9">
        <f>VLOOKUP(Table1[[#This Row],[Stock]], Table2[[#All],[Stock]:[param_complete]], 16, FALSE)</f>
        <v>268.5</v>
      </c>
      <c r="AC154" s="9">
        <f>VLOOKUP(Table1[[#This Row],[Stock]], Table2[[#All],[Stock]:[param_complete]], 18, FALSE)</f>
        <v>0.14599999999999999</v>
      </c>
      <c r="AD154" s="9">
        <f>VLOOKUP(Table1[[#This Row],[Stock]], Table2[[#All],[Stock]:[param_complete]], 20, FALSE)</f>
        <v>341.8</v>
      </c>
      <c r="AE154" s="9">
        <f>VLOOKUP(Table1[[#This Row],[Stock]], Table2[[#All],[Stock]:[param_complete]], 22, FALSE)</f>
        <v>14</v>
      </c>
      <c r="AF154" s="9">
        <f>VLOOKUP(Table1[[#This Row],[Stock]], Table2[[#All],[Stock]:[param_complete]], 24, FALSE)</f>
        <v>12.4</v>
      </c>
      <c r="AG154" s="9">
        <f>VLOOKUP(Table1[[#This Row],[Stock]], Table2[[#All],[Stock]:[param_complete]], 26, FALSE)</f>
        <v>0</v>
      </c>
      <c r="AH154" s="9">
        <f>VLOOKUP(Table1[[#This Row],[Stock]], Table2[[#All],[Stock]:[param_complete]], 28, FALSE)</f>
        <v>1</v>
      </c>
      <c r="AI154" s="9">
        <f>VLOOKUP(Table1[[#This Row],[Stock]], Table2[[#All],[Stock]:[param_complete]], 29, FALSE)</f>
        <v>1000</v>
      </c>
      <c r="AJ154" s="9">
        <f>VLOOKUP(Table1[[#This Row],[Stock]], Table2[[#All],[Stock]:[param_complete]], 30, FALSE)</f>
        <v>500.5</v>
      </c>
      <c r="AK154" s="65">
        <f>VLOOKUP(Table1[[#This Row],[Stock]], Table2[[#All],[Stock]:[param_complete]], 32, FALSE)</f>
        <v>0</v>
      </c>
    </row>
    <row r="155" spans="1:37" x14ac:dyDescent="0.3">
      <c r="A155" t="s">
        <v>71</v>
      </c>
      <c r="B155" t="s">
        <v>72</v>
      </c>
      <c r="C155" t="s">
        <v>73</v>
      </c>
      <c r="D155">
        <v>13</v>
      </c>
      <c r="E155" s="92">
        <v>0.99</v>
      </c>
      <c r="F155">
        <f t="shared" si="1"/>
        <v>0.8</v>
      </c>
      <c r="I155" t="s">
        <v>74</v>
      </c>
      <c r="J155" t="s">
        <v>75</v>
      </c>
      <c r="K155" t="s">
        <v>75</v>
      </c>
      <c r="M155" s="1" t="s">
        <v>76</v>
      </c>
      <c r="N155" s="1" t="s">
        <v>76</v>
      </c>
      <c r="P155">
        <v>1</v>
      </c>
      <c r="Q155" t="s">
        <v>8</v>
      </c>
      <c r="R155" t="s">
        <v>8</v>
      </c>
      <c r="T155" t="s">
        <v>66</v>
      </c>
      <c r="U155" s="9" t="str">
        <f>VLOOKUP(Table1[[#This Row],[Stock]], Table2[[#All],[Stock]:[param_complete]], 2, FALSE)</f>
        <v>pelagic</v>
      </c>
      <c r="V155" s="9">
        <f>VLOOKUP(Table1[[#This Row],[Stock]], Table2[[#All],[Stock]:[param_complete]], 4, FALSE)</f>
        <v>4.3499999999999996</v>
      </c>
      <c r="W155" s="9">
        <f>VLOOKUP(Table1[[#This Row],[Stock]], Table2[[#All],[Stock]:[param_complete]], 6, FALSE)</f>
        <v>425</v>
      </c>
      <c r="X155" s="9">
        <f>VLOOKUP(Table1[[#This Row],[Stock]], Table2[[#All],[Stock]:[param_complete]], 8, FALSE)</f>
        <v>70</v>
      </c>
      <c r="Y155" s="9">
        <f>VLOOKUP(Table1[[#This Row],[Stock]], Table2[[#All],[Stock]:[param_complete]], 10, FALSE)</f>
        <v>1</v>
      </c>
      <c r="Z155" s="9">
        <f>VLOOKUP(Table1[[#This Row],[Stock]], Table2[[#All],[Stock]:[param_complete]], 12, FALSE)</f>
        <v>5</v>
      </c>
      <c r="AA155" s="9">
        <f>VLOOKUP(Table1[[#This Row],[Stock]], Table2[[#All],[Stock]:[param_complete]], 14, FALSE)</f>
        <v>206</v>
      </c>
      <c r="AB155" s="9">
        <f>VLOOKUP(Table1[[#This Row],[Stock]], Table2[[#All],[Stock]:[param_complete]], 16, FALSE)</f>
        <v>268.5</v>
      </c>
      <c r="AC155" s="9">
        <f>VLOOKUP(Table1[[#This Row],[Stock]], Table2[[#All],[Stock]:[param_complete]], 18, FALSE)</f>
        <v>0.14599999999999999</v>
      </c>
      <c r="AD155" s="9">
        <f>VLOOKUP(Table1[[#This Row],[Stock]], Table2[[#All],[Stock]:[param_complete]], 20, FALSE)</f>
        <v>341.8</v>
      </c>
      <c r="AE155" s="9">
        <f>VLOOKUP(Table1[[#This Row],[Stock]], Table2[[#All],[Stock]:[param_complete]], 22, FALSE)</f>
        <v>14</v>
      </c>
      <c r="AF155" s="9">
        <f>VLOOKUP(Table1[[#This Row],[Stock]], Table2[[#All],[Stock]:[param_complete]], 24, FALSE)</f>
        <v>12.4</v>
      </c>
      <c r="AG155" s="9">
        <f>VLOOKUP(Table1[[#This Row],[Stock]], Table2[[#All],[Stock]:[param_complete]], 26, FALSE)</f>
        <v>0</v>
      </c>
      <c r="AH155" s="9">
        <f>VLOOKUP(Table1[[#This Row],[Stock]], Table2[[#All],[Stock]:[param_complete]], 28, FALSE)</f>
        <v>1</v>
      </c>
      <c r="AI155" s="9">
        <f>VLOOKUP(Table1[[#This Row],[Stock]], Table2[[#All],[Stock]:[param_complete]], 29, FALSE)</f>
        <v>1000</v>
      </c>
      <c r="AJ155" s="9">
        <f>VLOOKUP(Table1[[#This Row],[Stock]], Table2[[#All],[Stock]:[param_complete]], 30, FALSE)</f>
        <v>500.5</v>
      </c>
      <c r="AK155" s="65">
        <f>VLOOKUP(Table1[[#This Row],[Stock]], Table2[[#All],[Stock]:[param_complete]], 32, FALSE)</f>
        <v>0</v>
      </c>
    </row>
    <row r="156" spans="1:37" x14ac:dyDescent="0.3">
      <c r="A156" t="s">
        <v>71</v>
      </c>
      <c r="B156" t="s">
        <v>72</v>
      </c>
      <c r="C156" t="s">
        <v>73</v>
      </c>
      <c r="D156">
        <v>14</v>
      </c>
      <c r="E156" s="92">
        <v>0.99</v>
      </c>
      <c r="F156">
        <f t="shared" si="1"/>
        <v>0.8</v>
      </c>
      <c r="I156" t="s">
        <v>74</v>
      </c>
      <c r="J156" t="s">
        <v>75</v>
      </c>
      <c r="K156" t="s">
        <v>75</v>
      </c>
      <c r="M156" s="1" t="s">
        <v>76</v>
      </c>
      <c r="N156" s="1" t="s">
        <v>76</v>
      </c>
      <c r="P156">
        <v>1</v>
      </c>
      <c r="Q156" t="s">
        <v>8</v>
      </c>
      <c r="R156" t="s">
        <v>8</v>
      </c>
      <c r="T156" t="s">
        <v>66</v>
      </c>
      <c r="U156" s="9" t="str">
        <f>VLOOKUP(Table1[[#This Row],[Stock]], Table2[[#All],[Stock]:[param_complete]], 2, FALSE)</f>
        <v>pelagic</v>
      </c>
      <c r="V156" s="9">
        <f>VLOOKUP(Table1[[#This Row],[Stock]], Table2[[#All],[Stock]:[param_complete]], 4, FALSE)</f>
        <v>4.3499999999999996</v>
      </c>
      <c r="W156" s="9">
        <f>VLOOKUP(Table1[[#This Row],[Stock]], Table2[[#All],[Stock]:[param_complete]], 6, FALSE)</f>
        <v>425</v>
      </c>
      <c r="X156" s="9">
        <f>VLOOKUP(Table1[[#This Row],[Stock]], Table2[[#All],[Stock]:[param_complete]], 8, FALSE)</f>
        <v>70</v>
      </c>
      <c r="Y156" s="9">
        <f>VLOOKUP(Table1[[#This Row],[Stock]], Table2[[#All],[Stock]:[param_complete]], 10, FALSE)</f>
        <v>1</v>
      </c>
      <c r="Z156" s="9">
        <f>VLOOKUP(Table1[[#This Row],[Stock]], Table2[[#All],[Stock]:[param_complete]], 12, FALSE)</f>
        <v>5</v>
      </c>
      <c r="AA156" s="9">
        <f>VLOOKUP(Table1[[#This Row],[Stock]], Table2[[#All],[Stock]:[param_complete]], 14, FALSE)</f>
        <v>206</v>
      </c>
      <c r="AB156" s="9">
        <f>VLOOKUP(Table1[[#This Row],[Stock]], Table2[[#All],[Stock]:[param_complete]], 16, FALSE)</f>
        <v>268.5</v>
      </c>
      <c r="AC156" s="9">
        <f>VLOOKUP(Table1[[#This Row],[Stock]], Table2[[#All],[Stock]:[param_complete]], 18, FALSE)</f>
        <v>0.14599999999999999</v>
      </c>
      <c r="AD156" s="9">
        <f>VLOOKUP(Table1[[#This Row],[Stock]], Table2[[#All],[Stock]:[param_complete]], 20, FALSE)</f>
        <v>341.8</v>
      </c>
      <c r="AE156" s="9">
        <f>VLOOKUP(Table1[[#This Row],[Stock]], Table2[[#All],[Stock]:[param_complete]], 22, FALSE)</f>
        <v>14</v>
      </c>
      <c r="AF156" s="9">
        <f>VLOOKUP(Table1[[#This Row],[Stock]], Table2[[#All],[Stock]:[param_complete]], 24, FALSE)</f>
        <v>12.4</v>
      </c>
      <c r="AG156" s="9">
        <f>VLOOKUP(Table1[[#This Row],[Stock]], Table2[[#All],[Stock]:[param_complete]], 26, FALSE)</f>
        <v>0</v>
      </c>
      <c r="AH156" s="9">
        <f>VLOOKUP(Table1[[#This Row],[Stock]], Table2[[#All],[Stock]:[param_complete]], 28, FALSE)</f>
        <v>1</v>
      </c>
      <c r="AI156" s="9">
        <f>VLOOKUP(Table1[[#This Row],[Stock]], Table2[[#All],[Stock]:[param_complete]], 29, FALSE)</f>
        <v>1000</v>
      </c>
      <c r="AJ156" s="9">
        <f>VLOOKUP(Table1[[#This Row],[Stock]], Table2[[#All],[Stock]:[param_complete]], 30, FALSE)</f>
        <v>500.5</v>
      </c>
      <c r="AK156" s="65">
        <f>VLOOKUP(Table1[[#This Row],[Stock]], Table2[[#All],[Stock]:[param_complete]], 32, FALSE)</f>
        <v>0</v>
      </c>
    </row>
    <row r="157" spans="1:37" x14ac:dyDescent="0.3">
      <c r="A157" t="s">
        <v>71</v>
      </c>
      <c r="B157" t="s">
        <v>72</v>
      </c>
      <c r="C157" t="s">
        <v>73</v>
      </c>
      <c r="D157">
        <v>15</v>
      </c>
      <c r="E157" s="92">
        <v>0.99</v>
      </c>
      <c r="F157">
        <f t="shared" si="1"/>
        <v>0.8</v>
      </c>
      <c r="I157" t="s">
        <v>74</v>
      </c>
      <c r="J157" t="s">
        <v>75</v>
      </c>
      <c r="K157" t="s">
        <v>75</v>
      </c>
      <c r="M157" s="1" t="s">
        <v>76</v>
      </c>
      <c r="N157" s="1" t="s">
        <v>76</v>
      </c>
      <c r="P157">
        <v>1</v>
      </c>
      <c r="Q157" t="s">
        <v>8</v>
      </c>
      <c r="R157" t="s">
        <v>8</v>
      </c>
      <c r="T157" t="s">
        <v>66</v>
      </c>
      <c r="U157" s="9" t="str">
        <f>VLOOKUP(Table1[[#This Row],[Stock]], Table2[[#All],[Stock]:[param_complete]], 2, FALSE)</f>
        <v>pelagic</v>
      </c>
      <c r="V157" s="9">
        <f>VLOOKUP(Table1[[#This Row],[Stock]], Table2[[#All],[Stock]:[param_complete]], 4, FALSE)</f>
        <v>4.3499999999999996</v>
      </c>
      <c r="W157" s="9">
        <f>VLOOKUP(Table1[[#This Row],[Stock]], Table2[[#All],[Stock]:[param_complete]], 6, FALSE)</f>
        <v>425</v>
      </c>
      <c r="X157" s="9">
        <f>VLOOKUP(Table1[[#This Row],[Stock]], Table2[[#All],[Stock]:[param_complete]], 8, FALSE)</f>
        <v>70</v>
      </c>
      <c r="Y157" s="9">
        <f>VLOOKUP(Table1[[#This Row],[Stock]], Table2[[#All],[Stock]:[param_complete]], 10, FALSE)</f>
        <v>1</v>
      </c>
      <c r="Z157" s="9">
        <f>VLOOKUP(Table1[[#This Row],[Stock]], Table2[[#All],[Stock]:[param_complete]], 12, FALSE)</f>
        <v>5</v>
      </c>
      <c r="AA157" s="9">
        <f>VLOOKUP(Table1[[#This Row],[Stock]], Table2[[#All],[Stock]:[param_complete]], 14, FALSE)</f>
        <v>206</v>
      </c>
      <c r="AB157" s="9">
        <f>VLOOKUP(Table1[[#This Row],[Stock]], Table2[[#All],[Stock]:[param_complete]], 16, FALSE)</f>
        <v>268.5</v>
      </c>
      <c r="AC157" s="9">
        <f>VLOOKUP(Table1[[#This Row],[Stock]], Table2[[#All],[Stock]:[param_complete]], 18, FALSE)</f>
        <v>0.14599999999999999</v>
      </c>
      <c r="AD157" s="9">
        <f>VLOOKUP(Table1[[#This Row],[Stock]], Table2[[#All],[Stock]:[param_complete]], 20, FALSE)</f>
        <v>341.8</v>
      </c>
      <c r="AE157" s="9">
        <f>VLOOKUP(Table1[[#This Row],[Stock]], Table2[[#All],[Stock]:[param_complete]], 22, FALSE)</f>
        <v>14</v>
      </c>
      <c r="AF157" s="9">
        <f>VLOOKUP(Table1[[#This Row],[Stock]], Table2[[#All],[Stock]:[param_complete]], 24, FALSE)</f>
        <v>12.4</v>
      </c>
      <c r="AG157" s="9">
        <f>VLOOKUP(Table1[[#This Row],[Stock]], Table2[[#All],[Stock]:[param_complete]], 26, FALSE)</f>
        <v>0</v>
      </c>
      <c r="AH157" s="9">
        <f>VLOOKUP(Table1[[#This Row],[Stock]], Table2[[#All],[Stock]:[param_complete]], 28, FALSE)</f>
        <v>1</v>
      </c>
      <c r="AI157" s="9">
        <f>VLOOKUP(Table1[[#This Row],[Stock]], Table2[[#All],[Stock]:[param_complete]], 29, FALSE)</f>
        <v>1000</v>
      </c>
      <c r="AJ157" s="9">
        <f>VLOOKUP(Table1[[#This Row],[Stock]], Table2[[#All],[Stock]:[param_complete]], 30, FALSE)</f>
        <v>500.5</v>
      </c>
      <c r="AK157" s="65">
        <f>VLOOKUP(Table1[[#This Row],[Stock]], Table2[[#All],[Stock]:[param_complete]], 32, FALSE)</f>
        <v>0</v>
      </c>
    </row>
    <row r="158" spans="1:37" x14ac:dyDescent="0.3">
      <c r="A158" t="s">
        <v>71</v>
      </c>
      <c r="B158" t="s">
        <v>72</v>
      </c>
      <c r="C158" t="s">
        <v>73</v>
      </c>
      <c r="D158">
        <v>16</v>
      </c>
      <c r="E158" s="92">
        <v>0.99</v>
      </c>
      <c r="F158">
        <f t="shared" si="1"/>
        <v>0.8</v>
      </c>
      <c r="I158" t="s">
        <v>74</v>
      </c>
      <c r="J158" t="s">
        <v>75</v>
      </c>
      <c r="K158" t="s">
        <v>75</v>
      </c>
      <c r="M158" s="1" t="s">
        <v>76</v>
      </c>
      <c r="N158" s="1" t="s">
        <v>76</v>
      </c>
      <c r="P158">
        <v>1</v>
      </c>
      <c r="Q158" t="s">
        <v>8</v>
      </c>
      <c r="R158" t="s">
        <v>8</v>
      </c>
      <c r="T158" t="s">
        <v>66</v>
      </c>
      <c r="U158" s="9" t="str">
        <f>VLOOKUP(Table1[[#This Row],[Stock]], Table2[[#All],[Stock]:[param_complete]], 2, FALSE)</f>
        <v>pelagic</v>
      </c>
      <c r="V158" s="9">
        <f>VLOOKUP(Table1[[#This Row],[Stock]], Table2[[#All],[Stock]:[param_complete]], 4, FALSE)</f>
        <v>4.3499999999999996</v>
      </c>
      <c r="W158" s="9">
        <f>VLOOKUP(Table1[[#This Row],[Stock]], Table2[[#All],[Stock]:[param_complete]], 6, FALSE)</f>
        <v>425</v>
      </c>
      <c r="X158" s="9">
        <f>VLOOKUP(Table1[[#This Row],[Stock]], Table2[[#All],[Stock]:[param_complete]], 8, FALSE)</f>
        <v>70</v>
      </c>
      <c r="Y158" s="9">
        <f>VLOOKUP(Table1[[#This Row],[Stock]], Table2[[#All],[Stock]:[param_complete]], 10, FALSE)</f>
        <v>1</v>
      </c>
      <c r="Z158" s="9">
        <f>VLOOKUP(Table1[[#This Row],[Stock]], Table2[[#All],[Stock]:[param_complete]], 12, FALSE)</f>
        <v>5</v>
      </c>
      <c r="AA158" s="9">
        <f>VLOOKUP(Table1[[#This Row],[Stock]], Table2[[#All],[Stock]:[param_complete]], 14, FALSE)</f>
        <v>206</v>
      </c>
      <c r="AB158" s="9">
        <f>VLOOKUP(Table1[[#This Row],[Stock]], Table2[[#All],[Stock]:[param_complete]], 16, FALSE)</f>
        <v>268.5</v>
      </c>
      <c r="AC158" s="9">
        <f>VLOOKUP(Table1[[#This Row],[Stock]], Table2[[#All],[Stock]:[param_complete]], 18, FALSE)</f>
        <v>0.14599999999999999</v>
      </c>
      <c r="AD158" s="9">
        <f>VLOOKUP(Table1[[#This Row],[Stock]], Table2[[#All],[Stock]:[param_complete]], 20, FALSE)</f>
        <v>341.8</v>
      </c>
      <c r="AE158" s="9">
        <f>VLOOKUP(Table1[[#This Row],[Stock]], Table2[[#All],[Stock]:[param_complete]], 22, FALSE)</f>
        <v>14</v>
      </c>
      <c r="AF158" s="9">
        <f>VLOOKUP(Table1[[#This Row],[Stock]], Table2[[#All],[Stock]:[param_complete]], 24, FALSE)</f>
        <v>12.4</v>
      </c>
      <c r="AG158" s="9">
        <f>VLOOKUP(Table1[[#This Row],[Stock]], Table2[[#All],[Stock]:[param_complete]], 26, FALSE)</f>
        <v>0</v>
      </c>
      <c r="AH158" s="9">
        <f>VLOOKUP(Table1[[#This Row],[Stock]], Table2[[#All],[Stock]:[param_complete]], 28, FALSE)</f>
        <v>1</v>
      </c>
      <c r="AI158" s="9">
        <f>VLOOKUP(Table1[[#This Row],[Stock]], Table2[[#All],[Stock]:[param_complete]], 29, FALSE)</f>
        <v>1000</v>
      </c>
      <c r="AJ158" s="9">
        <f>VLOOKUP(Table1[[#This Row],[Stock]], Table2[[#All],[Stock]:[param_complete]], 30, FALSE)</f>
        <v>500.5</v>
      </c>
      <c r="AK158" s="65">
        <f>VLOOKUP(Table1[[#This Row],[Stock]], Table2[[#All],[Stock]:[param_complete]], 32, FALSE)</f>
        <v>0</v>
      </c>
    </row>
    <row r="159" spans="1:37" x14ac:dyDescent="0.3">
      <c r="A159" t="s">
        <v>71</v>
      </c>
      <c r="B159" t="s">
        <v>72</v>
      </c>
      <c r="C159" t="s">
        <v>73</v>
      </c>
      <c r="D159">
        <v>17</v>
      </c>
      <c r="E159" s="92">
        <v>0.99</v>
      </c>
      <c r="F159">
        <f t="shared" si="1"/>
        <v>0.8</v>
      </c>
      <c r="I159" t="s">
        <v>74</v>
      </c>
      <c r="J159" t="s">
        <v>75</v>
      </c>
      <c r="K159" t="s">
        <v>75</v>
      </c>
      <c r="M159" s="1" t="s">
        <v>76</v>
      </c>
      <c r="N159" s="1" t="s">
        <v>76</v>
      </c>
      <c r="P159">
        <v>1</v>
      </c>
      <c r="Q159" t="s">
        <v>8</v>
      </c>
      <c r="R159" t="s">
        <v>8</v>
      </c>
      <c r="T159" t="s">
        <v>66</v>
      </c>
      <c r="U159" s="9" t="str">
        <f>VLOOKUP(Table1[[#This Row],[Stock]], Table2[[#All],[Stock]:[param_complete]], 2, FALSE)</f>
        <v>pelagic</v>
      </c>
      <c r="V159" s="9">
        <f>VLOOKUP(Table1[[#This Row],[Stock]], Table2[[#All],[Stock]:[param_complete]], 4, FALSE)</f>
        <v>4.3499999999999996</v>
      </c>
      <c r="W159" s="9">
        <f>VLOOKUP(Table1[[#This Row],[Stock]], Table2[[#All],[Stock]:[param_complete]], 6, FALSE)</f>
        <v>425</v>
      </c>
      <c r="X159" s="9">
        <f>VLOOKUP(Table1[[#This Row],[Stock]], Table2[[#All],[Stock]:[param_complete]], 8, FALSE)</f>
        <v>70</v>
      </c>
      <c r="Y159" s="9">
        <f>VLOOKUP(Table1[[#This Row],[Stock]], Table2[[#All],[Stock]:[param_complete]], 10, FALSE)</f>
        <v>1</v>
      </c>
      <c r="Z159" s="9">
        <f>VLOOKUP(Table1[[#This Row],[Stock]], Table2[[#All],[Stock]:[param_complete]], 12, FALSE)</f>
        <v>5</v>
      </c>
      <c r="AA159" s="9">
        <f>VLOOKUP(Table1[[#This Row],[Stock]], Table2[[#All],[Stock]:[param_complete]], 14, FALSE)</f>
        <v>206</v>
      </c>
      <c r="AB159" s="9">
        <f>VLOOKUP(Table1[[#This Row],[Stock]], Table2[[#All],[Stock]:[param_complete]], 16, FALSE)</f>
        <v>268.5</v>
      </c>
      <c r="AC159" s="9">
        <f>VLOOKUP(Table1[[#This Row],[Stock]], Table2[[#All],[Stock]:[param_complete]], 18, FALSE)</f>
        <v>0.14599999999999999</v>
      </c>
      <c r="AD159" s="9">
        <f>VLOOKUP(Table1[[#This Row],[Stock]], Table2[[#All],[Stock]:[param_complete]], 20, FALSE)</f>
        <v>341.8</v>
      </c>
      <c r="AE159" s="9">
        <f>VLOOKUP(Table1[[#This Row],[Stock]], Table2[[#All],[Stock]:[param_complete]], 22, FALSE)</f>
        <v>14</v>
      </c>
      <c r="AF159" s="9">
        <f>VLOOKUP(Table1[[#This Row],[Stock]], Table2[[#All],[Stock]:[param_complete]], 24, FALSE)</f>
        <v>12.4</v>
      </c>
      <c r="AG159" s="9">
        <f>VLOOKUP(Table1[[#This Row],[Stock]], Table2[[#All],[Stock]:[param_complete]], 26, FALSE)</f>
        <v>0</v>
      </c>
      <c r="AH159" s="9">
        <f>VLOOKUP(Table1[[#This Row],[Stock]], Table2[[#All],[Stock]:[param_complete]], 28, FALSE)</f>
        <v>1</v>
      </c>
      <c r="AI159" s="9">
        <f>VLOOKUP(Table1[[#This Row],[Stock]], Table2[[#All],[Stock]:[param_complete]], 29, FALSE)</f>
        <v>1000</v>
      </c>
      <c r="AJ159" s="9">
        <f>VLOOKUP(Table1[[#This Row],[Stock]], Table2[[#All],[Stock]:[param_complete]], 30, FALSE)</f>
        <v>500.5</v>
      </c>
      <c r="AK159" s="65">
        <f>VLOOKUP(Table1[[#This Row],[Stock]], Table2[[#All],[Stock]:[param_complete]], 32, FALSE)</f>
        <v>0</v>
      </c>
    </row>
    <row r="160" spans="1:37" x14ac:dyDescent="0.3">
      <c r="A160" t="s">
        <v>71</v>
      </c>
      <c r="B160" t="s">
        <v>72</v>
      </c>
      <c r="C160" t="s">
        <v>73</v>
      </c>
      <c r="D160">
        <v>18</v>
      </c>
      <c r="E160" s="92">
        <v>0.99</v>
      </c>
      <c r="F160">
        <f t="shared" si="1"/>
        <v>0.8</v>
      </c>
      <c r="I160" t="s">
        <v>74</v>
      </c>
      <c r="J160" t="s">
        <v>75</v>
      </c>
      <c r="K160" t="s">
        <v>75</v>
      </c>
      <c r="M160" s="1" t="s">
        <v>76</v>
      </c>
      <c r="N160" s="1" t="s">
        <v>76</v>
      </c>
      <c r="P160">
        <v>1</v>
      </c>
      <c r="Q160" t="s">
        <v>8</v>
      </c>
      <c r="R160" t="s">
        <v>8</v>
      </c>
      <c r="T160" t="s">
        <v>66</v>
      </c>
      <c r="U160" s="9" t="str">
        <f>VLOOKUP(Table1[[#This Row],[Stock]], Table2[[#All],[Stock]:[param_complete]], 2, FALSE)</f>
        <v>pelagic</v>
      </c>
      <c r="V160" s="9">
        <f>VLOOKUP(Table1[[#This Row],[Stock]], Table2[[#All],[Stock]:[param_complete]], 4, FALSE)</f>
        <v>4.3499999999999996</v>
      </c>
      <c r="W160" s="9">
        <f>VLOOKUP(Table1[[#This Row],[Stock]], Table2[[#All],[Stock]:[param_complete]], 6, FALSE)</f>
        <v>425</v>
      </c>
      <c r="X160" s="9">
        <f>VLOOKUP(Table1[[#This Row],[Stock]], Table2[[#All],[Stock]:[param_complete]], 8, FALSE)</f>
        <v>70</v>
      </c>
      <c r="Y160" s="9">
        <f>VLOOKUP(Table1[[#This Row],[Stock]], Table2[[#All],[Stock]:[param_complete]], 10, FALSE)</f>
        <v>1</v>
      </c>
      <c r="Z160" s="9">
        <f>VLOOKUP(Table1[[#This Row],[Stock]], Table2[[#All],[Stock]:[param_complete]], 12, FALSE)</f>
        <v>5</v>
      </c>
      <c r="AA160" s="9">
        <f>VLOOKUP(Table1[[#This Row],[Stock]], Table2[[#All],[Stock]:[param_complete]], 14, FALSE)</f>
        <v>206</v>
      </c>
      <c r="AB160" s="9">
        <f>VLOOKUP(Table1[[#This Row],[Stock]], Table2[[#All],[Stock]:[param_complete]], 16, FALSE)</f>
        <v>268.5</v>
      </c>
      <c r="AC160" s="9">
        <f>VLOOKUP(Table1[[#This Row],[Stock]], Table2[[#All],[Stock]:[param_complete]], 18, FALSE)</f>
        <v>0.14599999999999999</v>
      </c>
      <c r="AD160" s="9">
        <f>VLOOKUP(Table1[[#This Row],[Stock]], Table2[[#All],[Stock]:[param_complete]], 20, FALSE)</f>
        <v>341.8</v>
      </c>
      <c r="AE160" s="9">
        <f>VLOOKUP(Table1[[#This Row],[Stock]], Table2[[#All],[Stock]:[param_complete]], 22, FALSE)</f>
        <v>14</v>
      </c>
      <c r="AF160" s="9">
        <f>VLOOKUP(Table1[[#This Row],[Stock]], Table2[[#All],[Stock]:[param_complete]], 24, FALSE)</f>
        <v>12.4</v>
      </c>
      <c r="AG160" s="9">
        <f>VLOOKUP(Table1[[#This Row],[Stock]], Table2[[#All],[Stock]:[param_complete]], 26, FALSE)</f>
        <v>0</v>
      </c>
      <c r="AH160" s="9">
        <f>VLOOKUP(Table1[[#This Row],[Stock]], Table2[[#All],[Stock]:[param_complete]], 28, FALSE)</f>
        <v>1</v>
      </c>
      <c r="AI160" s="9">
        <f>VLOOKUP(Table1[[#This Row],[Stock]], Table2[[#All],[Stock]:[param_complete]], 29, FALSE)</f>
        <v>1000</v>
      </c>
      <c r="AJ160" s="9">
        <f>VLOOKUP(Table1[[#This Row],[Stock]], Table2[[#All],[Stock]:[param_complete]], 30, FALSE)</f>
        <v>500.5</v>
      </c>
      <c r="AK160" s="65">
        <f>VLOOKUP(Table1[[#This Row],[Stock]], Table2[[#All],[Stock]:[param_complete]], 32, FALSE)</f>
        <v>0</v>
      </c>
    </row>
    <row r="161" spans="1:37" x14ac:dyDescent="0.3">
      <c r="A161" t="s">
        <v>71</v>
      </c>
      <c r="B161" t="s">
        <v>72</v>
      </c>
      <c r="C161" t="s">
        <v>73</v>
      </c>
      <c r="D161">
        <v>19</v>
      </c>
      <c r="E161" s="92">
        <v>0.99</v>
      </c>
      <c r="F161">
        <f t="shared" si="1"/>
        <v>0.8</v>
      </c>
      <c r="I161" t="s">
        <v>74</v>
      </c>
      <c r="J161" t="s">
        <v>75</v>
      </c>
      <c r="K161" t="s">
        <v>75</v>
      </c>
      <c r="M161" s="1" t="s">
        <v>76</v>
      </c>
      <c r="N161" s="1" t="s">
        <v>76</v>
      </c>
      <c r="P161">
        <v>1</v>
      </c>
      <c r="Q161" t="s">
        <v>8</v>
      </c>
      <c r="R161" t="s">
        <v>8</v>
      </c>
      <c r="T161" t="s">
        <v>66</v>
      </c>
      <c r="U161" s="9" t="str">
        <f>VLOOKUP(Table1[[#This Row],[Stock]], Table2[[#All],[Stock]:[param_complete]], 2, FALSE)</f>
        <v>pelagic</v>
      </c>
      <c r="V161" s="9">
        <f>VLOOKUP(Table1[[#This Row],[Stock]], Table2[[#All],[Stock]:[param_complete]], 4, FALSE)</f>
        <v>4.3499999999999996</v>
      </c>
      <c r="W161" s="9">
        <f>VLOOKUP(Table1[[#This Row],[Stock]], Table2[[#All],[Stock]:[param_complete]], 6, FALSE)</f>
        <v>425</v>
      </c>
      <c r="X161" s="9">
        <f>VLOOKUP(Table1[[#This Row],[Stock]], Table2[[#All],[Stock]:[param_complete]], 8, FALSE)</f>
        <v>70</v>
      </c>
      <c r="Y161" s="9">
        <f>VLOOKUP(Table1[[#This Row],[Stock]], Table2[[#All],[Stock]:[param_complete]], 10, FALSE)</f>
        <v>1</v>
      </c>
      <c r="Z161" s="9">
        <f>VLOOKUP(Table1[[#This Row],[Stock]], Table2[[#All],[Stock]:[param_complete]], 12, FALSE)</f>
        <v>5</v>
      </c>
      <c r="AA161" s="9">
        <f>VLOOKUP(Table1[[#This Row],[Stock]], Table2[[#All],[Stock]:[param_complete]], 14, FALSE)</f>
        <v>206</v>
      </c>
      <c r="AB161" s="9">
        <f>VLOOKUP(Table1[[#This Row],[Stock]], Table2[[#All],[Stock]:[param_complete]], 16, FALSE)</f>
        <v>268.5</v>
      </c>
      <c r="AC161" s="9">
        <f>VLOOKUP(Table1[[#This Row],[Stock]], Table2[[#All],[Stock]:[param_complete]], 18, FALSE)</f>
        <v>0.14599999999999999</v>
      </c>
      <c r="AD161" s="9">
        <f>VLOOKUP(Table1[[#This Row],[Stock]], Table2[[#All],[Stock]:[param_complete]], 20, FALSE)</f>
        <v>341.8</v>
      </c>
      <c r="AE161" s="9">
        <f>VLOOKUP(Table1[[#This Row],[Stock]], Table2[[#All],[Stock]:[param_complete]], 22, FALSE)</f>
        <v>14</v>
      </c>
      <c r="AF161" s="9">
        <f>VLOOKUP(Table1[[#This Row],[Stock]], Table2[[#All],[Stock]:[param_complete]], 24, FALSE)</f>
        <v>12.4</v>
      </c>
      <c r="AG161" s="9">
        <f>VLOOKUP(Table1[[#This Row],[Stock]], Table2[[#All],[Stock]:[param_complete]], 26, FALSE)</f>
        <v>0</v>
      </c>
      <c r="AH161" s="9">
        <f>VLOOKUP(Table1[[#This Row],[Stock]], Table2[[#All],[Stock]:[param_complete]], 28, FALSE)</f>
        <v>1</v>
      </c>
      <c r="AI161" s="9">
        <f>VLOOKUP(Table1[[#This Row],[Stock]], Table2[[#All],[Stock]:[param_complete]], 29, FALSE)</f>
        <v>1000</v>
      </c>
      <c r="AJ161" s="9">
        <f>VLOOKUP(Table1[[#This Row],[Stock]], Table2[[#All],[Stock]:[param_complete]], 30, FALSE)</f>
        <v>500.5</v>
      </c>
      <c r="AK161" s="65">
        <f>VLOOKUP(Table1[[#This Row],[Stock]], Table2[[#All],[Stock]:[param_complete]], 32, FALSE)</f>
        <v>0</v>
      </c>
    </row>
    <row r="162" spans="1:37" x14ac:dyDescent="0.3">
      <c r="A162" t="s">
        <v>71</v>
      </c>
      <c r="B162" t="s">
        <v>72</v>
      </c>
      <c r="C162" t="s">
        <v>73</v>
      </c>
      <c r="D162">
        <v>20</v>
      </c>
      <c r="E162" s="92">
        <v>0.99</v>
      </c>
      <c r="F162">
        <f t="shared" si="1"/>
        <v>0.8</v>
      </c>
      <c r="I162" t="s">
        <v>74</v>
      </c>
      <c r="J162" t="s">
        <v>75</v>
      </c>
      <c r="K162" t="s">
        <v>75</v>
      </c>
      <c r="M162" s="1" t="s">
        <v>76</v>
      </c>
      <c r="N162" s="1" t="s">
        <v>76</v>
      </c>
      <c r="P162">
        <v>1</v>
      </c>
      <c r="Q162" t="s">
        <v>8</v>
      </c>
      <c r="R162" t="s">
        <v>8</v>
      </c>
      <c r="T162" t="s">
        <v>66</v>
      </c>
      <c r="U162" s="9" t="str">
        <f>VLOOKUP(Table1[[#This Row],[Stock]], Table2[[#All],[Stock]:[param_complete]], 2, FALSE)</f>
        <v>pelagic</v>
      </c>
      <c r="V162" s="9">
        <f>VLOOKUP(Table1[[#This Row],[Stock]], Table2[[#All],[Stock]:[param_complete]], 4, FALSE)</f>
        <v>4.3499999999999996</v>
      </c>
      <c r="W162" s="9">
        <f>VLOOKUP(Table1[[#This Row],[Stock]], Table2[[#All],[Stock]:[param_complete]], 6, FALSE)</f>
        <v>425</v>
      </c>
      <c r="X162" s="9">
        <f>VLOOKUP(Table1[[#This Row],[Stock]], Table2[[#All],[Stock]:[param_complete]], 8, FALSE)</f>
        <v>70</v>
      </c>
      <c r="Y162" s="9">
        <f>VLOOKUP(Table1[[#This Row],[Stock]], Table2[[#All],[Stock]:[param_complete]], 10, FALSE)</f>
        <v>1</v>
      </c>
      <c r="Z162" s="9">
        <f>VLOOKUP(Table1[[#This Row],[Stock]], Table2[[#All],[Stock]:[param_complete]], 12, FALSE)</f>
        <v>5</v>
      </c>
      <c r="AA162" s="9">
        <f>VLOOKUP(Table1[[#This Row],[Stock]], Table2[[#All],[Stock]:[param_complete]], 14, FALSE)</f>
        <v>206</v>
      </c>
      <c r="AB162" s="9">
        <f>VLOOKUP(Table1[[#This Row],[Stock]], Table2[[#All],[Stock]:[param_complete]], 16, FALSE)</f>
        <v>268.5</v>
      </c>
      <c r="AC162" s="9">
        <f>VLOOKUP(Table1[[#This Row],[Stock]], Table2[[#All],[Stock]:[param_complete]], 18, FALSE)</f>
        <v>0.14599999999999999</v>
      </c>
      <c r="AD162" s="9">
        <f>VLOOKUP(Table1[[#This Row],[Stock]], Table2[[#All],[Stock]:[param_complete]], 20, FALSE)</f>
        <v>341.8</v>
      </c>
      <c r="AE162" s="9">
        <f>VLOOKUP(Table1[[#This Row],[Stock]], Table2[[#All],[Stock]:[param_complete]], 22, FALSE)</f>
        <v>14</v>
      </c>
      <c r="AF162" s="9">
        <f>VLOOKUP(Table1[[#This Row],[Stock]], Table2[[#All],[Stock]:[param_complete]], 24, FALSE)</f>
        <v>12.4</v>
      </c>
      <c r="AG162" s="9">
        <f>VLOOKUP(Table1[[#This Row],[Stock]], Table2[[#All],[Stock]:[param_complete]], 26, FALSE)</f>
        <v>0</v>
      </c>
      <c r="AH162" s="9">
        <f>VLOOKUP(Table1[[#This Row],[Stock]], Table2[[#All],[Stock]:[param_complete]], 28, FALSE)</f>
        <v>1</v>
      </c>
      <c r="AI162" s="9">
        <f>VLOOKUP(Table1[[#This Row],[Stock]], Table2[[#All],[Stock]:[param_complete]], 29, FALSE)</f>
        <v>1000</v>
      </c>
      <c r="AJ162" s="9">
        <f>VLOOKUP(Table1[[#This Row],[Stock]], Table2[[#All],[Stock]:[param_complete]], 30, FALSE)</f>
        <v>500.5</v>
      </c>
      <c r="AK162" s="65">
        <f>VLOOKUP(Table1[[#This Row],[Stock]], Table2[[#All],[Stock]:[param_complete]], 32, FALSE)</f>
        <v>0</v>
      </c>
    </row>
    <row r="163" spans="1:37" x14ac:dyDescent="0.3">
      <c r="A163" t="s">
        <v>31</v>
      </c>
      <c r="B163" t="s">
        <v>32</v>
      </c>
      <c r="C163" t="s">
        <v>33</v>
      </c>
      <c r="D163">
        <v>0</v>
      </c>
      <c r="E163">
        <v>0</v>
      </c>
      <c r="H163" t="s">
        <v>34</v>
      </c>
      <c r="I163" t="s">
        <v>35</v>
      </c>
      <c r="J163" t="s">
        <v>36</v>
      </c>
      <c r="M163" s="1" t="s">
        <v>37</v>
      </c>
      <c r="P163">
        <v>0</v>
      </c>
      <c r="Q163" t="s">
        <v>7</v>
      </c>
      <c r="T163" t="s">
        <v>9</v>
      </c>
      <c r="U163" s="9" t="str">
        <f>VLOOKUP(Table1[[#This Row],[Stock]], Table2[[#All],[Stock]:[param_complete]], 2, FALSE)</f>
        <v>reef-associated</v>
      </c>
      <c r="V163" s="9">
        <f>VLOOKUP(Table1[[#This Row],[Stock]], Table2[[#All],[Stock]:[param_complete]], 4, FALSE)</f>
        <v>4.37</v>
      </c>
      <c r="W163" s="9">
        <f>VLOOKUP(Table1[[#This Row],[Stock]], Table2[[#All],[Stock]:[param_complete]], 6, FALSE)</f>
        <v>700</v>
      </c>
      <c r="X163" s="9">
        <f>VLOOKUP(Table1[[#This Row],[Stock]], Table2[[#All],[Stock]:[param_complete]], 8, FALSE)</f>
        <v>6</v>
      </c>
      <c r="Y163" s="9">
        <f>VLOOKUP(Table1[[#This Row],[Stock]], Table2[[#All],[Stock]:[param_complete]], 10, FALSE)</f>
        <v>2</v>
      </c>
      <c r="Z163" s="9">
        <f>VLOOKUP(Table1[[#This Row],[Stock]], Table2[[#All],[Stock]:[param_complete]], 12, FALSE)</f>
        <v>7</v>
      </c>
      <c r="AA163" s="9">
        <f>VLOOKUP(Table1[[#This Row],[Stock]], Table2[[#All],[Stock]:[param_complete]], 14, FALSE)</f>
        <v>165</v>
      </c>
      <c r="AB163" s="9">
        <f>VLOOKUP(Table1[[#This Row],[Stock]], Table2[[#All],[Stock]:[param_complete]], 16, FALSE)</f>
        <v>188.5499992</v>
      </c>
      <c r="AC163" s="9">
        <f>VLOOKUP(Table1[[#This Row],[Stock]], Table2[[#All],[Stock]:[param_complete]], 18, FALSE)</f>
        <v>0.21151447000000001</v>
      </c>
      <c r="AD163" s="9">
        <f>VLOOKUP(Table1[[#This Row],[Stock]], Table2[[#All],[Stock]:[param_complete]], 20, FALSE)</f>
        <v>191</v>
      </c>
      <c r="AE163" s="9">
        <f>VLOOKUP(Table1[[#This Row],[Stock]], Table2[[#All],[Stock]:[param_complete]], 22, FALSE)</f>
        <v>14.25</v>
      </c>
      <c r="AF163" s="9">
        <f>VLOOKUP(Table1[[#This Row],[Stock]], Table2[[#All],[Stock]:[param_complete]], 24, FALSE)</f>
        <v>26</v>
      </c>
      <c r="AG163" s="9">
        <f>VLOOKUP(Table1[[#This Row],[Stock]], Table2[[#All],[Stock]:[param_complete]], 26, FALSE)</f>
        <v>0</v>
      </c>
      <c r="AH163" s="9">
        <f>VLOOKUP(Table1[[#This Row],[Stock]], Table2[[#All],[Stock]:[param_complete]], 28, FALSE)</f>
        <v>0</v>
      </c>
      <c r="AI163" s="9">
        <f>VLOOKUP(Table1[[#This Row],[Stock]], Table2[[#All],[Stock]:[param_complete]], 29, FALSE)</f>
        <v>100</v>
      </c>
      <c r="AJ163" s="9">
        <f>VLOOKUP(Table1[[#This Row],[Stock]], Table2[[#All],[Stock]:[param_complete]], 30, FALSE)</f>
        <v>50</v>
      </c>
      <c r="AK163" s="65">
        <f>VLOOKUP(Table1[[#This Row],[Stock]], Table2[[#All],[Stock]:[param_complete]], 32, FALSE)</f>
        <v>0</v>
      </c>
    </row>
    <row r="164" spans="1:37" x14ac:dyDescent="0.3">
      <c r="A164" t="s">
        <v>31</v>
      </c>
      <c r="B164" t="s">
        <v>32</v>
      </c>
      <c r="C164" t="s">
        <v>33</v>
      </c>
      <c r="D164">
        <v>1</v>
      </c>
      <c r="E164">
        <v>2E-3</v>
      </c>
      <c r="H164" t="s">
        <v>34</v>
      </c>
      <c r="I164" t="s">
        <v>35</v>
      </c>
      <c r="J164" t="s">
        <v>36</v>
      </c>
      <c r="M164" s="1" t="s">
        <v>37</v>
      </c>
      <c r="P164">
        <v>0</v>
      </c>
      <c r="Q164" t="s">
        <v>7</v>
      </c>
      <c r="T164" t="s">
        <v>9</v>
      </c>
      <c r="U164" s="9" t="str">
        <f>VLOOKUP(Table1[[#This Row],[Stock]], Table2[[#All],[Stock]:[param_complete]], 2, FALSE)</f>
        <v>reef-associated</v>
      </c>
      <c r="V164" s="9">
        <f>VLOOKUP(Table1[[#This Row],[Stock]], Table2[[#All],[Stock]:[param_complete]], 4, FALSE)</f>
        <v>4.37</v>
      </c>
      <c r="W164" s="9">
        <f>VLOOKUP(Table1[[#This Row],[Stock]], Table2[[#All],[Stock]:[param_complete]], 6, FALSE)</f>
        <v>700</v>
      </c>
      <c r="X164" s="9">
        <f>VLOOKUP(Table1[[#This Row],[Stock]], Table2[[#All],[Stock]:[param_complete]], 8, FALSE)</f>
        <v>6</v>
      </c>
      <c r="Y164" s="9">
        <f>VLOOKUP(Table1[[#This Row],[Stock]], Table2[[#All],[Stock]:[param_complete]], 10, FALSE)</f>
        <v>2</v>
      </c>
      <c r="Z164" s="9">
        <f>VLOOKUP(Table1[[#This Row],[Stock]], Table2[[#All],[Stock]:[param_complete]], 12, FALSE)</f>
        <v>7</v>
      </c>
      <c r="AA164" s="9">
        <f>VLOOKUP(Table1[[#This Row],[Stock]], Table2[[#All],[Stock]:[param_complete]], 14, FALSE)</f>
        <v>165</v>
      </c>
      <c r="AB164" s="9">
        <f>VLOOKUP(Table1[[#This Row],[Stock]], Table2[[#All],[Stock]:[param_complete]], 16, FALSE)</f>
        <v>188.5499992</v>
      </c>
      <c r="AC164" s="9">
        <f>VLOOKUP(Table1[[#This Row],[Stock]], Table2[[#All],[Stock]:[param_complete]], 18, FALSE)</f>
        <v>0.21151447000000001</v>
      </c>
      <c r="AD164" s="9">
        <f>VLOOKUP(Table1[[#This Row],[Stock]], Table2[[#All],[Stock]:[param_complete]], 20, FALSE)</f>
        <v>191</v>
      </c>
      <c r="AE164" s="9">
        <f>VLOOKUP(Table1[[#This Row],[Stock]], Table2[[#All],[Stock]:[param_complete]], 22, FALSE)</f>
        <v>14.25</v>
      </c>
      <c r="AF164" s="9">
        <f>VLOOKUP(Table1[[#This Row],[Stock]], Table2[[#All],[Stock]:[param_complete]], 24, FALSE)</f>
        <v>26</v>
      </c>
      <c r="AG164" s="9">
        <f>VLOOKUP(Table1[[#This Row],[Stock]], Table2[[#All],[Stock]:[param_complete]], 26, FALSE)</f>
        <v>0</v>
      </c>
      <c r="AH164" s="9">
        <f>VLOOKUP(Table1[[#This Row],[Stock]], Table2[[#All],[Stock]:[param_complete]], 28, FALSE)</f>
        <v>0</v>
      </c>
      <c r="AI164" s="9">
        <f>VLOOKUP(Table1[[#This Row],[Stock]], Table2[[#All],[Stock]:[param_complete]], 29, FALSE)</f>
        <v>100</v>
      </c>
      <c r="AJ164" s="9">
        <f>VLOOKUP(Table1[[#This Row],[Stock]], Table2[[#All],[Stock]:[param_complete]], 30, FALSE)</f>
        <v>50</v>
      </c>
      <c r="AK164" s="65">
        <f>VLOOKUP(Table1[[#This Row],[Stock]], Table2[[#All],[Stock]:[param_complete]], 32, FALSE)</f>
        <v>0</v>
      </c>
    </row>
    <row r="165" spans="1:37" x14ac:dyDescent="0.3">
      <c r="A165" t="s">
        <v>31</v>
      </c>
      <c r="B165" t="s">
        <v>32</v>
      </c>
      <c r="C165" t="s">
        <v>33</v>
      </c>
      <c r="D165">
        <v>2</v>
      </c>
      <c r="E165">
        <v>6.0000000000000001E-3</v>
      </c>
      <c r="H165" t="s">
        <v>34</v>
      </c>
      <c r="I165" t="s">
        <v>35</v>
      </c>
      <c r="J165" t="s">
        <v>36</v>
      </c>
      <c r="M165" s="1" t="s">
        <v>37</v>
      </c>
      <c r="P165">
        <v>0</v>
      </c>
      <c r="Q165" t="s">
        <v>7</v>
      </c>
      <c r="T165" t="s">
        <v>9</v>
      </c>
      <c r="U165" s="9" t="str">
        <f>VLOOKUP(Table1[[#This Row],[Stock]], Table2[[#All],[Stock]:[param_complete]], 2, FALSE)</f>
        <v>reef-associated</v>
      </c>
      <c r="V165" s="9">
        <f>VLOOKUP(Table1[[#This Row],[Stock]], Table2[[#All],[Stock]:[param_complete]], 4, FALSE)</f>
        <v>4.37</v>
      </c>
      <c r="W165" s="9">
        <f>VLOOKUP(Table1[[#This Row],[Stock]], Table2[[#All],[Stock]:[param_complete]], 6, FALSE)</f>
        <v>700</v>
      </c>
      <c r="X165" s="9">
        <f>VLOOKUP(Table1[[#This Row],[Stock]], Table2[[#All],[Stock]:[param_complete]], 8, FALSE)</f>
        <v>6</v>
      </c>
      <c r="Y165" s="9">
        <f>VLOOKUP(Table1[[#This Row],[Stock]], Table2[[#All],[Stock]:[param_complete]], 10, FALSE)</f>
        <v>2</v>
      </c>
      <c r="Z165" s="9">
        <f>VLOOKUP(Table1[[#This Row],[Stock]], Table2[[#All],[Stock]:[param_complete]], 12, FALSE)</f>
        <v>7</v>
      </c>
      <c r="AA165" s="9">
        <f>VLOOKUP(Table1[[#This Row],[Stock]], Table2[[#All],[Stock]:[param_complete]], 14, FALSE)</f>
        <v>165</v>
      </c>
      <c r="AB165" s="9">
        <f>VLOOKUP(Table1[[#This Row],[Stock]], Table2[[#All],[Stock]:[param_complete]], 16, FALSE)</f>
        <v>188.5499992</v>
      </c>
      <c r="AC165" s="9">
        <f>VLOOKUP(Table1[[#This Row],[Stock]], Table2[[#All],[Stock]:[param_complete]], 18, FALSE)</f>
        <v>0.21151447000000001</v>
      </c>
      <c r="AD165" s="9">
        <f>VLOOKUP(Table1[[#This Row],[Stock]], Table2[[#All],[Stock]:[param_complete]], 20, FALSE)</f>
        <v>191</v>
      </c>
      <c r="AE165" s="9">
        <f>VLOOKUP(Table1[[#This Row],[Stock]], Table2[[#All],[Stock]:[param_complete]], 22, FALSE)</f>
        <v>14.25</v>
      </c>
      <c r="AF165" s="9">
        <f>VLOOKUP(Table1[[#This Row],[Stock]], Table2[[#All],[Stock]:[param_complete]], 24, FALSE)</f>
        <v>26</v>
      </c>
      <c r="AG165" s="9">
        <f>VLOOKUP(Table1[[#This Row],[Stock]], Table2[[#All],[Stock]:[param_complete]], 26, FALSE)</f>
        <v>0</v>
      </c>
      <c r="AH165" s="9">
        <f>VLOOKUP(Table1[[#This Row],[Stock]], Table2[[#All],[Stock]:[param_complete]], 28, FALSE)</f>
        <v>0</v>
      </c>
      <c r="AI165" s="9">
        <f>VLOOKUP(Table1[[#This Row],[Stock]], Table2[[#All],[Stock]:[param_complete]], 29, FALSE)</f>
        <v>100</v>
      </c>
      <c r="AJ165" s="9">
        <f>VLOOKUP(Table1[[#This Row],[Stock]], Table2[[#All],[Stock]:[param_complete]], 30, FALSE)</f>
        <v>50</v>
      </c>
      <c r="AK165" s="65">
        <f>VLOOKUP(Table1[[#This Row],[Stock]], Table2[[#All],[Stock]:[param_complete]], 32, FALSE)</f>
        <v>0</v>
      </c>
    </row>
    <row r="166" spans="1:37" x14ac:dyDescent="0.3">
      <c r="A166" t="s">
        <v>31</v>
      </c>
      <c r="B166" t="s">
        <v>32</v>
      </c>
      <c r="C166" t="s">
        <v>33</v>
      </c>
      <c r="D166">
        <v>3</v>
      </c>
      <c r="E166">
        <v>2.2000000000000002E-2</v>
      </c>
      <c r="H166" t="s">
        <v>34</v>
      </c>
      <c r="I166" t="s">
        <v>35</v>
      </c>
      <c r="J166" t="s">
        <v>36</v>
      </c>
      <c r="M166" s="1" t="s">
        <v>37</v>
      </c>
      <c r="P166">
        <v>0</v>
      </c>
      <c r="Q166" t="s">
        <v>7</v>
      </c>
      <c r="T166" t="s">
        <v>9</v>
      </c>
      <c r="U166" s="9" t="str">
        <f>VLOOKUP(Table1[[#This Row],[Stock]], Table2[[#All],[Stock]:[param_complete]], 2, FALSE)</f>
        <v>reef-associated</v>
      </c>
      <c r="V166" s="9">
        <f>VLOOKUP(Table1[[#This Row],[Stock]], Table2[[#All],[Stock]:[param_complete]], 4, FALSE)</f>
        <v>4.37</v>
      </c>
      <c r="W166" s="9">
        <f>VLOOKUP(Table1[[#This Row],[Stock]], Table2[[#All],[Stock]:[param_complete]], 6, FALSE)</f>
        <v>700</v>
      </c>
      <c r="X166" s="9">
        <f>VLOOKUP(Table1[[#This Row],[Stock]], Table2[[#All],[Stock]:[param_complete]], 8, FALSE)</f>
        <v>6</v>
      </c>
      <c r="Y166" s="9">
        <f>VLOOKUP(Table1[[#This Row],[Stock]], Table2[[#All],[Stock]:[param_complete]], 10, FALSE)</f>
        <v>2</v>
      </c>
      <c r="Z166" s="9">
        <f>VLOOKUP(Table1[[#This Row],[Stock]], Table2[[#All],[Stock]:[param_complete]], 12, FALSE)</f>
        <v>7</v>
      </c>
      <c r="AA166" s="9">
        <f>VLOOKUP(Table1[[#This Row],[Stock]], Table2[[#All],[Stock]:[param_complete]], 14, FALSE)</f>
        <v>165</v>
      </c>
      <c r="AB166" s="9">
        <f>VLOOKUP(Table1[[#This Row],[Stock]], Table2[[#All],[Stock]:[param_complete]], 16, FALSE)</f>
        <v>188.5499992</v>
      </c>
      <c r="AC166" s="9">
        <f>VLOOKUP(Table1[[#This Row],[Stock]], Table2[[#All],[Stock]:[param_complete]], 18, FALSE)</f>
        <v>0.21151447000000001</v>
      </c>
      <c r="AD166" s="9">
        <f>VLOOKUP(Table1[[#This Row],[Stock]], Table2[[#All],[Stock]:[param_complete]], 20, FALSE)</f>
        <v>191</v>
      </c>
      <c r="AE166" s="9">
        <f>VLOOKUP(Table1[[#This Row],[Stock]], Table2[[#All],[Stock]:[param_complete]], 22, FALSE)</f>
        <v>14.25</v>
      </c>
      <c r="AF166" s="9">
        <f>VLOOKUP(Table1[[#This Row],[Stock]], Table2[[#All],[Stock]:[param_complete]], 24, FALSE)</f>
        <v>26</v>
      </c>
      <c r="AG166" s="9">
        <f>VLOOKUP(Table1[[#This Row],[Stock]], Table2[[#All],[Stock]:[param_complete]], 26, FALSE)</f>
        <v>0</v>
      </c>
      <c r="AH166" s="9">
        <f>VLOOKUP(Table1[[#This Row],[Stock]], Table2[[#All],[Stock]:[param_complete]], 28, FALSE)</f>
        <v>0</v>
      </c>
      <c r="AI166" s="9">
        <f>VLOOKUP(Table1[[#This Row],[Stock]], Table2[[#All],[Stock]:[param_complete]], 29, FALSE)</f>
        <v>100</v>
      </c>
      <c r="AJ166" s="9">
        <f>VLOOKUP(Table1[[#This Row],[Stock]], Table2[[#All],[Stock]:[param_complete]], 30, FALSE)</f>
        <v>50</v>
      </c>
      <c r="AK166" s="65">
        <f>VLOOKUP(Table1[[#This Row],[Stock]], Table2[[#All],[Stock]:[param_complete]], 32, FALSE)</f>
        <v>0</v>
      </c>
    </row>
    <row r="167" spans="1:37" x14ac:dyDescent="0.3">
      <c r="A167" t="s">
        <v>31</v>
      </c>
      <c r="B167" t="s">
        <v>32</v>
      </c>
      <c r="C167" t="s">
        <v>33</v>
      </c>
      <c r="D167">
        <v>4</v>
      </c>
      <c r="E167">
        <v>7.6999999999999999E-2</v>
      </c>
      <c r="H167" t="s">
        <v>34</v>
      </c>
      <c r="I167" t="s">
        <v>35</v>
      </c>
      <c r="J167" t="s">
        <v>36</v>
      </c>
      <c r="M167" s="1" t="s">
        <v>37</v>
      </c>
      <c r="P167">
        <v>0</v>
      </c>
      <c r="Q167" t="s">
        <v>7</v>
      </c>
      <c r="T167" t="s">
        <v>9</v>
      </c>
      <c r="U167" s="9" t="str">
        <f>VLOOKUP(Table1[[#This Row],[Stock]], Table2[[#All],[Stock]:[param_complete]], 2, FALSE)</f>
        <v>reef-associated</v>
      </c>
      <c r="V167" s="9">
        <f>VLOOKUP(Table1[[#This Row],[Stock]], Table2[[#All],[Stock]:[param_complete]], 4, FALSE)</f>
        <v>4.37</v>
      </c>
      <c r="W167" s="9">
        <f>VLOOKUP(Table1[[#This Row],[Stock]], Table2[[#All],[Stock]:[param_complete]], 6, FALSE)</f>
        <v>700</v>
      </c>
      <c r="X167" s="9">
        <f>VLOOKUP(Table1[[#This Row],[Stock]], Table2[[#All],[Stock]:[param_complete]], 8, FALSE)</f>
        <v>6</v>
      </c>
      <c r="Y167" s="9">
        <f>VLOOKUP(Table1[[#This Row],[Stock]], Table2[[#All],[Stock]:[param_complete]], 10, FALSE)</f>
        <v>2</v>
      </c>
      <c r="Z167" s="9">
        <f>VLOOKUP(Table1[[#This Row],[Stock]], Table2[[#All],[Stock]:[param_complete]], 12, FALSE)</f>
        <v>7</v>
      </c>
      <c r="AA167" s="9">
        <f>VLOOKUP(Table1[[#This Row],[Stock]], Table2[[#All],[Stock]:[param_complete]], 14, FALSE)</f>
        <v>165</v>
      </c>
      <c r="AB167" s="9">
        <f>VLOOKUP(Table1[[#This Row],[Stock]], Table2[[#All],[Stock]:[param_complete]], 16, FALSE)</f>
        <v>188.5499992</v>
      </c>
      <c r="AC167" s="9">
        <f>VLOOKUP(Table1[[#This Row],[Stock]], Table2[[#All],[Stock]:[param_complete]], 18, FALSE)</f>
        <v>0.21151447000000001</v>
      </c>
      <c r="AD167" s="9">
        <f>VLOOKUP(Table1[[#This Row],[Stock]], Table2[[#All],[Stock]:[param_complete]], 20, FALSE)</f>
        <v>191</v>
      </c>
      <c r="AE167" s="9">
        <f>VLOOKUP(Table1[[#This Row],[Stock]], Table2[[#All],[Stock]:[param_complete]], 22, FALSE)</f>
        <v>14.25</v>
      </c>
      <c r="AF167" s="9">
        <f>VLOOKUP(Table1[[#This Row],[Stock]], Table2[[#All],[Stock]:[param_complete]], 24, FALSE)</f>
        <v>26</v>
      </c>
      <c r="AG167" s="9">
        <f>VLOOKUP(Table1[[#This Row],[Stock]], Table2[[#All],[Stock]:[param_complete]], 26, FALSE)</f>
        <v>0</v>
      </c>
      <c r="AH167" s="9">
        <f>VLOOKUP(Table1[[#This Row],[Stock]], Table2[[#All],[Stock]:[param_complete]], 28, FALSE)</f>
        <v>0</v>
      </c>
      <c r="AI167" s="9">
        <f>VLOOKUP(Table1[[#This Row],[Stock]], Table2[[#All],[Stock]:[param_complete]], 29, FALSE)</f>
        <v>100</v>
      </c>
      <c r="AJ167" s="9">
        <f>VLOOKUP(Table1[[#This Row],[Stock]], Table2[[#All],[Stock]:[param_complete]], 30, FALSE)</f>
        <v>50</v>
      </c>
      <c r="AK167" s="65">
        <f>VLOOKUP(Table1[[#This Row],[Stock]], Table2[[#All],[Stock]:[param_complete]], 32, FALSE)</f>
        <v>0</v>
      </c>
    </row>
    <row r="168" spans="1:37" x14ac:dyDescent="0.3">
      <c r="A168" t="s">
        <v>31</v>
      </c>
      <c r="B168" t="s">
        <v>32</v>
      </c>
      <c r="C168" t="s">
        <v>33</v>
      </c>
      <c r="D168">
        <v>5</v>
      </c>
      <c r="E168">
        <v>0.23899999999999999</v>
      </c>
      <c r="H168" t="s">
        <v>34</v>
      </c>
      <c r="I168" t="s">
        <v>35</v>
      </c>
      <c r="J168" t="s">
        <v>36</v>
      </c>
      <c r="M168" s="1" t="s">
        <v>37</v>
      </c>
      <c r="P168">
        <v>0</v>
      </c>
      <c r="Q168" t="s">
        <v>7</v>
      </c>
      <c r="T168" t="s">
        <v>9</v>
      </c>
      <c r="U168" s="9" t="str">
        <f>VLOOKUP(Table1[[#This Row],[Stock]], Table2[[#All],[Stock]:[param_complete]], 2, FALSE)</f>
        <v>reef-associated</v>
      </c>
      <c r="V168" s="9">
        <f>VLOOKUP(Table1[[#This Row],[Stock]], Table2[[#All],[Stock]:[param_complete]], 4, FALSE)</f>
        <v>4.37</v>
      </c>
      <c r="W168" s="9">
        <f>VLOOKUP(Table1[[#This Row],[Stock]], Table2[[#All],[Stock]:[param_complete]], 6, FALSE)</f>
        <v>700</v>
      </c>
      <c r="X168" s="9">
        <f>VLOOKUP(Table1[[#This Row],[Stock]], Table2[[#All],[Stock]:[param_complete]], 8, FALSE)</f>
        <v>6</v>
      </c>
      <c r="Y168" s="9">
        <f>VLOOKUP(Table1[[#This Row],[Stock]], Table2[[#All],[Stock]:[param_complete]], 10, FALSE)</f>
        <v>2</v>
      </c>
      <c r="Z168" s="9">
        <f>VLOOKUP(Table1[[#This Row],[Stock]], Table2[[#All],[Stock]:[param_complete]], 12, FALSE)</f>
        <v>7</v>
      </c>
      <c r="AA168" s="9">
        <f>VLOOKUP(Table1[[#This Row],[Stock]], Table2[[#All],[Stock]:[param_complete]], 14, FALSE)</f>
        <v>165</v>
      </c>
      <c r="AB168" s="9">
        <f>VLOOKUP(Table1[[#This Row],[Stock]], Table2[[#All],[Stock]:[param_complete]], 16, FALSE)</f>
        <v>188.5499992</v>
      </c>
      <c r="AC168" s="9">
        <f>VLOOKUP(Table1[[#This Row],[Stock]], Table2[[#All],[Stock]:[param_complete]], 18, FALSE)</f>
        <v>0.21151447000000001</v>
      </c>
      <c r="AD168" s="9">
        <f>VLOOKUP(Table1[[#This Row],[Stock]], Table2[[#All],[Stock]:[param_complete]], 20, FALSE)</f>
        <v>191</v>
      </c>
      <c r="AE168" s="9">
        <f>VLOOKUP(Table1[[#This Row],[Stock]], Table2[[#All],[Stock]:[param_complete]], 22, FALSE)</f>
        <v>14.25</v>
      </c>
      <c r="AF168" s="9">
        <f>VLOOKUP(Table1[[#This Row],[Stock]], Table2[[#All],[Stock]:[param_complete]], 24, FALSE)</f>
        <v>26</v>
      </c>
      <c r="AG168" s="9">
        <f>VLOOKUP(Table1[[#This Row],[Stock]], Table2[[#All],[Stock]:[param_complete]], 26, FALSE)</f>
        <v>0</v>
      </c>
      <c r="AH168" s="9">
        <f>VLOOKUP(Table1[[#This Row],[Stock]], Table2[[#All],[Stock]:[param_complete]], 28, FALSE)</f>
        <v>0</v>
      </c>
      <c r="AI168" s="9">
        <f>VLOOKUP(Table1[[#This Row],[Stock]], Table2[[#All],[Stock]:[param_complete]], 29, FALSE)</f>
        <v>100</v>
      </c>
      <c r="AJ168" s="9">
        <f>VLOOKUP(Table1[[#This Row],[Stock]], Table2[[#All],[Stock]:[param_complete]], 30, FALSE)</f>
        <v>50</v>
      </c>
      <c r="AK168" s="65">
        <f>VLOOKUP(Table1[[#This Row],[Stock]], Table2[[#All],[Stock]:[param_complete]], 32, FALSE)</f>
        <v>0</v>
      </c>
    </row>
    <row r="169" spans="1:37" x14ac:dyDescent="0.3">
      <c r="A169" t="s">
        <v>31</v>
      </c>
      <c r="B169" t="s">
        <v>32</v>
      </c>
      <c r="C169" t="s">
        <v>33</v>
      </c>
      <c r="D169">
        <v>6</v>
      </c>
      <c r="E169">
        <v>0.54100000000000004</v>
      </c>
      <c r="H169" t="s">
        <v>34</v>
      </c>
      <c r="I169" t="s">
        <v>35</v>
      </c>
      <c r="J169" t="s">
        <v>36</v>
      </c>
      <c r="M169" s="1" t="s">
        <v>37</v>
      </c>
      <c r="P169">
        <v>0</v>
      </c>
      <c r="Q169" t="s">
        <v>7</v>
      </c>
      <c r="T169" t="s">
        <v>9</v>
      </c>
      <c r="U169" s="9" t="str">
        <f>VLOOKUP(Table1[[#This Row],[Stock]], Table2[[#All],[Stock]:[param_complete]], 2, FALSE)</f>
        <v>reef-associated</v>
      </c>
      <c r="V169" s="9">
        <f>VLOOKUP(Table1[[#This Row],[Stock]], Table2[[#All],[Stock]:[param_complete]], 4, FALSE)</f>
        <v>4.37</v>
      </c>
      <c r="W169" s="9">
        <f>VLOOKUP(Table1[[#This Row],[Stock]], Table2[[#All],[Stock]:[param_complete]], 6, FALSE)</f>
        <v>700</v>
      </c>
      <c r="X169" s="9">
        <f>VLOOKUP(Table1[[#This Row],[Stock]], Table2[[#All],[Stock]:[param_complete]], 8, FALSE)</f>
        <v>6</v>
      </c>
      <c r="Y169" s="9">
        <f>VLOOKUP(Table1[[#This Row],[Stock]], Table2[[#All],[Stock]:[param_complete]], 10, FALSE)</f>
        <v>2</v>
      </c>
      <c r="Z169" s="9">
        <f>VLOOKUP(Table1[[#This Row],[Stock]], Table2[[#All],[Stock]:[param_complete]], 12, FALSE)</f>
        <v>7</v>
      </c>
      <c r="AA169" s="9">
        <f>VLOOKUP(Table1[[#This Row],[Stock]], Table2[[#All],[Stock]:[param_complete]], 14, FALSE)</f>
        <v>165</v>
      </c>
      <c r="AB169" s="9">
        <f>VLOOKUP(Table1[[#This Row],[Stock]], Table2[[#All],[Stock]:[param_complete]], 16, FALSE)</f>
        <v>188.5499992</v>
      </c>
      <c r="AC169" s="9">
        <f>VLOOKUP(Table1[[#This Row],[Stock]], Table2[[#All],[Stock]:[param_complete]], 18, FALSE)</f>
        <v>0.21151447000000001</v>
      </c>
      <c r="AD169" s="9">
        <f>VLOOKUP(Table1[[#This Row],[Stock]], Table2[[#All],[Stock]:[param_complete]], 20, FALSE)</f>
        <v>191</v>
      </c>
      <c r="AE169" s="9">
        <f>VLOOKUP(Table1[[#This Row],[Stock]], Table2[[#All],[Stock]:[param_complete]], 22, FALSE)</f>
        <v>14.25</v>
      </c>
      <c r="AF169" s="9">
        <f>VLOOKUP(Table1[[#This Row],[Stock]], Table2[[#All],[Stock]:[param_complete]], 24, FALSE)</f>
        <v>26</v>
      </c>
      <c r="AG169" s="9">
        <f>VLOOKUP(Table1[[#This Row],[Stock]], Table2[[#All],[Stock]:[param_complete]], 26, FALSE)</f>
        <v>0</v>
      </c>
      <c r="AH169" s="9">
        <f>VLOOKUP(Table1[[#This Row],[Stock]], Table2[[#All],[Stock]:[param_complete]], 28, FALSE)</f>
        <v>0</v>
      </c>
      <c r="AI169" s="9">
        <f>VLOOKUP(Table1[[#This Row],[Stock]], Table2[[#All],[Stock]:[param_complete]], 29, FALSE)</f>
        <v>100</v>
      </c>
      <c r="AJ169" s="9">
        <f>VLOOKUP(Table1[[#This Row],[Stock]], Table2[[#All],[Stock]:[param_complete]], 30, FALSE)</f>
        <v>50</v>
      </c>
      <c r="AK169" s="65">
        <f>VLOOKUP(Table1[[#This Row],[Stock]], Table2[[#All],[Stock]:[param_complete]], 32, FALSE)</f>
        <v>0</v>
      </c>
    </row>
    <row r="170" spans="1:37" x14ac:dyDescent="0.3">
      <c r="A170" t="s">
        <v>31</v>
      </c>
      <c r="B170" t="s">
        <v>32</v>
      </c>
      <c r="C170" t="s">
        <v>33</v>
      </c>
      <c r="D170">
        <v>7</v>
      </c>
      <c r="E170">
        <v>0.81599999999999995</v>
      </c>
      <c r="H170" t="s">
        <v>34</v>
      </c>
      <c r="I170" t="s">
        <v>35</v>
      </c>
      <c r="J170" t="s">
        <v>36</v>
      </c>
      <c r="M170" s="1" t="s">
        <v>37</v>
      </c>
      <c r="P170">
        <v>0</v>
      </c>
      <c r="Q170" t="s">
        <v>7</v>
      </c>
      <c r="T170" t="s">
        <v>9</v>
      </c>
      <c r="U170" s="9" t="str">
        <f>VLOOKUP(Table1[[#This Row],[Stock]], Table2[[#All],[Stock]:[param_complete]], 2, FALSE)</f>
        <v>reef-associated</v>
      </c>
      <c r="V170" s="9">
        <f>VLOOKUP(Table1[[#This Row],[Stock]], Table2[[#All],[Stock]:[param_complete]], 4, FALSE)</f>
        <v>4.37</v>
      </c>
      <c r="W170" s="9">
        <f>VLOOKUP(Table1[[#This Row],[Stock]], Table2[[#All],[Stock]:[param_complete]], 6, FALSE)</f>
        <v>700</v>
      </c>
      <c r="X170" s="9">
        <f>VLOOKUP(Table1[[#This Row],[Stock]], Table2[[#All],[Stock]:[param_complete]], 8, FALSE)</f>
        <v>6</v>
      </c>
      <c r="Y170" s="9">
        <f>VLOOKUP(Table1[[#This Row],[Stock]], Table2[[#All],[Stock]:[param_complete]], 10, FALSE)</f>
        <v>2</v>
      </c>
      <c r="Z170" s="9">
        <f>VLOOKUP(Table1[[#This Row],[Stock]], Table2[[#All],[Stock]:[param_complete]], 12, FALSE)</f>
        <v>7</v>
      </c>
      <c r="AA170" s="9">
        <f>VLOOKUP(Table1[[#This Row],[Stock]], Table2[[#All],[Stock]:[param_complete]], 14, FALSE)</f>
        <v>165</v>
      </c>
      <c r="AB170" s="9">
        <f>VLOOKUP(Table1[[#This Row],[Stock]], Table2[[#All],[Stock]:[param_complete]], 16, FALSE)</f>
        <v>188.5499992</v>
      </c>
      <c r="AC170" s="9">
        <f>VLOOKUP(Table1[[#This Row],[Stock]], Table2[[#All],[Stock]:[param_complete]], 18, FALSE)</f>
        <v>0.21151447000000001</v>
      </c>
      <c r="AD170" s="9">
        <f>VLOOKUP(Table1[[#This Row],[Stock]], Table2[[#All],[Stock]:[param_complete]], 20, FALSE)</f>
        <v>191</v>
      </c>
      <c r="AE170" s="9">
        <f>VLOOKUP(Table1[[#This Row],[Stock]], Table2[[#All],[Stock]:[param_complete]], 22, FALSE)</f>
        <v>14.25</v>
      </c>
      <c r="AF170" s="9">
        <f>VLOOKUP(Table1[[#This Row],[Stock]], Table2[[#All],[Stock]:[param_complete]], 24, FALSE)</f>
        <v>26</v>
      </c>
      <c r="AG170" s="9">
        <f>VLOOKUP(Table1[[#This Row],[Stock]], Table2[[#All],[Stock]:[param_complete]], 26, FALSE)</f>
        <v>0</v>
      </c>
      <c r="AH170" s="9">
        <f>VLOOKUP(Table1[[#This Row],[Stock]], Table2[[#All],[Stock]:[param_complete]], 28, FALSE)</f>
        <v>0</v>
      </c>
      <c r="AI170" s="9">
        <f>VLOOKUP(Table1[[#This Row],[Stock]], Table2[[#All],[Stock]:[param_complete]], 29, FALSE)</f>
        <v>100</v>
      </c>
      <c r="AJ170" s="9">
        <f>VLOOKUP(Table1[[#This Row],[Stock]], Table2[[#All],[Stock]:[param_complete]], 30, FALSE)</f>
        <v>50</v>
      </c>
      <c r="AK170" s="65">
        <f>VLOOKUP(Table1[[#This Row],[Stock]], Table2[[#All],[Stock]:[param_complete]], 32, FALSE)</f>
        <v>0</v>
      </c>
    </row>
    <row r="171" spans="1:37" x14ac:dyDescent="0.3">
      <c r="A171" t="s">
        <v>31</v>
      </c>
      <c r="B171" t="s">
        <v>32</v>
      </c>
      <c r="C171" t="s">
        <v>33</v>
      </c>
      <c r="D171">
        <v>8</v>
      </c>
      <c r="E171">
        <v>0.94299999999999995</v>
      </c>
      <c r="H171" t="s">
        <v>34</v>
      </c>
      <c r="I171" t="s">
        <v>35</v>
      </c>
      <c r="J171" t="s">
        <v>36</v>
      </c>
      <c r="M171" s="1" t="s">
        <v>37</v>
      </c>
      <c r="P171">
        <v>0</v>
      </c>
      <c r="Q171" t="s">
        <v>7</v>
      </c>
      <c r="T171" t="s">
        <v>9</v>
      </c>
      <c r="U171" s="9" t="str">
        <f>VLOOKUP(Table1[[#This Row],[Stock]], Table2[[#All],[Stock]:[param_complete]], 2, FALSE)</f>
        <v>reef-associated</v>
      </c>
      <c r="V171" s="9">
        <f>VLOOKUP(Table1[[#This Row],[Stock]], Table2[[#All],[Stock]:[param_complete]], 4, FALSE)</f>
        <v>4.37</v>
      </c>
      <c r="W171" s="9">
        <f>VLOOKUP(Table1[[#This Row],[Stock]], Table2[[#All],[Stock]:[param_complete]], 6, FALSE)</f>
        <v>700</v>
      </c>
      <c r="X171" s="9">
        <f>VLOOKUP(Table1[[#This Row],[Stock]], Table2[[#All],[Stock]:[param_complete]], 8, FALSE)</f>
        <v>6</v>
      </c>
      <c r="Y171" s="9">
        <f>VLOOKUP(Table1[[#This Row],[Stock]], Table2[[#All],[Stock]:[param_complete]], 10, FALSE)</f>
        <v>2</v>
      </c>
      <c r="Z171" s="9">
        <f>VLOOKUP(Table1[[#This Row],[Stock]], Table2[[#All],[Stock]:[param_complete]], 12, FALSE)</f>
        <v>7</v>
      </c>
      <c r="AA171" s="9">
        <f>VLOOKUP(Table1[[#This Row],[Stock]], Table2[[#All],[Stock]:[param_complete]], 14, FALSE)</f>
        <v>165</v>
      </c>
      <c r="AB171" s="9">
        <f>VLOOKUP(Table1[[#This Row],[Stock]], Table2[[#All],[Stock]:[param_complete]], 16, FALSE)</f>
        <v>188.5499992</v>
      </c>
      <c r="AC171" s="9">
        <f>VLOOKUP(Table1[[#This Row],[Stock]], Table2[[#All],[Stock]:[param_complete]], 18, FALSE)</f>
        <v>0.21151447000000001</v>
      </c>
      <c r="AD171" s="9">
        <f>VLOOKUP(Table1[[#This Row],[Stock]], Table2[[#All],[Stock]:[param_complete]], 20, FALSE)</f>
        <v>191</v>
      </c>
      <c r="AE171" s="9">
        <f>VLOOKUP(Table1[[#This Row],[Stock]], Table2[[#All],[Stock]:[param_complete]], 22, FALSE)</f>
        <v>14.25</v>
      </c>
      <c r="AF171" s="9">
        <f>VLOOKUP(Table1[[#This Row],[Stock]], Table2[[#All],[Stock]:[param_complete]], 24, FALSE)</f>
        <v>26</v>
      </c>
      <c r="AG171" s="9">
        <f>VLOOKUP(Table1[[#This Row],[Stock]], Table2[[#All],[Stock]:[param_complete]], 26, FALSE)</f>
        <v>0</v>
      </c>
      <c r="AH171" s="9">
        <f>VLOOKUP(Table1[[#This Row],[Stock]], Table2[[#All],[Stock]:[param_complete]], 28, FALSE)</f>
        <v>0</v>
      </c>
      <c r="AI171" s="9">
        <f>VLOOKUP(Table1[[#This Row],[Stock]], Table2[[#All],[Stock]:[param_complete]], 29, FALSE)</f>
        <v>100</v>
      </c>
      <c r="AJ171" s="9">
        <f>VLOOKUP(Table1[[#This Row],[Stock]], Table2[[#All],[Stock]:[param_complete]], 30, FALSE)</f>
        <v>50</v>
      </c>
      <c r="AK171" s="65">
        <f>VLOOKUP(Table1[[#This Row],[Stock]], Table2[[#All],[Stock]:[param_complete]], 32, FALSE)</f>
        <v>0</v>
      </c>
    </row>
    <row r="172" spans="1:37" x14ac:dyDescent="0.3">
      <c r="A172" t="s">
        <v>31</v>
      </c>
      <c r="B172" t="s">
        <v>32</v>
      </c>
      <c r="C172" t="s">
        <v>33</v>
      </c>
      <c r="D172">
        <v>9</v>
      </c>
      <c r="E172">
        <v>0.9840000000000001</v>
      </c>
      <c r="H172" t="s">
        <v>34</v>
      </c>
      <c r="I172" t="s">
        <v>35</v>
      </c>
      <c r="J172" t="s">
        <v>36</v>
      </c>
      <c r="M172" s="1" t="s">
        <v>37</v>
      </c>
      <c r="P172">
        <v>0</v>
      </c>
      <c r="Q172" t="s">
        <v>7</v>
      </c>
      <c r="T172" t="s">
        <v>9</v>
      </c>
      <c r="U172" s="9" t="str">
        <f>VLOOKUP(Table1[[#This Row],[Stock]], Table2[[#All],[Stock]:[param_complete]], 2, FALSE)</f>
        <v>reef-associated</v>
      </c>
      <c r="V172" s="9">
        <f>VLOOKUP(Table1[[#This Row],[Stock]], Table2[[#All],[Stock]:[param_complete]], 4, FALSE)</f>
        <v>4.37</v>
      </c>
      <c r="W172" s="9">
        <f>VLOOKUP(Table1[[#This Row],[Stock]], Table2[[#All],[Stock]:[param_complete]], 6, FALSE)</f>
        <v>700</v>
      </c>
      <c r="X172" s="9">
        <f>VLOOKUP(Table1[[#This Row],[Stock]], Table2[[#All],[Stock]:[param_complete]], 8, FALSE)</f>
        <v>6</v>
      </c>
      <c r="Y172" s="9">
        <f>VLOOKUP(Table1[[#This Row],[Stock]], Table2[[#All],[Stock]:[param_complete]], 10, FALSE)</f>
        <v>2</v>
      </c>
      <c r="Z172" s="9">
        <f>VLOOKUP(Table1[[#This Row],[Stock]], Table2[[#All],[Stock]:[param_complete]], 12, FALSE)</f>
        <v>7</v>
      </c>
      <c r="AA172" s="9">
        <f>VLOOKUP(Table1[[#This Row],[Stock]], Table2[[#All],[Stock]:[param_complete]], 14, FALSE)</f>
        <v>165</v>
      </c>
      <c r="AB172" s="9">
        <f>VLOOKUP(Table1[[#This Row],[Stock]], Table2[[#All],[Stock]:[param_complete]], 16, FALSE)</f>
        <v>188.5499992</v>
      </c>
      <c r="AC172" s="9">
        <f>VLOOKUP(Table1[[#This Row],[Stock]], Table2[[#All],[Stock]:[param_complete]], 18, FALSE)</f>
        <v>0.21151447000000001</v>
      </c>
      <c r="AD172" s="9">
        <f>VLOOKUP(Table1[[#This Row],[Stock]], Table2[[#All],[Stock]:[param_complete]], 20, FALSE)</f>
        <v>191</v>
      </c>
      <c r="AE172" s="9">
        <f>VLOOKUP(Table1[[#This Row],[Stock]], Table2[[#All],[Stock]:[param_complete]], 22, FALSE)</f>
        <v>14.25</v>
      </c>
      <c r="AF172" s="9">
        <f>VLOOKUP(Table1[[#This Row],[Stock]], Table2[[#All],[Stock]:[param_complete]], 24, FALSE)</f>
        <v>26</v>
      </c>
      <c r="AG172" s="9">
        <f>VLOOKUP(Table1[[#This Row],[Stock]], Table2[[#All],[Stock]:[param_complete]], 26, FALSE)</f>
        <v>0</v>
      </c>
      <c r="AH172" s="9">
        <f>VLOOKUP(Table1[[#This Row],[Stock]], Table2[[#All],[Stock]:[param_complete]], 28, FALSE)</f>
        <v>0</v>
      </c>
      <c r="AI172" s="9">
        <f>VLOOKUP(Table1[[#This Row],[Stock]], Table2[[#All],[Stock]:[param_complete]], 29, FALSE)</f>
        <v>100</v>
      </c>
      <c r="AJ172" s="9">
        <f>VLOOKUP(Table1[[#This Row],[Stock]], Table2[[#All],[Stock]:[param_complete]], 30, FALSE)</f>
        <v>50</v>
      </c>
      <c r="AK172" s="65">
        <f>VLOOKUP(Table1[[#This Row],[Stock]], Table2[[#All],[Stock]:[param_complete]], 32, FALSE)</f>
        <v>0</v>
      </c>
    </row>
    <row r="173" spans="1:37" x14ac:dyDescent="0.3">
      <c r="A173" t="s">
        <v>31</v>
      </c>
      <c r="B173" t="s">
        <v>32</v>
      </c>
      <c r="C173" t="s">
        <v>33</v>
      </c>
      <c r="D173">
        <v>10</v>
      </c>
      <c r="E173">
        <v>0.996</v>
      </c>
      <c r="H173" t="s">
        <v>34</v>
      </c>
      <c r="I173" t="s">
        <v>35</v>
      </c>
      <c r="J173" t="s">
        <v>36</v>
      </c>
      <c r="M173" s="1" t="s">
        <v>37</v>
      </c>
      <c r="P173">
        <v>0</v>
      </c>
      <c r="Q173" t="s">
        <v>7</v>
      </c>
      <c r="T173" t="s">
        <v>9</v>
      </c>
      <c r="U173" s="9" t="str">
        <f>VLOOKUP(Table1[[#This Row],[Stock]], Table2[[#All],[Stock]:[param_complete]], 2, FALSE)</f>
        <v>reef-associated</v>
      </c>
      <c r="V173" s="9">
        <f>VLOOKUP(Table1[[#This Row],[Stock]], Table2[[#All],[Stock]:[param_complete]], 4, FALSE)</f>
        <v>4.37</v>
      </c>
      <c r="W173" s="9">
        <f>VLOOKUP(Table1[[#This Row],[Stock]], Table2[[#All],[Stock]:[param_complete]], 6, FALSE)</f>
        <v>700</v>
      </c>
      <c r="X173" s="9">
        <f>VLOOKUP(Table1[[#This Row],[Stock]], Table2[[#All],[Stock]:[param_complete]], 8, FALSE)</f>
        <v>6</v>
      </c>
      <c r="Y173" s="9">
        <f>VLOOKUP(Table1[[#This Row],[Stock]], Table2[[#All],[Stock]:[param_complete]], 10, FALSE)</f>
        <v>2</v>
      </c>
      <c r="Z173" s="9">
        <f>VLOOKUP(Table1[[#This Row],[Stock]], Table2[[#All],[Stock]:[param_complete]], 12, FALSE)</f>
        <v>7</v>
      </c>
      <c r="AA173" s="9">
        <f>VLOOKUP(Table1[[#This Row],[Stock]], Table2[[#All],[Stock]:[param_complete]], 14, FALSE)</f>
        <v>165</v>
      </c>
      <c r="AB173" s="9">
        <f>VLOOKUP(Table1[[#This Row],[Stock]], Table2[[#All],[Stock]:[param_complete]], 16, FALSE)</f>
        <v>188.5499992</v>
      </c>
      <c r="AC173" s="9">
        <f>VLOOKUP(Table1[[#This Row],[Stock]], Table2[[#All],[Stock]:[param_complete]], 18, FALSE)</f>
        <v>0.21151447000000001</v>
      </c>
      <c r="AD173" s="9">
        <f>VLOOKUP(Table1[[#This Row],[Stock]], Table2[[#All],[Stock]:[param_complete]], 20, FALSE)</f>
        <v>191</v>
      </c>
      <c r="AE173" s="9">
        <f>VLOOKUP(Table1[[#This Row],[Stock]], Table2[[#All],[Stock]:[param_complete]], 22, FALSE)</f>
        <v>14.25</v>
      </c>
      <c r="AF173" s="9">
        <f>VLOOKUP(Table1[[#This Row],[Stock]], Table2[[#All],[Stock]:[param_complete]], 24, FALSE)</f>
        <v>26</v>
      </c>
      <c r="AG173" s="9">
        <f>VLOOKUP(Table1[[#This Row],[Stock]], Table2[[#All],[Stock]:[param_complete]], 26, FALSE)</f>
        <v>0</v>
      </c>
      <c r="AH173" s="9">
        <f>VLOOKUP(Table1[[#This Row],[Stock]], Table2[[#All],[Stock]:[param_complete]], 28, FALSE)</f>
        <v>0</v>
      </c>
      <c r="AI173" s="9">
        <f>VLOOKUP(Table1[[#This Row],[Stock]], Table2[[#All],[Stock]:[param_complete]], 29, FALSE)</f>
        <v>100</v>
      </c>
      <c r="AJ173" s="9">
        <f>VLOOKUP(Table1[[#This Row],[Stock]], Table2[[#All],[Stock]:[param_complete]], 30, FALSE)</f>
        <v>50</v>
      </c>
      <c r="AK173" s="65">
        <f>VLOOKUP(Table1[[#This Row],[Stock]], Table2[[#All],[Stock]:[param_complete]], 32, FALSE)</f>
        <v>0</v>
      </c>
    </row>
    <row r="174" spans="1:37" x14ac:dyDescent="0.3">
      <c r="A174" t="s">
        <v>31</v>
      </c>
      <c r="B174" t="s">
        <v>32</v>
      </c>
      <c r="C174" t="s">
        <v>33</v>
      </c>
      <c r="D174">
        <v>11</v>
      </c>
      <c r="E174">
        <v>0.99900000000000011</v>
      </c>
      <c r="H174" t="s">
        <v>34</v>
      </c>
      <c r="I174" t="s">
        <v>35</v>
      </c>
      <c r="J174" t="s">
        <v>36</v>
      </c>
      <c r="M174" s="1" t="s">
        <v>37</v>
      </c>
      <c r="P174">
        <v>0</v>
      </c>
      <c r="Q174" t="s">
        <v>7</v>
      </c>
      <c r="T174" t="s">
        <v>9</v>
      </c>
      <c r="U174" s="9" t="str">
        <f>VLOOKUP(Table1[[#This Row],[Stock]], Table2[[#All],[Stock]:[param_complete]], 2, FALSE)</f>
        <v>reef-associated</v>
      </c>
      <c r="V174" s="9">
        <f>VLOOKUP(Table1[[#This Row],[Stock]], Table2[[#All],[Stock]:[param_complete]], 4, FALSE)</f>
        <v>4.37</v>
      </c>
      <c r="W174" s="9">
        <f>VLOOKUP(Table1[[#This Row],[Stock]], Table2[[#All],[Stock]:[param_complete]], 6, FALSE)</f>
        <v>700</v>
      </c>
      <c r="X174" s="9">
        <f>VLOOKUP(Table1[[#This Row],[Stock]], Table2[[#All],[Stock]:[param_complete]], 8, FALSE)</f>
        <v>6</v>
      </c>
      <c r="Y174" s="9">
        <f>VLOOKUP(Table1[[#This Row],[Stock]], Table2[[#All],[Stock]:[param_complete]], 10, FALSE)</f>
        <v>2</v>
      </c>
      <c r="Z174" s="9">
        <f>VLOOKUP(Table1[[#This Row],[Stock]], Table2[[#All],[Stock]:[param_complete]], 12, FALSE)</f>
        <v>7</v>
      </c>
      <c r="AA174" s="9">
        <f>VLOOKUP(Table1[[#This Row],[Stock]], Table2[[#All],[Stock]:[param_complete]], 14, FALSE)</f>
        <v>165</v>
      </c>
      <c r="AB174" s="9">
        <f>VLOOKUP(Table1[[#This Row],[Stock]], Table2[[#All],[Stock]:[param_complete]], 16, FALSE)</f>
        <v>188.5499992</v>
      </c>
      <c r="AC174" s="9">
        <f>VLOOKUP(Table1[[#This Row],[Stock]], Table2[[#All],[Stock]:[param_complete]], 18, FALSE)</f>
        <v>0.21151447000000001</v>
      </c>
      <c r="AD174" s="9">
        <f>VLOOKUP(Table1[[#This Row],[Stock]], Table2[[#All],[Stock]:[param_complete]], 20, FALSE)</f>
        <v>191</v>
      </c>
      <c r="AE174" s="9">
        <f>VLOOKUP(Table1[[#This Row],[Stock]], Table2[[#All],[Stock]:[param_complete]], 22, FALSE)</f>
        <v>14.25</v>
      </c>
      <c r="AF174" s="9">
        <f>VLOOKUP(Table1[[#This Row],[Stock]], Table2[[#All],[Stock]:[param_complete]], 24, FALSE)</f>
        <v>26</v>
      </c>
      <c r="AG174" s="9">
        <f>VLOOKUP(Table1[[#This Row],[Stock]], Table2[[#All],[Stock]:[param_complete]], 26, FALSE)</f>
        <v>0</v>
      </c>
      <c r="AH174" s="9">
        <f>VLOOKUP(Table1[[#This Row],[Stock]], Table2[[#All],[Stock]:[param_complete]], 28, FALSE)</f>
        <v>0</v>
      </c>
      <c r="AI174" s="9">
        <f>VLOOKUP(Table1[[#This Row],[Stock]], Table2[[#All],[Stock]:[param_complete]], 29, FALSE)</f>
        <v>100</v>
      </c>
      <c r="AJ174" s="9">
        <f>VLOOKUP(Table1[[#This Row],[Stock]], Table2[[#All],[Stock]:[param_complete]], 30, FALSE)</f>
        <v>50</v>
      </c>
      <c r="AK174" s="65">
        <f>VLOOKUP(Table1[[#This Row],[Stock]], Table2[[#All],[Stock]:[param_complete]], 32, FALSE)</f>
        <v>0</v>
      </c>
    </row>
    <row r="175" spans="1:37" x14ac:dyDescent="0.3">
      <c r="A175" t="s">
        <v>31</v>
      </c>
      <c r="B175" t="s">
        <v>32</v>
      </c>
      <c r="C175" t="s">
        <v>33</v>
      </c>
      <c r="D175">
        <v>12</v>
      </c>
      <c r="E175">
        <v>1</v>
      </c>
      <c r="H175" t="s">
        <v>34</v>
      </c>
      <c r="I175" t="s">
        <v>35</v>
      </c>
      <c r="J175" t="s">
        <v>36</v>
      </c>
      <c r="M175" s="1" t="s">
        <v>37</v>
      </c>
      <c r="P175">
        <v>0</v>
      </c>
      <c r="Q175" t="s">
        <v>7</v>
      </c>
      <c r="T175" t="s">
        <v>9</v>
      </c>
      <c r="U175" s="9" t="str">
        <f>VLOOKUP(Table1[[#This Row],[Stock]], Table2[[#All],[Stock]:[param_complete]], 2, FALSE)</f>
        <v>reef-associated</v>
      </c>
      <c r="V175" s="9">
        <f>VLOOKUP(Table1[[#This Row],[Stock]], Table2[[#All],[Stock]:[param_complete]], 4, FALSE)</f>
        <v>4.37</v>
      </c>
      <c r="W175" s="9">
        <f>VLOOKUP(Table1[[#This Row],[Stock]], Table2[[#All],[Stock]:[param_complete]], 6, FALSE)</f>
        <v>700</v>
      </c>
      <c r="X175" s="9">
        <f>VLOOKUP(Table1[[#This Row],[Stock]], Table2[[#All],[Stock]:[param_complete]], 8, FALSE)</f>
        <v>6</v>
      </c>
      <c r="Y175" s="9">
        <f>VLOOKUP(Table1[[#This Row],[Stock]], Table2[[#All],[Stock]:[param_complete]], 10, FALSE)</f>
        <v>2</v>
      </c>
      <c r="Z175" s="9">
        <f>VLOOKUP(Table1[[#This Row],[Stock]], Table2[[#All],[Stock]:[param_complete]], 12, FALSE)</f>
        <v>7</v>
      </c>
      <c r="AA175" s="9">
        <f>VLOOKUP(Table1[[#This Row],[Stock]], Table2[[#All],[Stock]:[param_complete]], 14, FALSE)</f>
        <v>165</v>
      </c>
      <c r="AB175" s="9">
        <f>VLOOKUP(Table1[[#This Row],[Stock]], Table2[[#All],[Stock]:[param_complete]], 16, FALSE)</f>
        <v>188.5499992</v>
      </c>
      <c r="AC175" s="9">
        <f>VLOOKUP(Table1[[#This Row],[Stock]], Table2[[#All],[Stock]:[param_complete]], 18, FALSE)</f>
        <v>0.21151447000000001</v>
      </c>
      <c r="AD175" s="9">
        <f>VLOOKUP(Table1[[#This Row],[Stock]], Table2[[#All],[Stock]:[param_complete]], 20, FALSE)</f>
        <v>191</v>
      </c>
      <c r="AE175" s="9">
        <f>VLOOKUP(Table1[[#This Row],[Stock]], Table2[[#All],[Stock]:[param_complete]], 22, FALSE)</f>
        <v>14.25</v>
      </c>
      <c r="AF175" s="9">
        <f>VLOOKUP(Table1[[#This Row],[Stock]], Table2[[#All],[Stock]:[param_complete]], 24, FALSE)</f>
        <v>26</v>
      </c>
      <c r="AG175" s="9">
        <f>VLOOKUP(Table1[[#This Row],[Stock]], Table2[[#All],[Stock]:[param_complete]], 26, FALSE)</f>
        <v>0</v>
      </c>
      <c r="AH175" s="9">
        <f>VLOOKUP(Table1[[#This Row],[Stock]], Table2[[#All],[Stock]:[param_complete]], 28, FALSE)</f>
        <v>0</v>
      </c>
      <c r="AI175" s="9">
        <f>VLOOKUP(Table1[[#This Row],[Stock]], Table2[[#All],[Stock]:[param_complete]], 29, FALSE)</f>
        <v>100</v>
      </c>
      <c r="AJ175" s="9">
        <f>VLOOKUP(Table1[[#This Row],[Stock]], Table2[[#All],[Stock]:[param_complete]], 30, FALSE)</f>
        <v>50</v>
      </c>
      <c r="AK175" s="65">
        <f>VLOOKUP(Table1[[#This Row],[Stock]], Table2[[#All],[Stock]:[param_complete]], 32, FALSE)</f>
        <v>0</v>
      </c>
    </row>
    <row r="176" spans="1:37" x14ac:dyDescent="0.3">
      <c r="A176" t="s">
        <v>31</v>
      </c>
      <c r="B176" t="s">
        <v>32</v>
      </c>
      <c r="C176" t="s">
        <v>33</v>
      </c>
      <c r="D176">
        <v>13</v>
      </c>
      <c r="E176">
        <v>1</v>
      </c>
      <c r="H176" t="s">
        <v>34</v>
      </c>
      <c r="I176" t="s">
        <v>35</v>
      </c>
      <c r="J176" t="s">
        <v>36</v>
      </c>
      <c r="M176" s="1" t="s">
        <v>37</v>
      </c>
      <c r="P176">
        <v>0</v>
      </c>
      <c r="Q176" t="s">
        <v>7</v>
      </c>
      <c r="T176" t="s">
        <v>9</v>
      </c>
      <c r="U176" s="9" t="str">
        <f>VLOOKUP(Table1[[#This Row],[Stock]], Table2[[#All],[Stock]:[param_complete]], 2, FALSE)</f>
        <v>reef-associated</v>
      </c>
      <c r="V176" s="9">
        <f>VLOOKUP(Table1[[#This Row],[Stock]], Table2[[#All],[Stock]:[param_complete]], 4, FALSE)</f>
        <v>4.37</v>
      </c>
      <c r="W176" s="9">
        <f>VLOOKUP(Table1[[#This Row],[Stock]], Table2[[#All],[Stock]:[param_complete]], 6, FALSE)</f>
        <v>700</v>
      </c>
      <c r="X176" s="9">
        <f>VLOOKUP(Table1[[#This Row],[Stock]], Table2[[#All],[Stock]:[param_complete]], 8, FALSE)</f>
        <v>6</v>
      </c>
      <c r="Y176" s="9">
        <f>VLOOKUP(Table1[[#This Row],[Stock]], Table2[[#All],[Stock]:[param_complete]], 10, FALSE)</f>
        <v>2</v>
      </c>
      <c r="Z176" s="9">
        <f>VLOOKUP(Table1[[#This Row],[Stock]], Table2[[#All],[Stock]:[param_complete]], 12, FALSE)</f>
        <v>7</v>
      </c>
      <c r="AA176" s="9">
        <f>VLOOKUP(Table1[[#This Row],[Stock]], Table2[[#All],[Stock]:[param_complete]], 14, FALSE)</f>
        <v>165</v>
      </c>
      <c r="AB176" s="9">
        <f>VLOOKUP(Table1[[#This Row],[Stock]], Table2[[#All],[Stock]:[param_complete]], 16, FALSE)</f>
        <v>188.5499992</v>
      </c>
      <c r="AC176" s="9">
        <f>VLOOKUP(Table1[[#This Row],[Stock]], Table2[[#All],[Stock]:[param_complete]], 18, FALSE)</f>
        <v>0.21151447000000001</v>
      </c>
      <c r="AD176" s="9">
        <f>VLOOKUP(Table1[[#This Row],[Stock]], Table2[[#All],[Stock]:[param_complete]], 20, FALSE)</f>
        <v>191</v>
      </c>
      <c r="AE176" s="9">
        <f>VLOOKUP(Table1[[#This Row],[Stock]], Table2[[#All],[Stock]:[param_complete]], 22, FALSE)</f>
        <v>14.25</v>
      </c>
      <c r="AF176" s="9">
        <f>VLOOKUP(Table1[[#This Row],[Stock]], Table2[[#All],[Stock]:[param_complete]], 24, FALSE)</f>
        <v>26</v>
      </c>
      <c r="AG176" s="9">
        <f>VLOOKUP(Table1[[#This Row],[Stock]], Table2[[#All],[Stock]:[param_complete]], 26, FALSE)</f>
        <v>0</v>
      </c>
      <c r="AH176" s="9">
        <f>VLOOKUP(Table1[[#This Row],[Stock]], Table2[[#All],[Stock]:[param_complete]], 28, FALSE)</f>
        <v>0</v>
      </c>
      <c r="AI176" s="9">
        <f>VLOOKUP(Table1[[#This Row],[Stock]], Table2[[#All],[Stock]:[param_complete]], 29, FALSE)</f>
        <v>100</v>
      </c>
      <c r="AJ176" s="9">
        <f>VLOOKUP(Table1[[#This Row],[Stock]], Table2[[#All],[Stock]:[param_complete]], 30, FALSE)</f>
        <v>50</v>
      </c>
      <c r="AK176" s="65">
        <f>VLOOKUP(Table1[[#This Row],[Stock]], Table2[[#All],[Stock]:[param_complete]], 32, FALSE)</f>
        <v>0</v>
      </c>
    </row>
    <row r="177" spans="1:37" x14ac:dyDescent="0.3">
      <c r="A177" t="s">
        <v>31</v>
      </c>
      <c r="B177" t="s">
        <v>32</v>
      </c>
      <c r="C177" t="s">
        <v>33</v>
      </c>
      <c r="D177">
        <v>14</v>
      </c>
      <c r="E177">
        <v>1</v>
      </c>
      <c r="H177" t="s">
        <v>34</v>
      </c>
      <c r="I177" t="s">
        <v>35</v>
      </c>
      <c r="J177" t="s">
        <v>36</v>
      </c>
      <c r="M177" s="1" t="s">
        <v>37</v>
      </c>
      <c r="P177">
        <v>0</v>
      </c>
      <c r="Q177" t="s">
        <v>7</v>
      </c>
      <c r="T177" t="s">
        <v>9</v>
      </c>
      <c r="U177" s="9" t="str">
        <f>VLOOKUP(Table1[[#This Row],[Stock]], Table2[[#All],[Stock]:[param_complete]], 2, FALSE)</f>
        <v>reef-associated</v>
      </c>
      <c r="V177" s="9">
        <f>VLOOKUP(Table1[[#This Row],[Stock]], Table2[[#All],[Stock]:[param_complete]], 4, FALSE)</f>
        <v>4.37</v>
      </c>
      <c r="W177" s="9">
        <f>VLOOKUP(Table1[[#This Row],[Stock]], Table2[[#All],[Stock]:[param_complete]], 6, FALSE)</f>
        <v>700</v>
      </c>
      <c r="X177" s="9">
        <f>VLOOKUP(Table1[[#This Row],[Stock]], Table2[[#All],[Stock]:[param_complete]], 8, FALSE)</f>
        <v>6</v>
      </c>
      <c r="Y177" s="9">
        <f>VLOOKUP(Table1[[#This Row],[Stock]], Table2[[#All],[Stock]:[param_complete]], 10, FALSE)</f>
        <v>2</v>
      </c>
      <c r="Z177" s="9">
        <f>VLOOKUP(Table1[[#This Row],[Stock]], Table2[[#All],[Stock]:[param_complete]], 12, FALSE)</f>
        <v>7</v>
      </c>
      <c r="AA177" s="9">
        <f>VLOOKUP(Table1[[#This Row],[Stock]], Table2[[#All],[Stock]:[param_complete]], 14, FALSE)</f>
        <v>165</v>
      </c>
      <c r="AB177" s="9">
        <f>VLOOKUP(Table1[[#This Row],[Stock]], Table2[[#All],[Stock]:[param_complete]], 16, FALSE)</f>
        <v>188.5499992</v>
      </c>
      <c r="AC177" s="9">
        <f>VLOOKUP(Table1[[#This Row],[Stock]], Table2[[#All],[Stock]:[param_complete]], 18, FALSE)</f>
        <v>0.21151447000000001</v>
      </c>
      <c r="AD177" s="9">
        <f>VLOOKUP(Table1[[#This Row],[Stock]], Table2[[#All],[Stock]:[param_complete]], 20, FALSE)</f>
        <v>191</v>
      </c>
      <c r="AE177" s="9">
        <f>VLOOKUP(Table1[[#This Row],[Stock]], Table2[[#All],[Stock]:[param_complete]], 22, FALSE)</f>
        <v>14.25</v>
      </c>
      <c r="AF177" s="9">
        <f>VLOOKUP(Table1[[#This Row],[Stock]], Table2[[#All],[Stock]:[param_complete]], 24, FALSE)</f>
        <v>26</v>
      </c>
      <c r="AG177" s="9">
        <f>VLOOKUP(Table1[[#This Row],[Stock]], Table2[[#All],[Stock]:[param_complete]], 26, FALSE)</f>
        <v>0</v>
      </c>
      <c r="AH177" s="9">
        <f>VLOOKUP(Table1[[#This Row],[Stock]], Table2[[#All],[Stock]:[param_complete]], 28, FALSE)</f>
        <v>0</v>
      </c>
      <c r="AI177" s="9">
        <f>VLOOKUP(Table1[[#This Row],[Stock]], Table2[[#All],[Stock]:[param_complete]], 29, FALSE)</f>
        <v>100</v>
      </c>
      <c r="AJ177" s="9">
        <f>VLOOKUP(Table1[[#This Row],[Stock]], Table2[[#All],[Stock]:[param_complete]], 30, FALSE)</f>
        <v>50</v>
      </c>
      <c r="AK177" s="65">
        <f>VLOOKUP(Table1[[#This Row],[Stock]], Table2[[#All],[Stock]:[param_complete]], 32, FALSE)</f>
        <v>0</v>
      </c>
    </row>
    <row r="178" spans="1:37" x14ac:dyDescent="0.3">
      <c r="A178" t="s">
        <v>31</v>
      </c>
      <c r="B178" t="s">
        <v>32</v>
      </c>
      <c r="C178" t="s">
        <v>33</v>
      </c>
      <c r="D178">
        <v>15</v>
      </c>
      <c r="E178">
        <v>1</v>
      </c>
      <c r="H178" t="s">
        <v>34</v>
      </c>
      <c r="I178" t="s">
        <v>35</v>
      </c>
      <c r="J178" t="s">
        <v>36</v>
      </c>
      <c r="M178" s="1" t="s">
        <v>37</v>
      </c>
      <c r="P178">
        <v>0</v>
      </c>
      <c r="Q178" t="s">
        <v>7</v>
      </c>
      <c r="T178" t="s">
        <v>9</v>
      </c>
      <c r="U178" s="9" t="str">
        <f>VLOOKUP(Table1[[#This Row],[Stock]], Table2[[#All],[Stock]:[param_complete]], 2, FALSE)</f>
        <v>reef-associated</v>
      </c>
      <c r="V178" s="9">
        <f>VLOOKUP(Table1[[#This Row],[Stock]], Table2[[#All],[Stock]:[param_complete]], 4, FALSE)</f>
        <v>4.37</v>
      </c>
      <c r="W178" s="9">
        <f>VLOOKUP(Table1[[#This Row],[Stock]], Table2[[#All],[Stock]:[param_complete]], 6, FALSE)</f>
        <v>700</v>
      </c>
      <c r="X178" s="9">
        <f>VLOOKUP(Table1[[#This Row],[Stock]], Table2[[#All],[Stock]:[param_complete]], 8, FALSE)</f>
        <v>6</v>
      </c>
      <c r="Y178" s="9">
        <f>VLOOKUP(Table1[[#This Row],[Stock]], Table2[[#All],[Stock]:[param_complete]], 10, FALSE)</f>
        <v>2</v>
      </c>
      <c r="Z178" s="9">
        <f>VLOOKUP(Table1[[#This Row],[Stock]], Table2[[#All],[Stock]:[param_complete]], 12, FALSE)</f>
        <v>7</v>
      </c>
      <c r="AA178" s="9">
        <f>VLOOKUP(Table1[[#This Row],[Stock]], Table2[[#All],[Stock]:[param_complete]], 14, FALSE)</f>
        <v>165</v>
      </c>
      <c r="AB178" s="9">
        <f>VLOOKUP(Table1[[#This Row],[Stock]], Table2[[#All],[Stock]:[param_complete]], 16, FALSE)</f>
        <v>188.5499992</v>
      </c>
      <c r="AC178" s="9">
        <f>VLOOKUP(Table1[[#This Row],[Stock]], Table2[[#All],[Stock]:[param_complete]], 18, FALSE)</f>
        <v>0.21151447000000001</v>
      </c>
      <c r="AD178" s="9">
        <f>VLOOKUP(Table1[[#This Row],[Stock]], Table2[[#All],[Stock]:[param_complete]], 20, FALSE)</f>
        <v>191</v>
      </c>
      <c r="AE178" s="9">
        <f>VLOOKUP(Table1[[#This Row],[Stock]], Table2[[#All],[Stock]:[param_complete]], 22, FALSE)</f>
        <v>14.25</v>
      </c>
      <c r="AF178" s="9">
        <f>VLOOKUP(Table1[[#This Row],[Stock]], Table2[[#All],[Stock]:[param_complete]], 24, FALSE)</f>
        <v>26</v>
      </c>
      <c r="AG178" s="9">
        <f>VLOOKUP(Table1[[#This Row],[Stock]], Table2[[#All],[Stock]:[param_complete]], 26, FALSE)</f>
        <v>0</v>
      </c>
      <c r="AH178" s="9">
        <f>VLOOKUP(Table1[[#This Row],[Stock]], Table2[[#All],[Stock]:[param_complete]], 28, FALSE)</f>
        <v>0</v>
      </c>
      <c r="AI178" s="9">
        <f>VLOOKUP(Table1[[#This Row],[Stock]], Table2[[#All],[Stock]:[param_complete]], 29, FALSE)</f>
        <v>100</v>
      </c>
      <c r="AJ178" s="9">
        <f>VLOOKUP(Table1[[#This Row],[Stock]], Table2[[#All],[Stock]:[param_complete]], 30, FALSE)</f>
        <v>50</v>
      </c>
      <c r="AK178" s="65">
        <f>VLOOKUP(Table1[[#This Row],[Stock]], Table2[[#All],[Stock]:[param_complete]], 32, FALSE)</f>
        <v>0</v>
      </c>
    </row>
    <row r="179" spans="1:37" x14ac:dyDescent="0.3">
      <c r="A179" t="s">
        <v>31</v>
      </c>
      <c r="B179" t="s">
        <v>32</v>
      </c>
      <c r="C179" t="s">
        <v>38</v>
      </c>
      <c r="D179">
        <v>0</v>
      </c>
      <c r="E179">
        <v>0</v>
      </c>
      <c r="F179">
        <v>0.79771810200000004</v>
      </c>
      <c r="G179">
        <v>0</v>
      </c>
      <c r="I179" t="s">
        <v>4</v>
      </c>
      <c r="J179" t="s">
        <v>39</v>
      </c>
      <c r="K179" t="s">
        <v>39</v>
      </c>
      <c r="L179" t="s">
        <v>39</v>
      </c>
      <c r="M179" s="1" t="s">
        <v>40</v>
      </c>
      <c r="N179" s="1" t="s">
        <v>40</v>
      </c>
      <c r="O179" s="1" t="s">
        <v>40</v>
      </c>
      <c r="P179">
        <v>1</v>
      </c>
      <c r="Q179" t="s">
        <v>7</v>
      </c>
      <c r="R179" t="s">
        <v>7</v>
      </c>
      <c r="S179" t="s">
        <v>7</v>
      </c>
      <c r="T179" t="s">
        <v>9</v>
      </c>
      <c r="U179" s="9" t="str">
        <f>VLOOKUP(Table1[[#This Row],[Stock]], Table2[[#All],[Stock]:[param_complete]], 2, FALSE)</f>
        <v>reef-associated</v>
      </c>
      <c r="V179" s="9">
        <f>VLOOKUP(Table1[[#This Row],[Stock]], Table2[[#All],[Stock]:[param_complete]], 4, FALSE)</f>
        <v>4.37</v>
      </c>
      <c r="W179" s="9">
        <f>VLOOKUP(Table1[[#This Row],[Stock]], Table2[[#All],[Stock]:[param_complete]], 6, FALSE)</f>
        <v>700</v>
      </c>
      <c r="X179" s="9">
        <f>VLOOKUP(Table1[[#This Row],[Stock]], Table2[[#All],[Stock]:[param_complete]], 8, FALSE)</f>
        <v>6</v>
      </c>
      <c r="Y179" s="9">
        <f>VLOOKUP(Table1[[#This Row],[Stock]], Table2[[#All],[Stock]:[param_complete]], 10, FALSE)</f>
        <v>2</v>
      </c>
      <c r="Z179" s="9">
        <f>VLOOKUP(Table1[[#This Row],[Stock]], Table2[[#All],[Stock]:[param_complete]], 12, FALSE)</f>
        <v>7</v>
      </c>
      <c r="AA179" s="9">
        <f>VLOOKUP(Table1[[#This Row],[Stock]], Table2[[#All],[Stock]:[param_complete]], 14, FALSE)</f>
        <v>165</v>
      </c>
      <c r="AB179" s="9">
        <f>VLOOKUP(Table1[[#This Row],[Stock]], Table2[[#All],[Stock]:[param_complete]], 16, FALSE)</f>
        <v>188.5499992</v>
      </c>
      <c r="AC179" s="9">
        <f>VLOOKUP(Table1[[#This Row],[Stock]], Table2[[#All],[Stock]:[param_complete]], 18, FALSE)</f>
        <v>0.21151447000000001</v>
      </c>
      <c r="AD179" s="9">
        <f>VLOOKUP(Table1[[#This Row],[Stock]], Table2[[#All],[Stock]:[param_complete]], 20, FALSE)</f>
        <v>191</v>
      </c>
      <c r="AE179" s="9">
        <f>VLOOKUP(Table1[[#This Row],[Stock]], Table2[[#All],[Stock]:[param_complete]], 22, FALSE)</f>
        <v>14.25</v>
      </c>
      <c r="AF179" s="9">
        <f>VLOOKUP(Table1[[#This Row],[Stock]], Table2[[#All],[Stock]:[param_complete]], 24, FALSE)</f>
        <v>26</v>
      </c>
      <c r="AG179" s="9">
        <f>VLOOKUP(Table1[[#This Row],[Stock]], Table2[[#All],[Stock]:[param_complete]], 26, FALSE)</f>
        <v>0</v>
      </c>
      <c r="AH179" s="9">
        <f>VLOOKUP(Table1[[#This Row],[Stock]], Table2[[#All],[Stock]:[param_complete]], 28, FALSE)</f>
        <v>0</v>
      </c>
      <c r="AI179" s="9">
        <f>VLOOKUP(Table1[[#This Row],[Stock]], Table2[[#All],[Stock]:[param_complete]], 29, FALSE)</f>
        <v>100</v>
      </c>
      <c r="AJ179" s="9">
        <f>VLOOKUP(Table1[[#This Row],[Stock]], Table2[[#All],[Stock]:[param_complete]], 30, FALSE)</f>
        <v>50</v>
      </c>
      <c r="AK179" s="65">
        <f>VLOOKUP(Table1[[#This Row],[Stock]], Table2[[#All],[Stock]:[param_complete]], 32, FALSE)</f>
        <v>0</v>
      </c>
    </row>
    <row r="180" spans="1:37" x14ac:dyDescent="0.3">
      <c r="A180" t="s">
        <v>31</v>
      </c>
      <c r="B180" t="s">
        <v>32</v>
      </c>
      <c r="C180" t="s">
        <v>38</v>
      </c>
      <c r="D180">
        <v>1</v>
      </c>
      <c r="E180">
        <v>2.9000000000000001E-2</v>
      </c>
      <c r="F180">
        <v>0.79771810200000004</v>
      </c>
      <c r="G180">
        <v>3.0819999999999999</v>
      </c>
      <c r="I180" t="s">
        <v>4</v>
      </c>
      <c r="J180" t="s">
        <v>39</v>
      </c>
      <c r="K180" t="s">
        <v>39</v>
      </c>
      <c r="L180" t="s">
        <v>39</v>
      </c>
      <c r="M180" s="1" t="s">
        <v>40</v>
      </c>
      <c r="N180" s="1" t="s">
        <v>40</v>
      </c>
      <c r="O180" s="1" t="s">
        <v>40</v>
      </c>
      <c r="P180">
        <v>1</v>
      </c>
      <c r="Q180" t="s">
        <v>7</v>
      </c>
      <c r="R180" t="s">
        <v>7</v>
      </c>
      <c r="S180" t="s">
        <v>7</v>
      </c>
      <c r="T180" t="s">
        <v>9</v>
      </c>
      <c r="U180" s="9" t="str">
        <f>VLOOKUP(Table1[[#This Row],[Stock]], Table2[[#All],[Stock]:[param_complete]], 2, FALSE)</f>
        <v>reef-associated</v>
      </c>
      <c r="V180" s="9">
        <f>VLOOKUP(Table1[[#This Row],[Stock]], Table2[[#All],[Stock]:[param_complete]], 4, FALSE)</f>
        <v>4.37</v>
      </c>
      <c r="W180" s="9">
        <f>VLOOKUP(Table1[[#This Row],[Stock]], Table2[[#All],[Stock]:[param_complete]], 6, FALSE)</f>
        <v>700</v>
      </c>
      <c r="X180" s="9">
        <f>VLOOKUP(Table1[[#This Row],[Stock]], Table2[[#All],[Stock]:[param_complete]], 8, FALSE)</f>
        <v>6</v>
      </c>
      <c r="Y180" s="9">
        <f>VLOOKUP(Table1[[#This Row],[Stock]], Table2[[#All],[Stock]:[param_complete]], 10, FALSE)</f>
        <v>2</v>
      </c>
      <c r="Z180" s="9">
        <f>VLOOKUP(Table1[[#This Row],[Stock]], Table2[[#All],[Stock]:[param_complete]], 12, FALSE)</f>
        <v>7</v>
      </c>
      <c r="AA180" s="9">
        <f>VLOOKUP(Table1[[#This Row],[Stock]], Table2[[#All],[Stock]:[param_complete]], 14, FALSE)</f>
        <v>165</v>
      </c>
      <c r="AB180" s="9">
        <f>VLOOKUP(Table1[[#This Row],[Stock]], Table2[[#All],[Stock]:[param_complete]], 16, FALSE)</f>
        <v>188.5499992</v>
      </c>
      <c r="AC180" s="9">
        <f>VLOOKUP(Table1[[#This Row],[Stock]], Table2[[#All],[Stock]:[param_complete]], 18, FALSE)</f>
        <v>0.21151447000000001</v>
      </c>
      <c r="AD180" s="9">
        <f>VLOOKUP(Table1[[#This Row],[Stock]], Table2[[#All],[Stock]:[param_complete]], 20, FALSE)</f>
        <v>191</v>
      </c>
      <c r="AE180" s="9">
        <f>VLOOKUP(Table1[[#This Row],[Stock]], Table2[[#All],[Stock]:[param_complete]], 22, FALSE)</f>
        <v>14.25</v>
      </c>
      <c r="AF180" s="9">
        <f>VLOOKUP(Table1[[#This Row],[Stock]], Table2[[#All],[Stock]:[param_complete]], 24, FALSE)</f>
        <v>26</v>
      </c>
      <c r="AG180" s="9">
        <f>VLOOKUP(Table1[[#This Row],[Stock]], Table2[[#All],[Stock]:[param_complete]], 26, FALSE)</f>
        <v>0</v>
      </c>
      <c r="AH180" s="9">
        <f>VLOOKUP(Table1[[#This Row],[Stock]], Table2[[#All],[Stock]:[param_complete]], 28, FALSE)</f>
        <v>0</v>
      </c>
      <c r="AI180" s="9">
        <f>VLOOKUP(Table1[[#This Row],[Stock]], Table2[[#All],[Stock]:[param_complete]], 29, FALSE)</f>
        <v>100</v>
      </c>
      <c r="AJ180" s="9">
        <f>VLOOKUP(Table1[[#This Row],[Stock]], Table2[[#All],[Stock]:[param_complete]], 30, FALSE)</f>
        <v>50</v>
      </c>
      <c r="AK180" s="65">
        <f>VLOOKUP(Table1[[#This Row],[Stock]], Table2[[#All],[Stock]:[param_complete]], 32, FALSE)</f>
        <v>0</v>
      </c>
    </row>
    <row r="181" spans="1:37" x14ac:dyDescent="0.3">
      <c r="A181" t="s">
        <v>31</v>
      </c>
      <c r="B181" t="s">
        <v>32</v>
      </c>
      <c r="C181" t="s">
        <v>38</v>
      </c>
      <c r="D181">
        <v>2</v>
      </c>
      <c r="E181">
        <v>4.2000000000000003E-2</v>
      </c>
      <c r="F181">
        <v>0.81873075299999998</v>
      </c>
      <c r="G181">
        <v>3.2389999999999999</v>
      </c>
      <c r="I181" t="s">
        <v>4</v>
      </c>
      <c r="J181" t="s">
        <v>39</v>
      </c>
      <c r="K181" t="s">
        <v>39</v>
      </c>
      <c r="L181" t="s">
        <v>39</v>
      </c>
      <c r="M181" s="1" t="s">
        <v>40</v>
      </c>
      <c r="N181" s="1" t="s">
        <v>40</v>
      </c>
      <c r="O181" s="1" t="s">
        <v>40</v>
      </c>
      <c r="P181">
        <v>1</v>
      </c>
      <c r="Q181" t="s">
        <v>7</v>
      </c>
      <c r="R181" t="s">
        <v>7</v>
      </c>
      <c r="S181" t="s">
        <v>7</v>
      </c>
      <c r="T181" t="s">
        <v>9</v>
      </c>
      <c r="U181" s="9" t="str">
        <f>VLOOKUP(Table1[[#This Row],[Stock]], Table2[[#All],[Stock]:[param_complete]], 2, FALSE)</f>
        <v>reef-associated</v>
      </c>
      <c r="V181" s="9">
        <f>VLOOKUP(Table1[[#This Row],[Stock]], Table2[[#All],[Stock]:[param_complete]], 4, FALSE)</f>
        <v>4.37</v>
      </c>
      <c r="W181" s="9">
        <f>VLOOKUP(Table1[[#This Row],[Stock]], Table2[[#All],[Stock]:[param_complete]], 6, FALSE)</f>
        <v>700</v>
      </c>
      <c r="X181" s="9">
        <f>VLOOKUP(Table1[[#This Row],[Stock]], Table2[[#All],[Stock]:[param_complete]], 8, FALSE)</f>
        <v>6</v>
      </c>
      <c r="Y181" s="9">
        <f>VLOOKUP(Table1[[#This Row],[Stock]], Table2[[#All],[Stock]:[param_complete]], 10, FALSE)</f>
        <v>2</v>
      </c>
      <c r="Z181" s="9">
        <f>VLOOKUP(Table1[[#This Row],[Stock]], Table2[[#All],[Stock]:[param_complete]], 12, FALSE)</f>
        <v>7</v>
      </c>
      <c r="AA181" s="9">
        <f>VLOOKUP(Table1[[#This Row],[Stock]], Table2[[#All],[Stock]:[param_complete]], 14, FALSE)</f>
        <v>165</v>
      </c>
      <c r="AB181" s="9">
        <f>VLOOKUP(Table1[[#This Row],[Stock]], Table2[[#All],[Stock]:[param_complete]], 16, FALSE)</f>
        <v>188.5499992</v>
      </c>
      <c r="AC181" s="9">
        <f>VLOOKUP(Table1[[#This Row],[Stock]], Table2[[#All],[Stock]:[param_complete]], 18, FALSE)</f>
        <v>0.21151447000000001</v>
      </c>
      <c r="AD181" s="9">
        <f>VLOOKUP(Table1[[#This Row],[Stock]], Table2[[#All],[Stock]:[param_complete]], 20, FALSE)</f>
        <v>191</v>
      </c>
      <c r="AE181" s="9">
        <f>VLOOKUP(Table1[[#This Row],[Stock]], Table2[[#All],[Stock]:[param_complete]], 22, FALSE)</f>
        <v>14.25</v>
      </c>
      <c r="AF181" s="9">
        <f>VLOOKUP(Table1[[#This Row],[Stock]], Table2[[#All],[Stock]:[param_complete]], 24, FALSE)</f>
        <v>26</v>
      </c>
      <c r="AG181" s="9">
        <f>VLOOKUP(Table1[[#This Row],[Stock]], Table2[[#All],[Stock]:[param_complete]], 26, FALSE)</f>
        <v>0</v>
      </c>
      <c r="AH181" s="9">
        <f>VLOOKUP(Table1[[#This Row],[Stock]], Table2[[#All],[Stock]:[param_complete]], 28, FALSE)</f>
        <v>0</v>
      </c>
      <c r="AI181" s="9">
        <f>VLOOKUP(Table1[[#This Row],[Stock]], Table2[[#All],[Stock]:[param_complete]], 29, FALSE)</f>
        <v>100</v>
      </c>
      <c r="AJ181" s="9">
        <f>VLOOKUP(Table1[[#This Row],[Stock]], Table2[[#All],[Stock]:[param_complete]], 30, FALSE)</f>
        <v>50</v>
      </c>
      <c r="AK181" s="65">
        <f>VLOOKUP(Table1[[#This Row],[Stock]], Table2[[#All],[Stock]:[param_complete]], 32, FALSE)</f>
        <v>0</v>
      </c>
    </row>
    <row r="182" spans="1:37" x14ac:dyDescent="0.3">
      <c r="A182" t="s">
        <v>31</v>
      </c>
      <c r="B182" t="s">
        <v>32</v>
      </c>
      <c r="C182" t="s">
        <v>38</v>
      </c>
      <c r="D182">
        <v>3</v>
      </c>
      <c r="E182">
        <v>6.0999999999999999E-2</v>
      </c>
      <c r="F182">
        <v>0.83276815599999998</v>
      </c>
      <c r="G182">
        <v>3.3959999999999999</v>
      </c>
      <c r="I182" t="s">
        <v>4</v>
      </c>
      <c r="J182" t="s">
        <v>39</v>
      </c>
      <c r="K182" t="s">
        <v>39</v>
      </c>
      <c r="L182" t="s">
        <v>39</v>
      </c>
      <c r="M182" s="1" t="s">
        <v>40</v>
      </c>
      <c r="N182" s="1" t="s">
        <v>40</v>
      </c>
      <c r="O182" s="1" t="s">
        <v>40</v>
      </c>
      <c r="P182">
        <v>1</v>
      </c>
      <c r="Q182" t="s">
        <v>7</v>
      </c>
      <c r="R182" t="s">
        <v>7</v>
      </c>
      <c r="S182" t="s">
        <v>7</v>
      </c>
      <c r="T182" t="s">
        <v>9</v>
      </c>
      <c r="U182" s="9" t="str">
        <f>VLOOKUP(Table1[[#This Row],[Stock]], Table2[[#All],[Stock]:[param_complete]], 2, FALSE)</f>
        <v>reef-associated</v>
      </c>
      <c r="V182" s="9">
        <f>VLOOKUP(Table1[[#This Row],[Stock]], Table2[[#All],[Stock]:[param_complete]], 4, FALSE)</f>
        <v>4.37</v>
      </c>
      <c r="W182" s="9">
        <f>VLOOKUP(Table1[[#This Row],[Stock]], Table2[[#All],[Stock]:[param_complete]], 6, FALSE)</f>
        <v>700</v>
      </c>
      <c r="X182" s="9">
        <f>VLOOKUP(Table1[[#This Row],[Stock]], Table2[[#All],[Stock]:[param_complete]], 8, FALSE)</f>
        <v>6</v>
      </c>
      <c r="Y182" s="9">
        <f>VLOOKUP(Table1[[#This Row],[Stock]], Table2[[#All],[Stock]:[param_complete]], 10, FALSE)</f>
        <v>2</v>
      </c>
      <c r="Z182" s="9">
        <f>VLOOKUP(Table1[[#This Row],[Stock]], Table2[[#All],[Stock]:[param_complete]], 12, FALSE)</f>
        <v>7</v>
      </c>
      <c r="AA182" s="9">
        <f>VLOOKUP(Table1[[#This Row],[Stock]], Table2[[#All],[Stock]:[param_complete]], 14, FALSE)</f>
        <v>165</v>
      </c>
      <c r="AB182" s="9">
        <f>VLOOKUP(Table1[[#This Row],[Stock]], Table2[[#All],[Stock]:[param_complete]], 16, FALSE)</f>
        <v>188.5499992</v>
      </c>
      <c r="AC182" s="9">
        <f>VLOOKUP(Table1[[#This Row],[Stock]], Table2[[#All],[Stock]:[param_complete]], 18, FALSE)</f>
        <v>0.21151447000000001</v>
      </c>
      <c r="AD182" s="9">
        <f>VLOOKUP(Table1[[#This Row],[Stock]], Table2[[#All],[Stock]:[param_complete]], 20, FALSE)</f>
        <v>191</v>
      </c>
      <c r="AE182" s="9">
        <f>VLOOKUP(Table1[[#This Row],[Stock]], Table2[[#All],[Stock]:[param_complete]], 22, FALSE)</f>
        <v>14.25</v>
      </c>
      <c r="AF182" s="9">
        <f>VLOOKUP(Table1[[#This Row],[Stock]], Table2[[#All],[Stock]:[param_complete]], 24, FALSE)</f>
        <v>26</v>
      </c>
      <c r="AG182" s="9">
        <f>VLOOKUP(Table1[[#This Row],[Stock]], Table2[[#All],[Stock]:[param_complete]], 26, FALSE)</f>
        <v>0</v>
      </c>
      <c r="AH182" s="9">
        <f>VLOOKUP(Table1[[#This Row],[Stock]], Table2[[#All],[Stock]:[param_complete]], 28, FALSE)</f>
        <v>0</v>
      </c>
      <c r="AI182" s="9">
        <f>VLOOKUP(Table1[[#This Row],[Stock]], Table2[[#All],[Stock]:[param_complete]], 29, FALSE)</f>
        <v>100</v>
      </c>
      <c r="AJ182" s="9">
        <f>VLOOKUP(Table1[[#This Row],[Stock]], Table2[[#All],[Stock]:[param_complete]], 30, FALSE)</f>
        <v>50</v>
      </c>
      <c r="AK182" s="65">
        <f>VLOOKUP(Table1[[#This Row],[Stock]], Table2[[#All],[Stock]:[param_complete]], 32, FALSE)</f>
        <v>0</v>
      </c>
    </row>
    <row r="183" spans="1:37" x14ac:dyDescent="0.3">
      <c r="A183" t="s">
        <v>31</v>
      </c>
      <c r="B183" t="s">
        <v>32</v>
      </c>
      <c r="C183" t="s">
        <v>38</v>
      </c>
      <c r="D183">
        <v>4</v>
      </c>
      <c r="E183">
        <v>8.6999999999999994E-2</v>
      </c>
      <c r="F183">
        <v>0.84282157300000005</v>
      </c>
      <c r="G183">
        <v>3.5539999999999998</v>
      </c>
      <c r="I183" t="s">
        <v>4</v>
      </c>
      <c r="J183" t="s">
        <v>39</v>
      </c>
      <c r="K183" t="s">
        <v>39</v>
      </c>
      <c r="L183" t="s">
        <v>39</v>
      </c>
      <c r="M183" s="1" t="s">
        <v>40</v>
      </c>
      <c r="N183" s="1" t="s">
        <v>40</v>
      </c>
      <c r="O183" s="1" t="s">
        <v>40</v>
      </c>
      <c r="P183">
        <v>1</v>
      </c>
      <c r="Q183" t="s">
        <v>7</v>
      </c>
      <c r="R183" t="s">
        <v>7</v>
      </c>
      <c r="S183" t="s">
        <v>7</v>
      </c>
      <c r="T183" t="s">
        <v>9</v>
      </c>
      <c r="U183" s="9" t="str">
        <f>VLOOKUP(Table1[[#This Row],[Stock]], Table2[[#All],[Stock]:[param_complete]], 2, FALSE)</f>
        <v>reef-associated</v>
      </c>
      <c r="V183" s="9">
        <f>VLOOKUP(Table1[[#This Row],[Stock]], Table2[[#All],[Stock]:[param_complete]], 4, FALSE)</f>
        <v>4.37</v>
      </c>
      <c r="W183" s="9">
        <f>VLOOKUP(Table1[[#This Row],[Stock]], Table2[[#All],[Stock]:[param_complete]], 6, FALSE)</f>
        <v>700</v>
      </c>
      <c r="X183" s="9">
        <f>VLOOKUP(Table1[[#This Row],[Stock]], Table2[[#All],[Stock]:[param_complete]], 8, FALSE)</f>
        <v>6</v>
      </c>
      <c r="Y183" s="9">
        <f>VLOOKUP(Table1[[#This Row],[Stock]], Table2[[#All],[Stock]:[param_complete]], 10, FALSE)</f>
        <v>2</v>
      </c>
      <c r="Z183" s="9">
        <f>VLOOKUP(Table1[[#This Row],[Stock]], Table2[[#All],[Stock]:[param_complete]], 12, FALSE)</f>
        <v>7</v>
      </c>
      <c r="AA183" s="9">
        <f>VLOOKUP(Table1[[#This Row],[Stock]], Table2[[#All],[Stock]:[param_complete]], 14, FALSE)</f>
        <v>165</v>
      </c>
      <c r="AB183" s="9">
        <f>VLOOKUP(Table1[[#This Row],[Stock]], Table2[[#All],[Stock]:[param_complete]], 16, FALSE)</f>
        <v>188.5499992</v>
      </c>
      <c r="AC183" s="9">
        <f>VLOOKUP(Table1[[#This Row],[Stock]], Table2[[#All],[Stock]:[param_complete]], 18, FALSE)</f>
        <v>0.21151447000000001</v>
      </c>
      <c r="AD183" s="9">
        <f>VLOOKUP(Table1[[#This Row],[Stock]], Table2[[#All],[Stock]:[param_complete]], 20, FALSE)</f>
        <v>191</v>
      </c>
      <c r="AE183" s="9">
        <f>VLOOKUP(Table1[[#This Row],[Stock]], Table2[[#All],[Stock]:[param_complete]], 22, FALSE)</f>
        <v>14.25</v>
      </c>
      <c r="AF183" s="9">
        <f>VLOOKUP(Table1[[#This Row],[Stock]], Table2[[#All],[Stock]:[param_complete]], 24, FALSE)</f>
        <v>26</v>
      </c>
      <c r="AG183" s="9">
        <f>VLOOKUP(Table1[[#This Row],[Stock]], Table2[[#All],[Stock]:[param_complete]], 26, FALSE)</f>
        <v>0</v>
      </c>
      <c r="AH183" s="9">
        <f>VLOOKUP(Table1[[#This Row],[Stock]], Table2[[#All],[Stock]:[param_complete]], 28, FALSE)</f>
        <v>0</v>
      </c>
      <c r="AI183" s="9">
        <f>VLOOKUP(Table1[[#This Row],[Stock]], Table2[[#All],[Stock]:[param_complete]], 29, FALSE)</f>
        <v>100</v>
      </c>
      <c r="AJ183" s="9">
        <f>VLOOKUP(Table1[[#This Row],[Stock]], Table2[[#All],[Stock]:[param_complete]], 30, FALSE)</f>
        <v>50</v>
      </c>
      <c r="AK183" s="65">
        <f>VLOOKUP(Table1[[#This Row],[Stock]], Table2[[#All],[Stock]:[param_complete]], 32, FALSE)</f>
        <v>0</v>
      </c>
    </row>
    <row r="184" spans="1:37" x14ac:dyDescent="0.3">
      <c r="A184" t="s">
        <v>31</v>
      </c>
      <c r="B184" t="s">
        <v>32</v>
      </c>
      <c r="C184" t="s">
        <v>38</v>
      </c>
      <c r="D184">
        <v>5</v>
      </c>
      <c r="E184">
        <v>0.123</v>
      </c>
      <c r="F184">
        <v>0.849591188</v>
      </c>
      <c r="G184">
        <v>3.7109999999999999</v>
      </c>
      <c r="I184" t="s">
        <v>4</v>
      </c>
      <c r="J184" t="s">
        <v>39</v>
      </c>
      <c r="K184" t="s">
        <v>39</v>
      </c>
      <c r="L184" t="s">
        <v>39</v>
      </c>
      <c r="M184" s="1" t="s">
        <v>40</v>
      </c>
      <c r="N184" s="1" t="s">
        <v>40</v>
      </c>
      <c r="O184" s="1" t="s">
        <v>40</v>
      </c>
      <c r="P184">
        <v>1</v>
      </c>
      <c r="Q184" t="s">
        <v>7</v>
      </c>
      <c r="R184" t="s">
        <v>7</v>
      </c>
      <c r="S184" t="s">
        <v>7</v>
      </c>
      <c r="T184" t="s">
        <v>9</v>
      </c>
      <c r="U184" s="9" t="str">
        <f>VLOOKUP(Table1[[#This Row],[Stock]], Table2[[#All],[Stock]:[param_complete]], 2, FALSE)</f>
        <v>reef-associated</v>
      </c>
      <c r="V184" s="9">
        <f>VLOOKUP(Table1[[#This Row],[Stock]], Table2[[#All],[Stock]:[param_complete]], 4, FALSE)</f>
        <v>4.37</v>
      </c>
      <c r="W184" s="9">
        <f>VLOOKUP(Table1[[#This Row],[Stock]], Table2[[#All],[Stock]:[param_complete]], 6, FALSE)</f>
        <v>700</v>
      </c>
      <c r="X184" s="9">
        <f>VLOOKUP(Table1[[#This Row],[Stock]], Table2[[#All],[Stock]:[param_complete]], 8, FALSE)</f>
        <v>6</v>
      </c>
      <c r="Y184" s="9">
        <f>VLOOKUP(Table1[[#This Row],[Stock]], Table2[[#All],[Stock]:[param_complete]], 10, FALSE)</f>
        <v>2</v>
      </c>
      <c r="Z184" s="9">
        <f>VLOOKUP(Table1[[#This Row],[Stock]], Table2[[#All],[Stock]:[param_complete]], 12, FALSE)</f>
        <v>7</v>
      </c>
      <c r="AA184" s="9">
        <f>VLOOKUP(Table1[[#This Row],[Stock]], Table2[[#All],[Stock]:[param_complete]], 14, FALSE)</f>
        <v>165</v>
      </c>
      <c r="AB184" s="9">
        <f>VLOOKUP(Table1[[#This Row],[Stock]], Table2[[#All],[Stock]:[param_complete]], 16, FALSE)</f>
        <v>188.5499992</v>
      </c>
      <c r="AC184" s="9">
        <f>VLOOKUP(Table1[[#This Row],[Stock]], Table2[[#All],[Stock]:[param_complete]], 18, FALSE)</f>
        <v>0.21151447000000001</v>
      </c>
      <c r="AD184" s="9">
        <f>VLOOKUP(Table1[[#This Row],[Stock]], Table2[[#All],[Stock]:[param_complete]], 20, FALSE)</f>
        <v>191</v>
      </c>
      <c r="AE184" s="9">
        <f>VLOOKUP(Table1[[#This Row],[Stock]], Table2[[#All],[Stock]:[param_complete]], 22, FALSE)</f>
        <v>14.25</v>
      </c>
      <c r="AF184" s="9">
        <f>VLOOKUP(Table1[[#This Row],[Stock]], Table2[[#All],[Stock]:[param_complete]], 24, FALSE)</f>
        <v>26</v>
      </c>
      <c r="AG184" s="9">
        <f>VLOOKUP(Table1[[#This Row],[Stock]], Table2[[#All],[Stock]:[param_complete]], 26, FALSE)</f>
        <v>0</v>
      </c>
      <c r="AH184" s="9">
        <f>VLOOKUP(Table1[[#This Row],[Stock]], Table2[[#All],[Stock]:[param_complete]], 28, FALSE)</f>
        <v>0</v>
      </c>
      <c r="AI184" s="9">
        <f>VLOOKUP(Table1[[#This Row],[Stock]], Table2[[#All],[Stock]:[param_complete]], 29, FALSE)</f>
        <v>100</v>
      </c>
      <c r="AJ184" s="9">
        <f>VLOOKUP(Table1[[#This Row],[Stock]], Table2[[#All],[Stock]:[param_complete]], 30, FALSE)</f>
        <v>50</v>
      </c>
      <c r="AK184" s="65">
        <f>VLOOKUP(Table1[[#This Row],[Stock]], Table2[[#All],[Stock]:[param_complete]], 32, FALSE)</f>
        <v>0</v>
      </c>
    </row>
    <row r="185" spans="1:37" x14ac:dyDescent="0.3">
      <c r="A185" t="s">
        <v>31</v>
      </c>
      <c r="B185" t="s">
        <v>32</v>
      </c>
      <c r="C185" t="s">
        <v>38</v>
      </c>
      <c r="D185">
        <v>6</v>
      </c>
      <c r="E185">
        <v>0.17</v>
      </c>
      <c r="F185">
        <v>0.85555919000000002</v>
      </c>
      <c r="G185">
        <v>3.8679999999999999</v>
      </c>
      <c r="I185" t="s">
        <v>4</v>
      </c>
      <c r="J185" t="s">
        <v>39</v>
      </c>
      <c r="K185" t="s">
        <v>39</v>
      </c>
      <c r="L185" t="s">
        <v>39</v>
      </c>
      <c r="M185" s="1" t="s">
        <v>40</v>
      </c>
      <c r="N185" s="1" t="s">
        <v>40</v>
      </c>
      <c r="O185" s="1" t="s">
        <v>40</v>
      </c>
      <c r="P185">
        <v>1</v>
      </c>
      <c r="Q185" t="s">
        <v>7</v>
      </c>
      <c r="R185" t="s">
        <v>7</v>
      </c>
      <c r="S185" t="s">
        <v>7</v>
      </c>
      <c r="T185" t="s">
        <v>9</v>
      </c>
      <c r="U185" s="9" t="str">
        <f>VLOOKUP(Table1[[#This Row],[Stock]], Table2[[#All],[Stock]:[param_complete]], 2, FALSE)</f>
        <v>reef-associated</v>
      </c>
      <c r="V185" s="9">
        <f>VLOOKUP(Table1[[#This Row],[Stock]], Table2[[#All],[Stock]:[param_complete]], 4, FALSE)</f>
        <v>4.37</v>
      </c>
      <c r="W185" s="9">
        <f>VLOOKUP(Table1[[#This Row],[Stock]], Table2[[#All],[Stock]:[param_complete]], 6, FALSE)</f>
        <v>700</v>
      </c>
      <c r="X185" s="9">
        <f>VLOOKUP(Table1[[#This Row],[Stock]], Table2[[#All],[Stock]:[param_complete]], 8, FALSE)</f>
        <v>6</v>
      </c>
      <c r="Y185" s="9">
        <f>VLOOKUP(Table1[[#This Row],[Stock]], Table2[[#All],[Stock]:[param_complete]], 10, FALSE)</f>
        <v>2</v>
      </c>
      <c r="Z185" s="9">
        <f>VLOOKUP(Table1[[#This Row],[Stock]], Table2[[#All],[Stock]:[param_complete]], 12, FALSE)</f>
        <v>7</v>
      </c>
      <c r="AA185" s="9">
        <f>VLOOKUP(Table1[[#This Row],[Stock]], Table2[[#All],[Stock]:[param_complete]], 14, FALSE)</f>
        <v>165</v>
      </c>
      <c r="AB185" s="9">
        <f>VLOOKUP(Table1[[#This Row],[Stock]], Table2[[#All],[Stock]:[param_complete]], 16, FALSE)</f>
        <v>188.5499992</v>
      </c>
      <c r="AC185" s="9">
        <f>VLOOKUP(Table1[[#This Row],[Stock]], Table2[[#All],[Stock]:[param_complete]], 18, FALSE)</f>
        <v>0.21151447000000001</v>
      </c>
      <c r="AD185" s="9">
        <f>VLOOKUP(Table1[[#This Row],[Stock]], Table2[[#All],[Stock]:[param_complete]], 20, FALSE)</f>
        <v>191</v>
      </c>
      <c r="AE185" s="9">
        <f>VLOOKUP(Table1[[#This Row],[Stock]], Table2[[#All],[Stock]:[param_complete]], 22, FALSE)</f>
        <v>14.25</v>
      </c>
      <c r="AF185" s="9">
        <f>VLOOKUP(Table1[[#This Row],[Stock]], Table2[[#All],[Stock]:[param_complete]], 24, FALSE)</f>
        <v>26</v>
      </c>
      <c r="AG185" s="9">
        <f>VLOOKUP(Table1[[#This Row],[Stock]], Table2[[#All],[Stock]:[param_complete]], 26, FALSE)</f>
        <v>0</v>
      </c>
      <c r="AH185" s="9">
        <f>VLOOKUP(Table1[[#This Row],[Stock]], Table2[[#All],[Stock]:[param_complete]], 28, FALSE)</f>
        <v>0</v>
      </c>
      <c r="AI185" s="9">
        <f>VLOOKUP(Table1[[#This Row],[Stock]], Table2[[#All],[Stock]:[param_complete]], 29, FALSE)</f>
        <v>100</v>
      </c>
      <c r="AJ185" s="9">
        <f>VLOOKUP(Table1[[#This Row],[Stock]], Table2[[#All],[Stock]:[param_complete]], 30, FALSE)</f>
        <v>50</v>
      </c>
      <c r="AK185" s="65">
        <f>VLOOKUP(Table1[[#This Row],[Stock]], Table2[[#All],[Stock]:[param_complete]], 32, FALSE)</f>
        <v>0</v>
      </c>
    </row>
    <row r="186" spans="1:37" x14ac:dyDescent="0.3">
      <c r="A186" t="s">
        <v>31</v>
      </c>
      <c r="B186" t="s">
        <v>32</v>
      </c>
      <c r="C186" t="s">
        <v>38</v>
      </c>
      <c r="D186">
        <v>7</v>
      </c>
      <c r="E186">
        <v>0.23200000000000001</v>
      </c>
      <c r="F186">
        <v>0.85984769900000002</v>
      </c>
      <c r="G186">
        <v>4.0250000000000004</v>
      </c>
      <c r="I186" t="s">
        <v>4</v>
      </c>
      <c r="J186" t="s">
        <v>39</v>
      </c>
      <c r="K186" t="s">
        <v>39</v>
      </c>
      <c r="L186" t="s">
        <v>39</v>
      </c>
      <c r="M186" s="1" t="s">
        <v>40</v>
      </c>
      <c r="N186" s="1" t="s">
        <v>40</v>
      </c>
      <c r="O186" s="1" t="s">
        <v>40</v>
      </c>
      <c r="P186">
        <v>1</v>
      </c>
      <c r="Q186" t="s">
        <v>7</v>
      </c>
      <c r="R186" t="s">
        <v>7</v>
      </c>
      <c r="S186" t="s">
        <v>7</v>
      </c>
      <c r="T186" t="s">
        <v>9</v>
      </c>
      <c r="U186" s="9" t="str">
        <f>VLOOKUP(Table1[[#This Row],[Stock]], Table2[[#All],[Stock]:[param_complete]], 2, FALSE)</f>
        <v>reef-associated</v>
      </c>
      <c r="V186" s="9">
        <f>VLOOKUP(Table1[[#This Row],[Stock]], Table2[[#All],[Stock]:[param_complete]], 4, FALSE)</f>
        <v>4.37</v>
      </c>
      <c r="W186" s="9">
        <f>VLOOKUP(Table1[[#This Row],[Stock]], Table2[[#All],[Stock]:[param_complete]], 6, FALSE)</f>
        <v>700</v>
      </c>
      <c r="X186" s="9">
        <f>VLOOKUP(Table1[[#This Row],[Stock]], Table2[[#All],[Stock]:[param_complete]], 8, FALSE)</f>
        <v>6</v>
      </c>
      <c r="Y186" s="9">
        <f>VLOOKUP(Table1[[#This Row],[Stock]], Table2[[#All],[Stock]:[param_complete]], 10, FALSE)</f>
        <v>2</v>
      </c>
      <c r="Z186" s="9">
        <f>VLOOKUP(Table1[[#This Row],[Stock]], Table2[[#All],[Stock]:[param_complete]], 12, FALSE)</f>
        <v>7</v>
      </c>
      <c r="AA186" s="9">
        <f>VLOOKUP(Table1[[#This Row],[Stock]], Table2[[#All],[Stock]:[param_complete]], 14, FALSE)</f>
        <v>165</v>
      </c>
      <c r="AB186" s="9">
        <f>VLOOKUP(Table1[[#This Row],[Stock]], Table2[[#All],[Stock]:[param_complete]], 16, FALSE)</f>
        <v>188.5499992</v>
      </c>
      <c r="AC186" s="9">
        <f>VLOOKUP(Table1[[#This Row],[Stock]], Table2[[#All],[Stock]:[param_complete]], 18, FALSE)</f>
        <v>0.21151447000000001</v>
      </c>
      <c r="AD186" s="9">
        <f>VLOOKUP(Table1[[#This Row],[Stock]], Table2[[#All],[Stock]:[param_complete]], 20, FALSE)</f>
        <v>191</v>
      </c>
      <c r="AE186" s="9">
        <f>VLOOKUP(Table1[[#This Row],[Stock]], Table2[[#All],[Stock]:[param_complete]], 22, FALSE)</f>
        <v>14.25</v>
      </c>
      <c r="AF186" s="9">
        <f>VLOOKUP(Table1[[#This Row],[Stock]], Table2[[#All],[Stock]:[param_complete]], 24, FALSE)</f>
        <v>26</v>
      </c>
      <c r="AG186" s="9">
        <f>VLOOKUP(Table1[[#This Row],[Stock]], Table2[[#All],[Stock]:[param_complete]], 26, FALSE)</f>
        <v>0</v>
      </c>
      <c r="AH186" s="9">
        <f>VLOOKUP(Table1[[#This Row],[Stock]], Table2[[#All],[Stock]:[param_complete]], 28, FALSE)</f>
        <v>0</v>
      </c>
      <c r="AI186" s="9">
        <f>VLOOKUP(Table1[[#This Row],[Stock]], Table2[[#All],[Stock]:[param_complete]], 29, FALSE)</f>
        <v>100</v>
      </c>
      <c r="AJ186" s="9">
        <f>VLOOKUP(Table1[[#This Row],[Stock]], Table2[[#All],[Stock]:[param_complete]], 30, FALSE)</f>
        <v>50</v>
      </c>
      <c r="AK186" s="65">
        <f>VLOOKUP(Table1[[#This Row],[Stock]], Table2[[#All],[Stock]:[param_complete]], 32, FALSE)</f>
        <v>0</v>
      </c>
    </row>
    <row r="187" spans="1:37" x14ac:dyDescent="0.3">
      <c r="A187" t="s">
        <v>31</v>
      </c>
      <c r="B187" t="s">
        <v>32</v>
      </c>
      <c r="C187" t="s">
        <v>38</v>
      </c>
      <c r="D187">
        <v>8</v>
      </c>
      <c r="E187">
        <v>0.307</v>
      </c>
      <c r="F187">
        <v>0.86243111500000003</v>
      </c>
      <c r="G187">
        <v>4.1820000000000004</v>
      </c>
      <c r="I187" t="s">
        <v>4</v>
      </c>
      <c r="J187" t="s">
        <v>39</v>
      </c>
      <c r="K187" t="s">
        <v>39</v>
      </c>
      <c r="L187" t="s">
        <v>39</v>
      </c>
      <c r="M187" s="1" t="s">
        <v>40</v>
      </c>
      <c r="N187" s="1" t="s">
        <v>40</v>
      </c>
      <c r="O187" s="1" t="s">
        <v>40</v>
      </c>
      <c r="P187">
        <v>1</v>
      </c>
      <c r="Q187" t="s">
        <v>7</v>
      </c>
      <c r="R187" t="s">
        <v>7</v>
      </c>
      <c r="S187" t="s">
        <v>7</v>
      </c>
      <c r="T187" t="s">
        <v>9</v>
      </c>
      <c r="U187" s="9" t="str">
        <f>VLOOKUP(Table1[[#This Row],[Stock]], Table2[[#All],[Stock]:[param_complete]], 2, FALSE)</f>
        <v>reef-associated</v>
      </c>
      <c r="V187" s="9">
        <f>VLOOKUP(Table1[[#This Row],[Stock]], Table2[[#All],[Stock]:[param_complete]], 4, FALSE)</f>
        <v>4.37</v>
      </c>
      <c r="W187" s="9">
        <f>VLOOKUP(Table1[[#This Row],[Stock]], Table2[[#All],[Stock]:[param_complete]], 6, FALSE)</f>
        <v>700</v>
      </c>
      <c r="X187" s="9">
        <f>VLOOKUP(Table1[[#This Row],[Stock]], Table2[[#All],[Stock]:[param_complete]], 8, FALSE)</f>
        <v>6</v>
      </c>
      <c r="Y187" s="9">
        <f>VLOOKUP(Table1[[#This Row],[Stock]], Table2[[#All],[Stock]:[param_complete]], 10, FALSE)</f>
        <v>2</v>
      </c>
      <c r="Z187" s="9">
        <f>VLOOKUP(Table1[[#This Row],[Stock]], Table2[[#All],[Stock]:[param_complete]], 12, FALSE)</f>
        <v>7</v>
      </c>
      <c r="AA187" s="9">
        <f>VLOOKUP(Table1[[#This Row],[Stock]], Table2[[#All],[Stock]:[param_complete]], 14, FALSE)</f>
        <v>165</v>
      </c>
      <c r="AB187" s="9">
        <f>VLOOKUP(Table1[[#This Row],[Stock]], Table2[[#All],[Stock]:[param_complete]], 16, FALSE)</f>
        <v>188.5499992</v>
      </c>
      <c r="AC187" s="9">
        <f>VLOOKUP(Table1[[#This Row],[Stock]], Table2[[#All],[Stock]:[param_complete]], 18, FALSE)</f>
        <v>0.21151447000000001</v>
      </c>
      <c r="AD187" s="9">
        <f>VLOOKUP(Table1[[#This Row],[Stock]], Table2[[#All],[Stock]:[param_complete]], 20, FALSE)</f>
        <v>191</v>
      </c>
      <c r="AE187" s="9">
        <f>VLOOKUP(Table1[[#This Row],[Stock]], Table2[[#All],[Stock]:[param_complete]], 22, FALSE)</f>
        <v>14.25</v>
      </c>
      <c r="AF187" s="9">
        <f>VLOOKUP(Table1[[#This Row],[Stock]], Table2[[#All],[Stock]:[param_complete]], 24, FALSE)</f>
        <v>26</v>
      </c>
      <c r="AG187" s="9">
        <f>VLOOKUP(Table1[[#This Row],[Stock]], Table2[[#All],[Stock]:[param_complete]], 26, FALSE)</f>
        <v>0</v>
      </c>
      <c r="AH187" s="9">
        <f>VLOOKUP(Table1[[#This Row],[Stock]], Table2[[#All],[Stock]:[param_complete]], 28, FALSE)</f>
        <v>0</v>
      </c>
      <c r="AI187" s="9">
        <f>VLOOKUP(Table1[[#This Row],[Stock]], Table2[[#All],[Stock]:[param_complete]], 29, FALSE)</f>
        <v>100</v>
      </c>
      <c r="AJ187" s="9">
        <f>VLOOKUP(Table1[[#This Row],[Stock]], Table2[[#All],[Stock]:[param_complete]], 30, FALSE)</f>
        <v>50</v>
      </c>
      <c r="AK187" s="65">
        <f>VLOOKUP(Table1[[#This Row],[Stock]], Table2[[#All],[Stock]:[param_complete]], 32, FALSE)</f>
        <v>0</v>
      </c>
    </row>
    <row r="188" spans="1:37" x14ac:dyDescent="0.3">
      <c r="A188" t="s">
        <v>31</v>
      </c>
      <c r="B188" t="s">
        <v>32</v>
      </c>
      <c r="C188" t="s">
        <v>38</v>
      </c>
      <c r="D188">
        <v>9</v>
      </c>
      <c r="E188">
        <v>0.39400000000000002</v>
      </c>
      <c r="F188">
        <v>0.865022293</v>
      </c>
      <c r="G188">
        <v>4.34</v>
      </c>
      <c r="I188" t="s">
        <v>4</v>
      </c>
      <c r="J188" t="s">
        <v>39</v>
      </c>
      <c r="K188" t="s">
        <v>39</v>
      </c>
      <c r="L188" t="s">
        <v>39</v>
      </c>
      <c r="M188" s="1" t="s">
        <v>40</v>
      </c>
      <c r="N188" s="1" t="s">
        <v>40</v>
      </c>
      <c r="O188" s="1" t="s">
        <v>40</v>
      </c>
      <c r="P188">
        <v>1</v>
      </c>
      <c r="Q188" t="s">
        <v>7</v>
      </c>
      <c r="R188" t="s">
        <v>7</v>
      </c>
      <c r="S188" t="s">
        <v>7</v>
      </c>
      <c r="T188" t="s">
        <v>9</v>
      </c>
      <c r="U188" s="9" t="str">
        <f>VLOOKUP(Table1[[#This Row],[Stock]], Table2[[#All],[Stock]:[param_complete]], 2, FALSE)</f>
        <v>reef-associated</v>
      </c>
      <c r="V188" s="9">
        <f>VLOOKUP(Table1[[#This Row],[Stock]], Table2[[#All],[Stock]:[param_complete]], 4, FALSE)</f>
        <v>4.37</v>
      </c>
      <c r="W188" s="9">
        <f>VLOOKUP(Table1[[#This Row],[Stock]], Table2[[#All],[Stock]:[param_complete]], 6, FALSE)</f>
        <v>700</v>
      </c>
      <c r="X188" s="9">
        <f>VLOOKUP(Table1[[#This Row],[Stock]], Table2[[#All],[Stock]:[param_complete]], 8, FALSE)</f>
        <v>6</v>
      </c>
      <c r="Y188" s="9">
        <f>VLOOKUP(Table1[[#This Row],[Stock]], Table2[[#All],[Stock]:[param_complete]], 10, FALSE)</f>
        <v>2</v>
      </c>
      <c r="Z188" s="9">
        <f>VLOOKUP(Table1[[#This Row],[Stock]], Table2[[#All],[Stock]:[param_complete]], 12, FALSE)</f>
        <v>7</v>
      </c>
      <c r="AA188" s="9">
        <f>VLOOKUP(Table1[[#This Row],[Stock]], Table2[[#All],[Stock]:[param_complete]], 14, FALSE)</f>
        <v>165</v>
      </c>
      <c r="AB188" s="9">
        <f>VLOOKUP(Table1[[#This Row],[Stock]], Table2[[#All],[Stock]:[param_complete]], 16, FALSE)</f>
        <v>188.5499992</v>
      </c>
      <c r="AC188" s="9">
        <f>VLOOKUP(Table1[[#This Row],[Stock]], Table2[[#All],[Stock]:[param_complete]], 18, FALSE)</f>
        <v>0.21151447000000001</v>
      </c>
      <c r="AD188" s="9">
        <f>VLOOKUP(Table1[[#This Row],[Stock]], Table2[[#All],[Stock]:[param_complete]], 20, FALSE)</f>
        <v>191</v>
      </c>
      <c r="AE188" s="9">
        <f>VLOOKUP(Table1[[#This Row],[Stock]], Table2[[#All],[Stock]:[param_complete]], 22, FALSE)</f>
        <v>14.25</v>
      </c>
      <c r="AF188" s="9">
        <f>VLOOKUP(Table1[[#This Row],[Stock]], Table2[[#All],[Stock]:[param_complete]], 24, FALSE)</f>
        <v>26</v>
      </c>
      <c r="AG188" s="9">
        <f>VLOOKUP(Table1[[#This Row],[Stock]], Table2[[#All],[Stock]:[param_complete]], 26, FALSE)</f>
        <v>0</v>
      </c>
      <c r="AH188" s="9">
        <f>VLOOKUP(Table1[[#This Row],[Stock]], Table2[[#All],[Stock]:[param_complete]], 28, FALSE)</f>
        <v>0</v>
      </c>
      <c r="AI188" s="9">
        <f>VLOOKUP(Table1[[#This Row],[Stock]], Table2[[#All],[Stock]:[param_complete]], 29, FALSE)</f>
        <v>100</v>
      </c>
      <c r="AJ188" s="9">
        <f>VLOOKUP(Table1[[#This Row],[Stock]], Table2[[#All],[Stock]:[param_complete]], 30, FALSE)</f>
        <v>50</v>
      </c>
      <c r="AK188" s="65">
        <f>VLOOKUP(Table1[[#This Row],[Stock]], Table2[[#All],[Stock]:[param_complete]], 32, FALSE)</f>
        <v>0</v>
      </c>
    </row>
    <row r="189" spans="1:37" x14ac:dyDescent="0.3">
      <c r="A189" t="s">
        <v>31</v>
      </c>
      <c r="B189" t="s">
        <v>32</v>
      </c>
      <c r="C189" t="s">
        <v>38</v>
      </c>
      <c r="D189">
        <v>10</v>
      </c>
      <c r="E189">
        <v>0.48899999999999999</v>
      </c>
      <c r="F189">
        <v>0.86762125599999995</v>
      </c>
      <c r="G189">
        <v>4.4969999999999999</v>
      </c>
      <c r="I189" t="s">
        <v>4</v>
      </c>
      <c r="J189" t="s">
        <v>39</v>
      </c>
      <c r="K189" t="s">
        <v>39</v>
      </c>
      <c r="L189" t="s">
        <v>39</v>
      </c>
      <c r="M189" s="1" t="s">
        <v>40</v>
      </c>
      <c r="N189" s="1" t="s">
        <v>40</v>
      </c>
      <c r="O189" s="1" t="s">
        <v>40</v>
      </c>
      <c r="P189">
        <v>1</v>
      </c>
      <c r="Q189" t="s">
        <v>7</v>
      </c>
      <c r="R189" t="s">
        <v>7</v>
      </c>
      <c r="S189" t="s">
        <v>7</v>
      </c>
      <c r="T189" t="s">
        <v>9</v>
      </c>
      <c r="U189" s="9" t="str">
        <f>VLOOKUP(Table1[[#This Row],[Stock]], Table2[[#All],[Stock]:[param_complete]], 2, FALSE)</f>
        <v>reef-associated</v>
      </c>
      <c r="V189" s="9">
        <f>VLOOKUP(Table1[[#This Row],[Stock]], Table2[[#All],[Stock]:[param_complete]], 4, FALSE)</f>
        <v>4.37</v>
      </c>
      <c r="W189" s="9">
        <f>VLOOKUP(Table1[[#This Row],[Stock]], Table2[[#All],[Stock]:[param_complete]], 6, FALSE)</f>
        <v>700</v>
      </c>
      <c r="X189" s="9">
        <f>VLOOKUP(Table1[[#This Row],[Stock]], Table2[[#All],[Stock]:[param_complete]], 8, FALSE)</f>
        <v>6</v>
      </c>
      <c r="Y189" s="9">
        <f>VLOOKUP(Table1[[#This Row],[Stock]], Table2[[#All],[Stock]:[param_complete]], 10, FALSE)</f>
        <v>2</v>
      </c>
      <c r="Z189" s="9">
        <f>VLOOKUP(Table1[[#This Row],[Stock]], Table2[[#All],[Stock]:[param_complete]], 12, FALSE)</f>
        <v>7</v>
      </c>
      <c r="AA189" s="9">
        <f>VLOOKUP(Table1[[#This Row],[Stock]], Table2[[#All],[Stock]:[param_complete]], 14, FALSE)</f>
        <v>165</v>
      </c>
      <c r="AB189" s="9">
        <f>VLOOKUP(Table1[[#This Row],[Stock]], Table2[[#All],[Stock]:[param_complete]], 16, FALSE)</f>
        <v>188.5499992</v>
      </c>
      <c r="AC189" s="9">
        <f>VLOOKUP(Table1[[#This Row],[Stock]], Table2[[#All],[Stock]:[param_complete]], 18, FALSE)</f>
        <v>0.21151447000000001</v>
      </c>
      <c r="AD189" s="9">
        <f>VLOOKUP(Table1[[#This Row],[Stock]], Table2[[#All],[Stock]:[param_complete]], 20, FALSE)</f>
        <v>191</v>
      </c>
      <c r="AE189" s="9">
        <f>VLOOKUP(Table1[[#This Row],[Stock]], Table2[[#All],[Stock]:[param_complete]], 22, FALSE)</f>
        <v>14.25</v>
      </c>
      <c r="AF189" s="9">
        <f>VLOOKUP(Table1[[#This Row],[Stock]], Table2[[#All],[Stock]:[param_complete]], 24, FALSE)</f>
        <v>26</v>
      </c>
      <c r="AG189" s="9">
        <f>VLOOKUP(Table1[[#This Row],[Stock]], Table2[[#All],[Stock]:[param_complete]], 26, FALSE)</f>
        <v>0</v>
      </c>
      <c r="AH189" s="9">
        <f>VLOOKUP(Table1[[#This Row],[Stock]], Table2[[#All],[Stock]:[param_complete]], 28, FALSE)</f>
        <v>0</v>
      </c>
      <c r="AI189" s="9">
        <f>VLOOKUP(Table1[[#This Row],[Stock]], Table2[[#All],[Stock]:[param_complete]], 29, FALSE)</f>
        <v>100</v>
      </c>
      <c r="AJ189" s="9">
        <f>VLOOKUP(Table1[[#This Row],[Stock]], Table2[[#All],[Stock]:[param_complete]], 30, FALSE)</f>
        <v>50</v>
      </c>
      <c r="AK189" s="65">
        <f>VLOOKUP(Table1[[#This Row],[Stock]], Table2[[#All],[Stock]:[param_complete]], 32, FALSE)</f>
        <v>0</v>
      </c>
    </row>
    <row r="190" spans="1:37" x14ac:dyDescent="0.3">
      <c r="A190" t="s">
        <v>31</v>
      </c>
      <c r="B190" t="s">
        <v>32</v>
      </c>
      <c r="C190" t="s">
        <v>38</v>
      </c>
      <c r="D190">
        <v>11</v>
      </c>
      <c r="E190">
        <v>0.58399999999999996</v>
      </c>
      <c r="F190">
        <v>0.86935823499999998</v>
      </c>
      <c r="G190">
        <v>4.6539999999999999</v>
      </c>
      <c r="I190" t="s">
        <v>4</v>
      </c>
      <c r="J190" t="s">
        <v>39</v>
      </c>
      <c r="K190" t="s">
        <v>39</v>
      </c>
      <c r="L190" t="s">
        <v>39</v>
      </c>
      <c r="M190" s="1" t="s">
        <v>40</v>
      </c>
      <c r="N190" s="1" t="s">
        <v>40</v>
      </c>
      <c r="O190" s="1" t="s">
        <v>40</v>
      </c>
      <c r="P190">
        <v>1</v>
      </c>
      <c r="Q190" t="s">
        <v>7</v>
      </c>
      <c r="R190" t="s">
        <v>7</v>
      </c>
      <c r="S190" t="s">
        <v>7</v>
      </c>
      <c r="T190" t="s">
        <v>9</v>
      </c>
      <c r="U190" s="9" t="str">
        <f>VLOOKUP(Table1[[#This Row],[Stock]], Table2[[#All],[Stock]:[param_complete]], 2, FALSE)</f>
        <v>reef-associated</v>
      </c>
      <c r="V190" s="9">
        <f>VLOOKUP(Table1[[#This Row],[Stock]], Table2[[#All],[Stock]:[param_complete]], 4, FALSE)</f>
        <v>4.37</v>
      </c>
      <c r="W190" s="9">
        <f>VLOOKUP(Table1[[#This Row],[Stock]], Table2[[#All],[Stock]:[param_complete]], 6, FALSE)</f>
        <v>700</v>
      </c>
      <c r="X190" s="9">
        <f>VLOOKUP(Table1[[#This Row],[Stock]], Table2[[#All],[Stock]:[param_complete]], 8, FALSE)</f>
        <v>6</v>
      </c>
      <c r="Y190" s="9">
        <f>VLOOKUP(Table1[[#This Row],[Stock]], Table2[[#All],[Stock]:[param_complete]], 10, FALSE)</f>
        <v>2</v>
      </c>
      <c r="Z190" s="9">
        <f>VLOOKUP(Table1[[#This Row],[Stock]], Table2[[#All],[Stock]:[param_complete]], 12, FALSE)</f>
        <v>7</v>
      </c>
      <c r="AA190" s="9">
        <f>VLOOKUP(Table1[[#This Row],[Stock]], Table2[[#All],[Stock]:[param_complete]], 14, FALSE)</f>
        <v>165</v>
      </c>
      <c r="AB190" s="9">
        <f>VLOOKUP(Table1[[#This Row],[Stock]], Table2[[#All],[Stock]:[param_complete]], 16, FALSE)</f>
        <v>188.5499992</v>
      </c>
      <c r="AC190" s="9">
        <f>VLOOKUP(Table1[[#This Row],[Stock]], Table2[[#All],[Stock]:[param_complete]], 18, FALSE)</f>
        <v>0.21151447000000001</v>
      </c>
      <c r="AD190" s="9">
        <f>VLOOKUP(Table1[[#This Row],[Stock]], Table2[[#All],[Stock]:[param_complete]], 20, FALSE)</f>
        <v>191</v>
      </c>
      <c r="AE190" s="9">
        <f>VLOOKUP(Table1[[#This Row],[Stock]], Table2[[#All],[Stock]:[param_complete]], 22, FALSE)</f>
        <v>14.25</v>
      </c>
      <c r="AF190" s="9">
        <f>VLOOKUP(Table1[[#This Row],[Stock]], Table2[[#All],[Stock]:[param_complete]], 24, FALSE)</f>
        <v>26</v>
      </c>
      <c r="AG190" s="9">
        <f>VLOOKUP(Table1[[#This Row],[Stock]], Table2[[#All],[Stock]:[param_complete]], 26, FALSE)</f>
        <v>0</v>
      </c>
      <c r="AH190" s="9">
        <f>VLOOKUP(Table1[[#This Row],[Stock]], Table2[[#All],[Stock]:[param_complete]], 28, FALSE)</f>
        <v>0</v>
      </c>
      <c r="AI190" s="9">
        <f>VLOOKUP(Table1[[#This Row],[Stock]], Table2[[#All],[Stock]:[param_complete]], 29, FALSE)</f>
        <v>100</v>
      </c>
      <c r="AJ190" s="9">
        <f>VLOOKUP(Table1[[#This Row],[Stock]], Table2[[#All],[Stock]:[param_complete]], 30, FALSE)</f>
        <v>50</v>
      </c>
      <c r="AK190" s="65">
        <f>VLOOKUP(Table1[[#This Row],[Stock]], Table2[[#All],[Stock]:[param_complete]], 32, FALSE)</f>
        <v>0</v>
      </c>
    </row>
    <row r="191" spans="1:37" x14ac:dyDescent="0.3">
      <c r="A191" t="s">
        <v>31</v>
      </c>
      <c r="B191" t="s">
        <v>32</v>
      </c>
      <c r="C191" t="s">
        <v>38</v>
      </c>
      <c r="D191">
        <v>12</v>
      </c>
      <c r="E191">
        <v>0.67400000000000004</v>
      </c>
      <c r="F191">
        <v>0.87022802799999999</v>
      </c>
      <c r="G191">
        <v>4.8109999999999999</v>
      </c>
      <c r="I191" t="s">
        <v>4</v>
      </c>
      <c r="J191" t="s">
        <v>39</v>
      </c>
      <c r="K191" t="s">
        <v>39</v>
      </c>
      <c r="L191" t="s">
        <v>39</v>
      </c>
      <c r="M191" s="1" t="s">
        <v>40</v>
      </c>
      <c r="N191" s="1" t="s">
        <v>40</v>
      </c>
      <c r="O191" s="1" t="s">
        <v>40</v>
      </c>
      <c r="P191">
        <v>1</v>
      </c>
      <c r="Q191" t="s">
        <v>7</v>
      </c>
      <c r="R191" t="s">
        <v>7</v>
      </c>
      <c r="S191" t="s">
        <v>7</v>
      </c>
      <c r="T191" t="s">
        <v>9</v>
      </c>
      <c r="U191" s="9" t="str">
        <f>VLOOKUP(Table1[[#This Row],[Stock]], Table2[[#All],[Stock]:[param_complete]], 2, FALSE)</f>
        <v>reef-associated</v>
      </c>
      <c r="V191" s="9">
        <f>VLOOKUP(Table1[[#This Row],[Stock]], Table2[[#All],[Stock]:[param_complete]], 4, FALSE)</f>
        <v>4.37</v>
      </c>
      <c r="W191" s="9">
        <f>VLOOKUP(Table1[[#This Row],[Stock]], Table2[[#All],[Stock]:[param_complete]], 6, FALSE)</f>
        <v>700</v>
      </c>
      <c r="X191" s="9">
        <f>VLOOKUP(Table1[[#This Row],[Stock]], Table2[[#All],[Stock]:[param_complete]], 8, FALSE)</f>
        <v>6</v>
      </c>
      <c r="Y191" s="9">
        <f>VLOOKUP(Table1[[#This Row],[Stock]], Table2[[#All],[Stock]:[param_complete]], 10, FALSE)</f>
        <v>2</v>
      </c>
      <c r="Z191" s="9">
        <f>VLOOKUP(Table1[[#This Row],[Stock]], Table2[[#All],[Stock]:[param_complete]], 12, FALSE)</f>
        <v>7</v>
      </c>
      <c r="AA191" s="9">
        <f>VLOOKUP(Table1[[#This Row],[Stock]], Table2[[#All],[Stock]:[param_complete]], 14, FALSE)</f>
        <v>165</v>
      </c>
      <c r="AB191" s="9">
        <f>VLOOKUP(Table1[[#This Row],[Stock]], Table2[[#All],[Stock]:[param_complete]], 16, FALSE)</f>
        <v>188.5499992</v>
      </c>
      <c r="AC191" s="9">
        <f>VLOOKUP(Table1[[#This Row],[Stock]], Table2[[#All],[Stock]:[param_complete]], 18, FALSE)</f>
        <v>0.21151447000000001</v>
      </c>
      <c r="AD191" s="9">
        <f>VLOOKUP(Table1[[#This Row],[Stock]], Table2[[#All],[Stock]:[param_complete]], 20, FALSE)</f>
        <v>191</v>
      </c>
      <c r="AE191" s="9">
        <f>VLOOKUP(Table1[[#This Row],[Stock]], Table2[[#All],[Stock]:[param_complete]], 22, FALSE)</f>
        <v>14.25</v>
      </c>
      <c r="AF191" s="9">
        <f>VLOOKUP(Table1[[#This Row],[Stock]], Table2[[#All],[Stock]:[param_complete]], 24, FALSE)</f>
        <v>26</v>
      </c>
      <c r="AG191" s="9">
        <f>VLOOKUP(Table1[[#This Row],[Stock]], Table2[[#All],[Stock]:[param_complete]], 26, FALSE)</f>
        <v>0</v>
      </c>
      <c r="AH191" s="9">
        <f>VLOOKUP(Table1[[#This Row],[Stock]], Table2[[#All],[Stock]:[param_complete]], 28, FALSE)</f>
        <v>0</v>
      </c>
      <c r="AI191" s="9">
        <f>VLOOKUP(Table1[[#This Row],[Stock]], Table2[[#All],[Stock]:[param_complete]], 29, FALSE)</f>
        <v>100</v>
      </c>
      <c r="AJ191" s="9">
        <f>VLOOKUP(Table1[[#This Row],[Stock]], Table2[[#All],[Stock]:[param_complete]], 30, FALSE)</f>
        <v>50</v>
      </c>
      <c r="AK191" s="65">
        <f>VLOOKUP(Table1[[#This Row],[Stock]], Table2[[#All],[Stock]:[param_complete]], 32, FALSE)</f>
        <v>0</v>
      </c>
    </row>
    <row r="192" spans="1:37" x14ac:dyDescent="0.3">
      <c r="A192" t="s">
        <v>31</v>
      </c>
      <c r="B192" t="s">
        <v>32</v>
      </c>
      <c r="C192" t="s">
        <v>38</v>
      </c>
      <c r="D192">
        <v>13</v>
      </c>
      <c r="E192">
        <v>0.752</v>
      </c>
      <c r="F192">
        <v>0.87109869200000001</v>
      </c>
      <c r="G192">
        <v>4.968</v>
      </c>
      <c r="I192" t="s">
        <v>4</v>
      </c>
      <c r="J192" t="s">
        <v>39</v>
      </c>
      <c r="K192" t="s">
        <v>39</v>
      </c>
      <c r="L192" t="s">
        <v>39</v>
      </c>
      <c r="M192" s="1" t="s">
        <v>40</v>
      </c>
      <c r="N192" s="1" t="s">
        <v>40</v>
      </c>
      <c r="O192" s="1" t="s">
        <v>40</v>
      </c>
      <c r="P192">
        <v>1</v>
      </c>
      <c r="Q192" t="s">
        <v>7</v>
      </c>
      <c r="R192" t="s">
        <v>7</v>
      </c>
      <c r="S192" t="s">
        <v>7</v>
      </c>
      <c r="T192" t="s">
        <v>9</v>
      </c>
      <c r="U192" s="9" t="str">
        <f>VLOOKUP(Table1[[#This Row],[Stock]], Table2[[#All],[Stock]:[param_complete]], 2, FALSE)</f>
        <v>reef-associated</v>
      </c>
      <c r="V192" s="9">
        <f>VLOOKUP(Table1[[#This Row],[Stock]], Table2[[#All],[Stock]:[param_complete]], 4, FALSE)</f>
        <v>4.37</v>
      </c>
      <c r="W192" s="9">
        <f>VLOOKUP(Table1[[#This Row],[Stock]], Table2[[#All],[Stock]:[param_complete]], 6, FALSE)</f>
        <v>700</v>
      </c>
      <c r="X192" s="9">
        <f>VLOOKUP(Table1[[#This Row],[Stock]], Table2[[#All],[Stock]:[param_complete]], 8, FALSE)</f>
        <v>6</v>
      </c>
      <c r="Y192" s="9">
        <f>VLOOKUP(Table1[[#This Row],[Stock]], Table2[[#All],[Stock]:[param_complete]], 10, FALSE)</f>
        <v>2</v>
      </c>
      <c r="Z192" s="9">
        <f>VLOOKUP(Table1[[#This Row],[Stock]], Table2[[#All],[Stock]:[param_complete]], 12, FALSE)</f>
        <v>7</v>
      </c>
      <c r="AA192" s="9">
        <f>VLOOKUP(Table1[[#This Row],[Stock]], Table2[[#All],[Stock]:[param_complete]], 14, FALSE)</f>
        <v>165</v>
      </c>
      <c r="AB192" s="9">
        <f>VLOOKUP(Table1[[#This Row],[Stock]], Table2[[#All],[Stock]:[param_complete]], 16, FALSE)</f>
        <v>188.5499992</v>
      </c>
      <c r="AC192" s="9">
        <f>VLOOKUP(Table1[[#This Row],[Stock]], Table2[[#All],[Stock]:[param_complete]], 18, FALSE)</f>
        <v>0.21151447000000001</v>
      </c>
      <c r="AD192" s="9">
        <f>VLOOKUP(Table1[[#This Row],[Stock]], Table2[[#All],[Stock]:[param_complete]], 20, FALSE)</f>
        <v>191</v>
      </c>
      <c r="AE192" s="9">
        <f>VLOOKUP(Table1[[#This Row],[Stock]], Table2[[#All],[Stock]:[param_complete]], 22, FALSE)</f>
        <v>14.25</v>
      </c>
      <c r="AF192" s="9">
        <f>VLOOKUP(Table1[[#This Row],[Stock]], Table2[[#All],[Stock]:[param_complete]], 24, FALSE)</f>
        <v>26</v>
      </c>
      <c r="AG192" s="9">
        <f>VLOOKUP(Table1[[#This Row],[Stock]], Table2[[#All],[Stock]:[param_complete]], 26, FALSE)</f>
        <v>0</v>
      </c>
      <c r="AH192" s="9">
        <f>VLOOKUP(Table1[[#This Row],[Stock]], Table2[[#All],[Stock]:[param_complete]], 28, FALSE)</f>
        <v>0</v>
      </c>
      <c r="AI192" s="9">
        <f>VLOOKUP(Table1[[#This Row],[Stock]], Table2[[#All],[Stock]:[param_complete]], 29, FALSE)</f>
        <v>100</v>
      </c>
      <c r="AJ192" s="9">
        <f>VLOOKUP(Table1[[#This Row],[Stock]], Table2[[#All],[Stock]:[param_complete]], 30, FALSE)</f>
        <v>50</v>
      </c>
      <c r="AK192" s="65">
        <f>VLOOKUP(Table1[[#This Row],[Stock]], Table2[[#All],[Stock]:[param_complete]], 32, FALSE)</f>
        <v>0</v>
      </c>
    </row>
    <row r="193" spans="1:37" x14ac:dyDescent="0.3">
      <c r="A193" t="s">
        <v>31</v>
      </c>
      <c r="B193" t="s">
        <v>32</v>
      </c>
      <c r="C193" t="s">
        <v>38</v>
      </c>
      <c r="D193">
        <v>14</v>
      </c>
      <c r="E193">
        <v>0.81699999999999995</v>
      </c>
      <c r="F193">
        <v>0.87197022599999996</v>
      </c>
      <c r="G193">
        <v>5.1260000000000003</v>
      </c>
      <c r="I193" t="s">
        <v>4</v>
      </c>
      <c r="J193" t="s">
        <v>39</v>
      </c>
      <c r="K193" t="s">
        <v>39</v>
      </c>
      <c r="L193" t="s">
        <v>39</v>
      </c>
      <c r="M193" s="1" t="s">
        <v>40</v>
      </c>
      <c r="N193" s="1" t="s">
        <v>40</v>
      </c>
      <c r="O193" s="1" t="s">
        <v>40</v>
      </c>
      <c r="P193">
        <v>1</v>
      </c>
      <c r="Q193" t="s">
        <v>7</v>
      </c>
      <c r="R193" t="s">
        <v>7</v>
      </c>
      <c r="S193" t="s">
        <v>7</v>
      </c>
      <c r="T193" t="s">
        <v>9</v>
      </c>
      <c r="U193" s="9" t="str">
        <f>VLOOKUP(Table1[[#This Row],[Stock]], Table2[[#All],[Stock]:[param_complete]], 2, FALSE)</f>
        <v>reef-associated</v>
      </c>
      <c r="V193" s="9">
        <f>VLOOKUP(Table1[[#This Row],[Stock]], Table2[[#All],[Stock]:[param_complete]], 4, FALSE)</f>
        <v>4.37</v>
      </c>
      <c r="W193" s="9">
        <f>VLOOKUP(Table1[[#This Row],[Stock]], Table2[[#All],[Stock]:[param_complete]], 6, FALSE)</f>
        <v>700</v>
      </c>
      <c r="X193" s="9">
        <f>VLOOKUP(Table1[[#This Row],[Stock]], Table2[[#All],[Stock]:[param_complete]], 8, FALSE)</f>
        <v>6</v>
      </c>
      <c r="Y193" s="9">
        <f>VLOOKUP(Table1[[#This Row],[Stock]], Table2[[#All],[Stock]:[param_complete]], 10, FALSE)</f>
        <v>2</v>
      </c>
      <c r="Z193" s="9">
        <f>VLOOKUP(Table1[[#This Row],[Stock]], Table2[[#All],[Stock]:[param_complete]], 12, FALSE)</f>
        <v>7</v>
      </c>
      <c r="AA193" s="9">
        <f>VLOOKUP(Table1[[#This Row],[Stock]], Table2[[#All],[Stock]:[param_complete]], 14, FALSE)</f>
        <v>165</v>
      </c>
      <c r="AB193" s="9">
        <f>VLOOKUP(Table1[[#This Row],[Stock]], Table2[[#All],[Stock]:[param_complete]], 16, FALSE)</f>
        <v>188.5499992</v>
      </c>
      <c r="AC193" s="9">
        <f>VLOOKUP(Table1[[#This Row],[Stock]], Table2[[#All],[Stock]:[param_complete]], 18, FALSE)</f>
        <v>0.21151447000000001</v>
      </c>
      <c r="AD193" s="9">
        <f>VLOOKUP(Table1[[#This Row],[Stock]], Table2[[#All],[Stock]:[param_complete]], 20, FALSE)</f>
        <v>191</v>
      </c>
      <c r="AE193" s="9">
        <f>VLOOKUP(Table1[[#This Row],[Stock]], Table2[[#All],[Stock]:[param_complete]], 22, FALSE)</f>
        <v>14.25</v>
      </c>
      <c r="AF193" s="9">
        <f>VLOOKUP(Table1[[#This Row],[Stock]], Table2[[#All],[Stock]:[param_complete]], 24, FALSE)</f>
        <v>26</v>
      </c>
      <c r="AG193" s="9">
        <f>VLOOKUP(Table1[[#This Row],[Stock]], Table2[[#All],[Stock]:[param_complete]], 26, FALSE)</f>
        <v>0</v>
      </c>
      <c r="AH193" s="9">
        <f>VLOOKUP(Table1[[#This Row],[Stock]], Table2[[#All],[Stock]:[param_complete]], 28, FALSE)</f>
        <v>0</v>
      </c>
      <c r="AI193" s="9">
        <f>VLOOKUP(Table1[[#This Row],[Stock]], Table2[[#All],[Stock]:[param_complete]], 29, FALSE)</f>
        <v>100</v>
      </c>
      <c r="AJ193" s="9">
        <f>VLOOKUP(Table1[[#This Row],[Stock]], Table2[[#All],[Stock]:[param_complete]], 30, FALSE)</f>
        <v>50</v>
      </c>
      <c r="AK193" s="65">
        <f>VLOOKUP(Table1[[#This Row],[Stock]], Table2[[#All],[Stock]:[param_complete]], 32, FALSE)</f>
        <v>0</v>
      </c>
    </row>
    <row r="194" spans="1:37" x14ac:dyDescent="0.3">
      <c r="A194" t="s">
        <v>31</v>
      </c>
      <c r="B194" t="s">
        <v>32</v>
      </c>
      <c r="C194" t="s">
        <v>38</v>
      </c>
      <c r="D194">
        <v>15</v>
      </c>
      <c r="E194">
        <v>0.86799999999999999</v>
      </c>
      <c r="F194">
        <v>0.87284263200000001</v>
      </c>
      <c r="G194">
        <v>5.2830000000000004</v>
      </c>
      <c r="I194" t="s">
        <v>4</v>
      </c>
      <c r="J194" t="s">
        <v>39</v>
      </c>
      <c r="K194" t="s">
        <v>39</v>
      </c>
      <c r="L194" t="s">
        <v>39</v>
      </c>
      <c r="M194" s="1" t="s">
        <v>40</v>
      </c>
      <c r="N194" s="1" t="s">
        <v>40</v>
      </c>
      <c r="O194" s="1" t="s">
        <v>40</v>
      </c>
      <c r="P194">
        <v>1</v>
      </c>
      <c r="Q194" t="s">
        <v>7</v>
      </c>
      <c r="R194" t="s">
        <v>7</v>
      </c>
      <c r="S194" t="s">
        <v>7</v>
      </c>
      <c r="T194" t="s">
        <v>9</v>
      </c>
      <c r="U194" s="9" t="str">
        <f>VLOOKUP(Table1[[#This Row],[Stock]], Table2[[#All],[Stock]:[param_complete]], 2, FALSE)</f>
        <v>reef-associated</v>
      </c>
      <c r="V194" s="9">
        <f>VLOOKUP(Table1[[#This Row],[Stock]], Table2[[#All],[Stock]:[param_complete]], 4, FALSE)</f>
        <v>4.37</v>
      </c>
      <c r="W194" s="9">
        <f>VLOOKUP(Table1[[#This Row],[Stock]], Table2[[#All],[Stock]:[param_complete]], 6, FALSE)</f>
        <v>700</v>
      </c>
      <c r="X194" s="9">
        <f>VLOOKUP(Table1[[#This Row],[Stock]], Table2[[#All],[Stock]:[param_complete]], 8, FALSE)</f>
        <v>6</v>
      </c>
      <c r="Y194" s="9">
        <f>VLOOKUP(Table1[[#This Row],[Stock]], Table2[[#All],[Stock]:[param_complete]], 10, FALSE)</f>
        <v>2</v>
      </c>
      <c r="Z194" s="9">
        <f>VLOOKUP(Table1[[#This Row],[Stock]], Table2[[#All],[Stock]:[param_complete]], 12, FALSE)</f>
        <v>7</v>
      </c>
      <c r="AA194" s="9">
        <f>VLOOKUP(Table1[[#This Row],[Stock]], Table2[[#All],[Stock]:[param_complete]], 14, FALSE)</f>
        <v>165</v>
      </c>
      <c r="AB194" s="9">
        <f>VLOOKUP(Table1[[#This Row],[Stock]], Table2[[#All],[Stock]:[param_complete]], 16, FALSE)</f>
        <v>188.5499992</v>
      </c>
      <c r="AC194" s="9">
        <f>VLOOKUP(Table1[[#This Row],[Stock]], Table2[[#All],[Stock]:[param_complete]], 18, FALSE)</f>
        <v>0.21151447000000001</v>
      </c>
      <c r="AD194" s="9">
        <f>VLOOKUP(Table1[[#This Row],[Stock]], Table2[[#All],[Stock]:[param_complete]], 20, FALSE)</f>
        <v>191</v>
      </c>
      <c r="AE194" s="9">
        <f>VLOOKUP(Table1[[#This Row],[Stock]], Table2[[#All],[Stock]:[param_complete]], 22, FALSE)</f>
        <v>14.25</v>
      </c>
      <c r="AF194" s="9">
        <f>VLOOKUP(Table1[[#This Row],[Stock]], Table2[[#All],[Stock]:[param_complete]], 24, FALSE)</f>
        <v>26</v>
      </c>
      <c r="AG194" s="9">
        <f>VLOOKUP(Table1[[#This Row],[Stock]], Table2[[#All],[Stock]:[param_complete]], 26, FALSE)</f>
        <v>0</v>
      </c>
      <c r="AH194" s="9">
        <f>VLOOKUP(Table1[[#This Row],[Stock]], Table2[[#All],[Stock]:[param_complete]], 28, FALSE)</f>
        <v>0</v>
      </c>
      <c r="AI194" s="9">
        <f>VLOOKUP(Table1[[#This Row],[Stock]], Table2[[#All],[Stock]:[param_complete]], 29, FALSE)</f>
        <v>100</v>
      </c>
      <c r="AJ194" s="9">
        <f>VLOOKUP(Table1[[#This Row],[Stock]], Table2[[#All],[Stock]:[param_complete]], 30, FALSE)</f>
        <v>50</v>
      </c>
      <c r="AK194" s="65">
        <f>VLOOKUP(Table1[[#This Row],[Stock]], Table2[[#All],[Stock]:[param_complete]], 32, FALSE)</f>
        <v>0</v>
      </c>
    </row>
    <row r="195" spans="1:37" x14ac:dyDescent="0.3">
      <c r="A195" t="s">
        <v>31</v>
      </c>
      <c r="B195" t="s">
        <v>32</v>
      </c>
      <c r="C195" t="s">
        <v>38</v>
      </c>
      <c r="D195">
        <v>16</v>
      </c>
      <c r="E195">
        <v>0.90600000000000003</v>
      </c>
      <c r="F195">
        <v>0.87371591199999998</v>
      </c>
      <c r="G195">
        <v>5.44</v>
      </c>
      <c r="I195" t="s">
        <v>4</v>
      </c>
      <c r="J195" t="s">
        <v>39</v>
      </c>
      <c r="K195" t="s">
        <v>39</v>
      </c>
      <c r="L195" t="s">
        <v>39</v>
      </c>
      <c r="M195" s="1" t="s">
        <v>40</v>
      </c>
      <c r="N195" s="1" t="s">
        <v>40</v>
      </c>
      <c r="O195" s="1" t="s">
        <v>40</v>
      </c>
      <c r="P195">
        <v>1</v>
      </c>
      <c r="Q195" t="s">
        <v>7</v>
      </c>
      <c r="R195" t="s">
        <v>7</v>
      </c>
      <c r="S195" t="s">
        <v>7</v>
      </c>
      <c r="T195" t="s">
        <v>9</v>
      </c>
      <c r="U195" s="9" t="str">
        <f>VLOOKUP(Table1[[#This Row],[Stock]], Table2[[#All],[Stock]:[param_complete]], 2, FALSE)</f>
        <v>reef-associated</v>
      </c>
      <c r="V195" s="9">
        <f>VLOOKUP(Table1[[#This Row],[Stock]], Table2[[#All],[Stock]:[param_complete]], 4, FALSE)</f>
        <v>4.37</v>
      </c>
      <c r="W195" s="9">
        <f>VLOOKUP(Table1[[#This Row],[Stock]], Table2[[#All],[Stock]:[param_complete]], 6, FALSE)</f>
        <v>700</v>
      </c>
      <c r="X195" s="9">
        <f>VLOOKUP(Table1[[#This Row],[Stock]], Table2[[#All],[Stock]:[param_complete]], 8, FALSE)</f>
        <v>6</v>
      </c>
      <c r="Y195" s="9">
        <f>VLOOKUP(Table1[[#This Row],[Stock]], Table2[[#All],[Stock]:[param_complete]], 10, FALSE)</f>
        <v>2</v>
      </c>
      <c r="Z195" s="9">
        <f>VLOOKUP(Table1[[#This Row],[Stock]], Table2[[#All],[Stock]:[param_complete]], 12, FALSE)</f>
        <v>7</v>
      </c>
      <c r="AA195" s="9">
        <f>VLOOKUP(Table1[[#This Row],[Stock]], Table2[[#All],[Stock]:[param_complete]], 14, FALSE)</f>
        <v>165</v>
      </c>
      <c r="AB195" s="9">
        <f>VLOOKUP(Table1[[#This Row],[Stock]], Table2[[#All],[Stock]:[param_complete]], 16, FALSE)</f>
        <v>188.5499992</v>
      </c>
      <c r="AC195" s="9">
        <f>VLOOKUP(Table1[[#This Row],[Stock]], Table2[[#All],[Stock]:[param_complete]], 18, FALSE)</f>
        <v>0.21151447000000001</v>
      </c>
      <c r="AD195" s="9">
        <f>VLOOKUP(Table1[[#This Row],[Stock]], Table2[[#All],[Stock]:[param_complete]], 20, FALSE)</f>
        <v>191</v>
      </c>
      <c r="AE195" s="9">
        <f>VLOOKUP(Table1[[#This Row],[Stock]], Table2[[#All],[Stock]:[param_complete]], 22, FALSE)</f>
        <v>14.25</v>
      </c>
      <c r="AF195" s="9">
        <f>VLOOKUP(Table1[[#This Row],[Stock]], Table2[[#All],[Stock]:[param_complete]], 24, FALSE)</f>
        <v>26</v>
      </c>
      <c r="AG195" s="9">
        <f>VLOOKUP(Table1[[#This Row],[Stock]], Table2[[#All],[Stock]:[param_complete]], 26, FALSE)</f>
        <v>0</v>
      </c>
      <c r="AH195" s="9">
        <f>VLOOKUP(Table1[[#This Row],[Stock]], Table2[[#All],[Stock]:[param_complete]], 28, FALSE)</f>
        <v>0</v>
      </c>
      <c r="AI195" s="9">
        <f>VLOOKUP(Table1[[#This Row],[Stock]], Table2[[#All],[Stock]:[param_complete]], 29, FALSE)</f>
        <v>100</v>
      </c>
      <c r="AJ195" s="9">
        <f>VLOOKUP(Table1[[#This Row],[Stock]], Table2[[#All],[Stock]:[param_complete]], 30, FALSE)</f>
        <v>50</v>
      </c>
      <c r="AK195" s="65">
        <f>VLOOKUP(Table1[[#This Row],[Stock]], Table2[[#All],[Stock]:[param_complete]], 32, FALSE)</f>
        <v>0</v>
      </c>
    </row>
    <row r="196" spans="1:37" x14ac:dyDescent="0.3">
      <c r="A196" t="s">
        <v>31</v>
      </c>
      <c r="B196" t="s">
        <v>32</v>
      </c>
      <c r="C196" t="s">
        <v>38</v>
      </c>
      <c r="D196">
        <v>17</v>
      </c>
      <c r="E196">
        <v>0.93400000000000005</v>
      </c>
      <c r="F196">
        <v>0.87459006500000003</v>
      </c>
      <c r="G196">
        <v>5.5970000000000004</v>
      </c>
      <c r="I196" t="s">
        <v>4</v>
      </c>
      <c r="J196" t="s">
        <v>39</v>
      </c>
      <c r="K196" t="s">
        <v>39</v>
      </c>
      <c r="L196" t="s">
        <v>39</v>
      </c>
      <c r="M196" s="1" t="s">
        <v>40</v>
      </c>
      <c r="N196" s="1" t="s">
        <v>40</v>
      </c>
      <c r="O196" s="1" t="s">
        <v>40</v>
      </c>
      <c r="P196">
        <v>1</v>
      </c>
      <c r="Q196" t="s">
        <v>7</v>
      </c>
      <c r="R196" t="s">
        <v>7</v>
      </c>
      <c r="S196" t="s">
        <v>7</v>
      </c>
      <c r="T196" t="s">
        <v>9</v>
      </c>
      <c r="U196" s="9" t="str">
        <f>VLOOKUP(Table1[[#This Row],[Stock]], Table2[[#All],[Stock]:[param_complete]], 2, FALSE)</f>
        <v>reef-associated</v>
      </c>
      <c r="V196" s="9">
        <f>VLOOKUP(Table1[[#This Row],[Stock]], Table2[[#All],[Stock]:[param_complete]], 4, FALSE)</f>
        <v>4.37</v>
      </c>
      <c r="W196" s="9">
        <f>VLOOKUP(Table1[[#This Row],[Stock]], Table2[[#All],[Stock]:[param_complete]], 6, FALSE)</f>
        <v>700</v>
      </c>
      <c r="X196" s="9">
        <f>VLOOKUP(Table1[[#This Row],[Stock]], Table2[[#All],[Stock]:[param_complete]], 8, FALSE)</f>
        <v>6</v>
      </c>
      <c r="Y196" s="9">
        <f>VLOOKUP(Table1[[#This Row],[Stock]], Table2[[#All],[Stock]:[param_complete]], 10, FALSE)</f>
        <v>2</v>
      </c>
      <c r="Z196" s="9">
        <f>VLOOKUP(Table1[[#This Row],[Stock]], Table2[[#All],[Stock]:[param_complete]], 12, FALSE)</f>
        <v>7</v>
      </c>
      <c r="AA196" s="9">
        <f>VLOOKUP(Table1[[#This Row],[Stock]], Table2[[#All],[Stock]:[param_complete]], 14, FALSE)</f>
        <v>165</v>
      </c>
      <c r="AB196" s="9">
        <f>VLOOKUP(Table1[[#This Row],[Stock]], Table2[[#All],[Stock]:[param_complete]], 16, FALSE)</f>
        <v>188.5499992</v>
      </c>
      <c r="AC196" s="9">
        <f>VLOOKUP(Table1[[#This Row],[Stock]], Table2[[#All],[Stock]:[param_complete]], 18, FALSE)</f>
        <v>0.21151447000000001</v>
      </c>
      <c r="AD196" s="9">
        <f>VLOOKUP(Table1[[#This Row],[Stock]], Table2[[#All],[Stock]:[param_complete]], 20, FALSE)</f>
        <v>191</v>
      </c>
      <c r="AE196" s="9">
        <f>VLOOKUP(Table1[[#This Row],[Stock]], Table2[[#All],[Stock]:[param_complete]], 22, FALSE)</f>
        <v>14.25</v>
      </c>
      <c r="AF196" s="9">
        <f>VLOOKUP(Table1[[#This Row],[Stock]], Table2[[#All],[Stock]:[param_complete]], 24, FALSE)</f>
        <v>26</v>
      </c>
      <c r="AG196" s="9">
        <f>VLOOKUP(Table1[[#This Row],[Stock]], Table2[[#All],[Stock]:[param_complete]], 26, FALSE)</f>
        <v>0</v>
      </c>
      <c r="AH196" s="9">
        <f>VLOOKUP(Table1[[#This Row],[Stock]], Table2[[#All],[Stock]:[param_complete]], 28, FALSE)</f>
        <v>0</v>
      </c>
      <c r="AI196" s="9">
        <f>VLOOKUP(Table1[[#This Row],[Stock]], Table2[[#All],[Stock]:[param_complete]], 29, FALSE)</f>
        <v>100</v>
      </c>
      <c r="AJ196" s="9">
        <f>VLOOKUP(Table1[[#This Row],[Stock]], Table2[[#All],[Stock]:[param_complete]], 30, FALSE)</f>
        <v>50</v>
      </c>
      <c r="AK196" s="65">
        <f>VLOOKUP(Table1[[#This Row],[Stock]], Table2[[#All],[Stock]:[param_complete]], 32, FALSE)</f>
        <v>0</v>
      </c>
    </row>
    <row r="197" spans="1:37" x14ac:dyDescent="0.3">
      <c r="A197" t="s">
        <v>31</v>
      </c>
      <c r="B197" t="s">
        <v>32</v>
      </c>
      <c r="C197" t="s">
        <v>38</v>
      </c>
      <c r="D197">
        <v>18</v>
      </c>
      <c r="E197">
        <v>0.95399999999999996</v>
      </c>
      <c r="F197">
        <v>0.87459006500000003</v>
      </c>
      <c r="G197">
        <v>5.7539999999999996</v>
      </c>
      <c r="I197" t="s">
        <v>4</v>
      </c>
      <c r="J197" t="s">
        <v>39</v>
      </c>
      <c r="K197" t="s">
        <v>39</v>
      </c>
      <c r="L197" t="s">
        <v>39</v>
      </c>
      <c r="M197" s="1" t="s">
        <v>40</v>
      </c>
      <c r="N197" s="1" t="s">
        <v>40</v>
      </c>
      <c r="O197" s="1" t="s">
        <v>40</v>
      </c>
      <c r="P197">
        <v>1</v>
      </c>
      <c r="Q197" t="s">
        <v>7</v>
      </c>
      <c r="R197" t="s">
        <v>7</v>
      </c>
      <c r="S197" t="s">
        <v>7</v>
      </c>
      <c r="T197" t="s">
        <v>9</v>
      </c>
      <c r="U197" s="9" t="str">
        <f>VLOOKUP(Table1[[#This Row],[Stock]], Table2[[#All],[Stock]:[param_complete]], 2, FALSE)</f>
        <v>reef-associated</v>
      </c>
      <c r="V197" s="9">
        <f>VLOOKUP(Table1[[#This Row],[Stock]], Table2[[#All],[Stock]:[param_complete]], 4, FALSE)</f>
        <v>4.37</v>
      </c>
      <c r="W197" s="9">
        <f>VLOOKUP(Table1[[#This Row],[Stock]], Table2[[#All],[Stock]:[param_complete]], 6, FALSE)</f>
        <v>700</v>
      </c>
      <c r="X197" s="9">
        <f>VLOOKUP(Table1[[#This Row],[Stock]], Table2[[#All],[Stock]:[param_complete]], 8, FALSE)</f>
        <v>6</v>
      </c>
      <c r="Y197" s="9">
        <f>VLOOKUP(Table1[[#This Row],[Stock]], Table2[[#All],[Stock]:[param_complete]], 10, FALSE)</f>
        <v>2</v>
      </c>
      <c r="Z197" s="9">
        <f>VLOOKUP(Table1[[#This Row],[Stock]], Table2[[#All],[Stock]:[param_complete]], 12, FALSE)</f>
        <v>7</v>
      </c>
      <c r="AA197" s="9">
        <f>VLOOKUP(Table1[[#This Row],[Stock]], Table2[[#All],[Stock]:[param_complete]], 14, FALSE)</f>
        <v>165</v>
      </c>
      <c r="AB197" s="9">
        <f>VLOOKUP(Table1[[#This Row],[Stock]], Table2[[#All],[Stock]:[param_complete]], 16, FALSE)</f>
        <v>188.5499992</v>
      </c>
      <c r="AC197" s="9">
        <f>VLOOKUP(Table1[[#This Row],[Stock]], Table2[[#All],[Stock]:[param_complete]], 18, FALSE)</f>
        <v>0.21151447000000001</v>
      </c>
      <c r="AD197" s="9">
        <f>VLOOKUP(Table1[[#This Row],[Stock]], Table2[[#All],[Stock]:[param_complete]], 20, FALSE)</f>
        <v>191</v>
      </c>
      <c r="AE197" s="9">
        <f>VLOOKUP(Table1[[#This Row],[Stock]], Table2[[#All],[Stock]:[param_complete]], 22, FALSE)</f>
        <v>14.25</v>
      </c>
      <c r="AF197" s="9">
        <f>VLOOKUP(Table1[[#This Row],[Stock]], Table2[[#All],[Stock]:[param_complete]], 24, FALSE)</f>
        <v>26</v>
      </c>
      <c r="AG197" s="9">
        <f>VLOOKUP(Table1[[#This Row],[Stock]], Table2[[#All],[Stock]:[param_complete]], 26, FALSE)</f>
        <v>0</v>
      </c>
      <c r="AH197" s="9">
        <f>VLOOKUP(Table1[[#This Row],[Stock]], Table2[[#All],[Stock]:[param_complete]], 28, FALSE)</f>
        <v>0</v>
      </c>
      <c r="AI197" s="9">
        <f>VLOOKUP(Table1[[#This Row],[Stock]], Table2[[#All],[Stock]:[param_complete]], 29, FALSE)</f>
        <v>100</v>
      </c>
      <c r="AJ197" s="9">
        <f>VLOOKUP(Table1[[#This Row],[Stock]], Table2[[#All],[Stock]:[param_complete]], 30, FALSE)</f>
        <v>50</v>
      </c>
      <c r="AK197" s="65">
        <f>VLOOKUP(Table1[[#This Row],[Stock]], Table2[[#All],[Stock]:[param_complete]], 32, FALSE)</f>
        <v>0</v>
      </c>
    </row>
    <row r="198" spans="1:37" x14ac:dyDescent="0.3">
      <c r="A198" t="s">
        <v>31</v>
      </c>
      <c r="B198" t="s">
        <v>41</v>
      </c>
      <c r="C198" t="s">
        <v>45</v>
      </c>
      <c r="D198">
        <v>0</v>
      </c>
      <c r="F198">
        <v>0.7</v>
      </c>
      <c r="H198" t="s">
        <v>46</v>
      </c>
      <c r="K198" t="s">
        <v>47</v>
      </c>
      <c r="M198" s="1"/>
      <c r="P198">
        <v>0</v>
      </c>
      <c r="R198" t="s">
        <v>7</v>
      </c>
      <c r="T198" t="s">
        <v>9</v>
      </c>
      <c r="U198" s="9" t="str">
        <f>VLOOKUP(Table1[[#This Row],[Stock]], Table2[[#All],[Stock]:[param_complete]], 2, FALSE)</f>
        <v>reef-associated</v>
      </c>
      <c r="V198" s="9">
        <f>VLOOKUP(Table1[[#This Row],[Stock]], Table2[[#All],[Stock]:[param_complete]], 4, FALSE)</f>
        <v>4.37</v>
      </c>
      <c r="W198" s="9">
        <f>VLOOKUP(Table1[[#This Row],[Stock]], Table2[[#All],[Stock]:[param_complete]], 6, FALSE)</f>
        <v>700</v>
      </c>
      <c r="X198" s="9">
        <f>VLOOKUP(Table1[[#This Row],[Stock]], Table2[[#All],[Stock]:[param_complete]], 8, FALSE)</f>
        <v>6</v>
      </c>
      <c r="Y198" s="9">
        <f>VLOOKUP(Table1[[#This Row],[Stock]], Table2[[#All],[Stock]:[param_complete]], 10, FALSE)</f>
        <v>2</v>
      </c>
      <c r="Z198" s="9">
        <f>VLOOKUP(Table1[[#This Row],[Stock]], Table2[[#All],[Stock]:[param_complete]], 12, FALSE)</f>
        <v>7</v>
      </c>
      <c r="AA198" s="9">
        <f>VLOOKUP(Table1[[#This Row],[Stock]], Table2[[#All],[Stock]:[param_complete]], 14, FALSE)</f>
        <v>165</v>
      </c>
      <c r="AB198" s="9">
        <f>VLOOKUP(Table1[[#This Row],[Stock]], Table2[[#All],[Stock]:[param_complete]], 16, FALSE)</f>
        <v>194.4945984</v>
      </c>
      <c r="AC198" s="9">
        <f>VLOOKUP(Table1[[#This Row],[Stock]], Table2[[#All],[Stock]:[param_complete]], 18, FALSE)</f>
        <v>0.22131568400000001</v>
      </c>
      <c r="AD198" s="9">
        <f>VLOOKUP(Table1[[#This Row],[Stock]], Table2[[#All],[Stock]:[param_complete]], 20, FALSE)</f>
        <v>191</v>
      </c>
      <c r="AE198" s="9">
        <f>VLOOKUP(Table1[[#This Row],[Stock]], Table2[[#All],[Stock]:[param_complete]], 22, FALSE)</f>
        <v>14.25</v>
      </c>
      <c r="AF198" s="9">
        <f>VLOOKUP(Table1[[#This Row],[Stock]], Table2[[#All],[Stock]:[param_complete]], 24, FALSE)</f>
        <v>26</v>
      </c>
      <c r="AG198" s="9">
        <f>VLOOKUP(Table1[[#This Row],[Stock]], Table2[[#All],[Stock]:[param_complete]], 26, FALSE)</f>
        <v>0</v>
      </c>
      <c r="AH198" s="9">
        <f>VLOOKUP(Table1[[#This Row],[Stock]], Table2[[#All],[Stock]:[param_complete]], 28, FALSE)</f>
        <v>0</v>
      </c>
      <c r="AI198" s="9">
        <f>VLOOKUP(Table1[[#This Row],[Stock]], Table2[[#All],[Stock]:[param_complete]], 29, FALSE)</f>
        <v>100</v>
      </c>
      <c r="AJ198" s="9">
        <f>VLOOKUP(Table1[[#This Row],[Stock]], Table2[[#All],[Stock]:[param_complete]], 30, FALSE)</f>
        <v>50</v>
      </c>
      <c r="AK198" s="65">
        <f>VLOOKUP(Table1[[#This Row],[Stock]], Table2[[#All],[Stock]:[param_complete]], 32, FALSE)</f>
        <v>0</v>
      </c>
    </row>
    <row r="199" spans="1:37" x14ac:dyDescent="0.3">
      <c r="A199" t="s">
        <v>31</v>
      </c>
      <c r="B199" t="s">
        <v>41</v>
      </c>
      <c r="C199" t="s">
        <v>45</v>
      </c>
      <c r="D199">
        <v>1</v>
      </c>
      <c r="F199">
        <v>0.71</v>
      </c>
      <c r="H199" t="s">
        <v>46</v>
      </c>
      <c r="K199" t="s">
        <v>47</v>
      </c>
      <c r="M199" s="1"/>
      <c r="P199">
        <v>0</v>
      </c>
      <c r="R199" t="s">
        <v>7</v>
      </c>
      <c r="T199" t="s">
        <v>9</v>
      </c>
      <c r="U199" s="9" t="str">
        <f>VLOOKUP(Table1[[#This Row],[Stock]], Table2[[#All],[Stock]:[param_complete]], 2, FALSE)</f>
        <v>reef-associated</v>
      </c>
      <c r="V199" s="9">
        <f>VLOOKUP(Table1[[#This Row],[Stock]], Table2[[#All],[Stock]:[param_complete]], 4, FALSE)</f>
        <v>4.37</v>
      </c>
      <c r="W199" s="9">
        <f>VLOOKUP(Table1[[#This Row],[Stock]], Table2[[#All],[Stock]:[param_complete]], 6, FALSE)</f>
        <v>700</v>
      </c>
      <c r="X199" s="9">
        <f>VLOOKUP(Table1[[#This Row],[Stock]], Table2[[#All],[Stock]:[param_complete]], 8, FALSE)</f>
        <v>6</v>
      </c>
      <c r="Y199" s="9">
        <f>VLOOKUP(Table1[[#This Row],[Stock]], Table2[[#All],[Stock]:[param_complete]], 10, FALSE)</f>
        <v>2</v>
      </c>
      <c r="Z199" s="9">
        <f>VLOOKUP(Table1[[#This Row],[Stock]], Table2[[#All],[Stock]:[param_complete]], 12, FALSE)</f>
        <v>7</v>
      </c>
      <c r="AA199" s="9">
        <f>VLOOKUP(Table1[[#This Row],[Stock]], Table2[[#All],[Stock]:[param_complete]], 14, FALSE)</f>
        <v>165</v>
      </c>
      <c r="AB199" s="9">
        <f>VLOOKUP(Table1[[#This Row],[Stock]], Table2[[#All],[Stock]:[param_complete]], 16, FALSE)</f>
        <v>194.4945984</v>
      </c>
      <c r="AC199" s="9">
        <f>VLOOKUP(Table1[[#This Row],[Stock]], Table2[[#All],[Stock]:[param_complete]], 18, FALSE)</f>
        <v>0.22131568400000001</v>
      </c>
      <c r="AD199" s="9">
        <f>VLOOKUP(Table1[[#This Row],[Stock]], Table2[[#All],[Stock]:[param_complete]], 20, FALSE)</f>
        <v>191</v>
      </c>
      <c r="AE199" s="9">
        <f>VLOOKUP(Table1[[#This Row],[Stock]], Table2[[#All],[Stock]:[param_complete]], 22, FALSE)</f>
        <v>14.25</v>
      </c>
      <c r="AF199" s="9">
        <f>VLOOKUP(Table1[[#This Row],[Stock]], Table2[[#All],[Stock]:[param_complete]], 24, FALSE)</f>
        <v>26</v>
      </c>
      <c r="AG199" s="9">
        <f>VLOOKUP(Table1[[#This Row],[Stock]], Table2[[#All],[Stock]:[param_complete]], 26, FALSE)</f>
        <v>0</v>
      </c>
      <c r="AH199" s="9">
        <f>VLOOKUP(Table1[[#This Row],[Stock]], Table2[[#All],[Stock]:[param_complete]], 28, FALSE)</f>
        <v>0</v>
      </c>
      <c r="AI199" s="9">
        <f>VLOOKUP(Table1[[#This Row],[Stock]], Table2[[#All],[Stock]:[param_complete]], 29, FALSE)</f>
        <v>100</v>
      </c>
      <c r="AJ199" s="9">
        <f>VLOOKUP(Table1[[#This Row],[Stock]], Table2[[#All],[Stock]:[param_complete]], 30, FALSE)</f>
        <v>50</v>
      </c>
      <c r="AK199" s="65">
        <f>VLOOKUP(Table1[[#This Row],[Stock]], Table2[[#All],[Stock]:[param_complete]], 32, FALSE)</f>
        <v>0</v>
      </c>
    </row>
    <row r="200" spans="1:37" x14ac:dyDescent="0.3">
      <c r="A200" t="s">
        <v>31</v>
      </c>
      <c r="B200" t="s">
        <v>41</v>
      </c>
      <c r="C200" t="s">
        <v>45</v>
      </c>
      <c r="D200">
        <v>2</v>
      </c>
      <c r="F200">
        <v>0.72</v>
      </c>
      <c r="H200" t="s">
        <v>46</v>
      </c>
      <c r="K200" t="s">
        <v>47</v>
      </c>
      <c r="M200" s="1"/>
      <c r="P200">
        <v>0</v>
      </c>
      <c r="R200" t="s">
        <v>7</v>
      </c>
      <c r="T200" t="s">
        <v>9</v>
      </c>
      <c r="U200" s="9" t="str">
        <f>VLOOKUP(Table1[[#This Row],[Stock]], Table2[[#All],[Stock]:[param_complete]], 2, FALSE)</f>
        <v>reef-associated</v>
      </c>
      <c r="V200" s="9">
        <f>VLOOKUP(Table1[[#This Row],[Stock]], Table2[[#All],[Stock]:[param_complete]], 4, FALSE)</f>
        <v>4.37</v>
      </c>
      <c r="W200" s="9">
        <f>VLOOKUP(Table1[[#This Row],[Stock]], Table2[[#All],[Stock]:[param_complete]], 6, FALSE)</f>
        <v>700</v>
      </c>
      <c r="X200" s="9">
        <f>VLOOKUP(Table1[[#This Row],[Stock]], Table2[[#All],[Stock]:[param_complete]], 8, FALSE)</f>
        <v>6</v>
      </c>
      <c r="Y200" s="9">
        <f>VLOOKUP(Table1[[#This Row],[Stock]], Table2[[#All],[Stock]:[param_complete]], 10, FALSE)</f>
        <v>2</v>
      </c>
      <c r="Z200" s="9">
        <f>VLOOKUP(Table1[[#This Row],[Stock]], Table2[[#All],[Stock]:[param_complete]], 12, FALSE)</f>
        <v>7</v>
      </c>
      <c r="AA200" s="9">
        <f>VLOOKUP(Table1[[#This Row],[Stock]], Table2[[#All],[Stock]:[param_complete]], 14, FALSE)</f>
        <v>165</v>
      </c>
      <c r="AB200" s="9">
        <f>VLOOKUP(Table1[[#This Row],[Stock]], Table2[[#All],[Stock]:[param_complete]], 16, FALSE)</f>
        <v>194.4945984</v>
      </c>
      <c r="AC200" s="9">
        <f>VLOOKUP(Table1[[#This Row],[Stock]], Table2[[#All],[Stock]:[param_complete]], 18, FALSE)</f>
        <v>0.22131568400000001</v>
      </c>
      <c r="AD200" s="9">
        <f>VLOOKUP(Table1[[#This Row],[Stock]], Table2[[#All],[Stock]:[param_complete]], 20, FALSE)</f>
        <v>191</v>
      </c>
      <c r="AE200" s="9">
        <f>VLOOKUP(Table1[[#This Row],[Stock]], Table2[[#All],[Stock]:[param_complete]], 22, FALSE)</f>
        <v>14.25</v>
      </c>
      <c r="AF200" s="9">
        <f>VLOOKUP(Table1[[#This Row],[Stock]], Table2[[#All],[Stock]:[param_complete]], 24, FALSE)</f>
        <v>26</v>
      </c>
      <c r="AG200" s="9">
        <f>VLOOKUP(Table1[[#This Row],[Stock]], Table2[[#All],[Stock]:[param_complete]], 26, FALSE)</f>
        <v>0</v>
      </c>
      <c r="AH200" s="9">
        <f>VLOOKUP(Table1[[#This Row],[Stock]], Table2[[#All],[Stock]:[param_complete]], 28, FALSE)</f>
        <v>0</v>
      </c>
      <c r="AI200" s="9">
        <f>VLOOKUP(Table1[[#This Row],[Stock]], Table2[[#All],[Stock]:[param_complete]], 29, FALSE)</f>
        <v>100</v>
      </c>
      <c r="AJ200" s="9">
        <f>VLOOKUP(Table1[[#This Row],[Stock]], Table2[[#All],[Stock]:[param_complete]], 30, FALSE)</f>
        <v>50</v>
      </c>
      <c r="AK200" s="65">
        <f>VLOOKUP(Table1[[#This Row],[Stock]], Table2[[#All],[Stock]:[param_complete]], 32, FALSE)</f>
        <v>0</v>
      </c>
    </row>
    <row r="201" spans="1:37" x14ac:dyDescent="0.3">
      <c r="A201" t="s">
        <v>31</v>
      </c>
      <c r="B201" t="s">
        <v>41</v>
      </c>
      <c r="C201" t="s">
        <v>45</v>
      </c>
      <c r="D201">
        <v>3</v>
      </c>
      <c r="F201">
        <v>0.72</v>
      </c>
      <c r="H201" t="s">
        <v>46</v>
      </c>
      <c r="K201" t="s">
        <v>47</v>
      </c>
      <c r="M201" s="1"/>
      <c r="P201">
        <v>0</v>
      </c>
      <c r="R201" t="s">
        <v>7</v>
      </c>
      <c r="T201" t="s">
        <v>9</v>
      </c>
      <c r="U201" s="9" t="str">
        <f>VLOOKUP(Table1[[#This Row],[Stock]], Table2[[#All],[Stock]:[param_complete]], 2, FALSE)</f>
        <v>reef-associated</v>
      </c>
      <c r="V201" s="9">
        <f>VLOOKUP(Table1[[#This Row],[Stock]], Table2[[#All],[Stock]:[param_complete]], 4, FALSE)</f>
        <v>4.37</v>
      </c>
      <c r="W201" s="9">
        <f>VLOOKUP(Table1[[#This Row],[Stock]], Table2[[#All],[Stock]:[param_complete]], 6, FALSE)</f>
        <v>700</v>
      </c>
      <c r="X201" s="9">
        <f>VLOOKUP(Table1[[#This Row],[Stock]], Table2[[#All],[Stock]:[param_complete]], 8, FALSE)</f>
        <v>6</v>
      </c>
      <c r="Y201" s="9">
        <f>VLOOKUP(Table1[[#This Row],[Stock]], Table2[[#All],[Stock]:[param_complete]], 10, FALSE)</f>
        <v>2</v>
      </c>
      <c r="Z201" s="9">
        <f>VLOOKUP(Table1[[#This Row],[Stock]], Table2[[#All],[Stock]:[param_complete]], 12, FALSE)</f>
        <v>7</v>
      </c>
      <c r="AA201" s="9">
        <f>VLOOKUP(Table1[[#This Row],[Stock]], Table2[[#All],[Stock]:[param_complete]], 14, FALSE)</f>
        <v>165</v>
      </c>
      <c r="AB201" s="9">
        <f>VLOOKUP(Table1[[#This Row],[Stock]], Table2[[#All],[Stock]:[param_complete]], 16, FALSE)</f>
        <v>194.4945984</v>
      </c>
      <c r="AC201" s="9">
        <f>VLOOKUP(Table1[[#This Row],[Stock]], Table2[[#All],[Stock]:[param_complete]], 18, FALSE)</f>
        <v>0.22131568400000001</v>
      </c>
      <c r="AD201" s="9">
        <f>VLOOKUP(Table1[[#This Row],[Stock]], Table2[[#All],[Stock]:[param_complete]], 20, FALSE)</f>
        <v>191</v>
      </c>
      <c r="AE201" s="9">
        <f>VLOOKUP(Table1[[#This Row],[Stock]], Table2[[#All],[Stock]:[param_complete]], 22, FALSE)</f>
        <v>14.25</v>
      </c>
      <c r="AF201" s="9">
        <f>VLOOKUP(Table1[[#This Row],[Stock]], Table2[[#All],[Stock]:[param_complete]], 24, FALSE)</f>
        <v>26</v>
      </c>
      <c r="AG201" s="9">
        <f>VLOOKUP(Table1[[#This Row],[Stock]], Table2[[#All],[Stock]:[param_complete]], 26, FALSE)</f>
        <v>0</v>
      </c>
      <c r="AH201" s="9">
        <f>VLOOKUP(Table1[[#This Row],[Stock]], Table2[[#All],[Stock]:[param_complete]], 28, FALSE)</f>
        <v>0</v>
      </c>
      <c r="AI201" s="9">
        <f>VLOOKUP(Table1[[#This Row],[Stock]], Table2[[#All],[Stock]:[param_complete]], 29, FALSE)</f>
        <v>100</v>
      </c>
      <c r="AJ201" s="9">
        <f>VLOOKUP(Table1[[#This Row],[Stock]], Table2[[#All],[Stock]:[param_complete]], 30, FALSE)</f>
        <v>50</v>
      </c>
      <c r="AK201" s="65">
        <f>VLOOKUP(Table1[[#This Row],[Stock]], Table2[[#All],[Stock]:[param_complete]], 32, FALSE)</f>
        <v>0</v>
      </c>
    </row>
    <row r="202" spans="1:37" x14ac:dyDescent="0.3">
      <c r="A202" t="s">
        <v>31</v>
      </c>
      <c r="B202" t="s">
        <v>41</v>
      </c>
      <c r="C202" t="s">
        <v>45</v>
      </c>
      <c r="D202">
        <v>4</v>
      </c>
      <c r="F202">
        <v>0.73</v>
      </c>
      <c r="H202" t="s">
        <v>46</v>
      </c>
      <c r="K202" t="s">
        <v>47</v>
      </c>
      <c r="M202" s="1"/>
      <c r="P202">
        <v>0</v>
      </c>
      <c r="R202" t="s">
        <v>7</v>
      </c>
      <c r="T202" t="s">
        <v>9</v>
      </c>
      <c r="U202" s="9" t="str">
        <f>VLOOKUP(Table1[[#This Row],[Stock]], Table2[[#All],[Stock]:[param_complete]], 2, FALSE)</f>
        <v>reef-associated</v>
      </c>
      <c r="V202" s="9">
        <f>VLOOKUP(Table1[[#This Row],[Stock]], Table2[[#All],[Stock]:[param_complete]], 4, FALSE)</f>
        <v>4.37</v>
      </c>
      <c r="W202" s="9">
        <f>VLOOKUP(Table1[[#This Row],[Stock]], Table2[[#All],[Stock]:[param_complete]], 6, FALSE)</f>
        <v>700</v>
      </c>
      <c r="X202" s="9">
        <f>VLOOKUP(Table1[[#This Row],[Stock]], Table2[[#All],[Stock]:[param_complete]], 8, FALSE)</f>
        <v>6</v>
      </c>
      <c r="Y202" s="9">
        <f>VLOOKUP(Table1[[#This Row],[Stock]], Table2[[#All],[Stock]:[param_complete]], 10, FALSE)</f>
        <v>2</v>
      </c>
      <c r="Z202" s="9">
        <f>VLOOKUP(Table1[[#This Row],[Stock]], Table2[[#All],[Stock]:[param_complete]], 12, FALSE)</f>
        <v>7</v>
      </c>
      <c r="AA202" s="9">
        <f>VLOOKUP(Table1[[#This Row],[Stock]], Table2[[#All],[Stock]:[param_complete]], 14, FALSE)</f>
        <v>165</v>
      </c>
      <c r="AB202" s="9">
        <f>VLOOKUP(Table1[[#This Row],[Stock]], Table2[[#All],[Stock]:[param_complete]], 16, FALSE)</f>
        <v>194.4945984</v>
      </c>
      <c r="AC202" s="9">
        <f>VLOOKUP(Table1[[#This Row],[Stock]], Table2[[#All],[Stock]:[param_complete]], 18, FALSE)</f>
        <v>0.22131568400000001</v>
      </c>
      <c r="AD202" s="9">
        <f>VLOOKUP(Table1[[#This Row],[Stock]], Table2[[#All],[Stock]:[param_complete]], 20, FALSE)</f>
        <v>191</v>
      </c>
      <c r="AE202" s="9">
        <f>VLOOKUP(Table1[[#This Row],[Stock]], Table2[[#All],[Stock]:[param_complete]], 22, FALSE)</f>
        <v>14.25</v>
      </c>
      <c r="AF202" s="9">
        <f>VLOOKUP(Table1[[#This Row],[Stock]], Table2[[#All],[Stock]:[param_complete]], 24, FALSE)</f>
        <v>26</v>
      </c>
      <c r="AG202" s="9">
        <f>VLOOKUP(Table1[[#This Row],[Stock]], Table2[[#All],[Stock]:[param_complete]], 26, FALSE)</f>
        <v>0</v>
      </c>
      <c r="AH202" s="9">
        <f>VLOOKUP(Table1[[#This Row],[Stock]], Table2[[#All],[Stock]:[param_complete]], 28, FALSE)</f>
        <v>0</v>
      </c>
      <c r="AI202" s="9">
        <f>VLOOKUP(Table1[[#This Row],[Stock]], Table2[[#All],[Stock]:[param_complete]], 29, FALSE)</f>
        <v>100</v>
      </c>
      <c r="AJ202" s="9">
        <f>VLOOKUP(Table1[[#This Row],[Stock]], Table2[[#All],[Stock]:[param_complete]], 30, FALSE)</f>
        <v>50</v>
      </c>
      <c r="AK202" s="65">
        <f>VLOOKUP(Table1[[#This Row],[Stock]], Table2[[#All],[Stock]:[param_complete]], 32, FALSE)</f>
        <v>0</v>
      </c>
    </row>
    <row r="203" spans="1:37" x14ac:dyDescent="0.3">
      <c r="A203" t="s">
        <v>31</v>
      </c>
      <c r="B203" t="s">
        <v>41</v>
      </c>
      <c r="C203" t="s">
        <v>45</v>
      </c>
      <c r="D203">
        <v>5</v>
      </c>
      <c r="F203">
        <v>0.74</v>
      </c>
      <c r="H203" t="s">
        <v>46</v>
      </c>
      <c r="K203" t="s">
        <v>47</v>
      </c>
      <c r="M203" s="1"/>
      <c r="P203">
        <v>0</v>
      </c>
      <c r="R203" t="s">
        <v>7</v>
      </c>
      <c r="T203" t="s">
        <v>9</v>
      </c>
      <c r="U203" s="9" t="str">
        <f>VLOOKUP(Table1[[#This Row],[Stock]], Table2[[#All],[Stock]:[param_complete]], 2, FALSE)</f>
        <v>reef-associated</v>
      </c>
      <c r="V203" s="9">
        <f>VLOOKUP(Table1[[#This Row],[Stock]], Table2[[#All],[Stock]:[param_complete]], 4, FALSE)</f>
        <v>4.37</v>
      </c>
      <c r="W203" s="9">
        <f>VLOOKUP(Table1[[#This Row],[Stock]], Table2[[#All],[Stock]:[param_complete]], 6, FALSE)</f>
        <v>700</v>
      </c>
      <c r="X203" s="9">
        <f>VLOOKUP(Table1[[#This Row],[Stock]], Table2[[#All],[Stock]:[param_complete]], 8, FALSE)</f>
        <v>6</v>
      </c>
      <c r="Y203" s="9">
        <f>VLOOKUP(Table1[[#This Row],[Stock]], Table2[[#All],[Stock]:[param_complete]], 10, FALSE)</f>
        <v>2</v>
      </c>
      <c r="Z203" s="9">
        <f>VLOOKUP(Table1[[#This Row],[Stock]], Table2[[#All],[Stock]:[param_complete]], 12, FALSE)</f>
        <v>7</v>
      </c>
      <c r="AA203" s="9">
        <f>VLOOKUP(Table1[[#This Row],[Stock]], Table2[[#All],[Stock]:[param_complete]], 14, FALSE)</f>
        <v>165</v>
      </c>
      <c r="AB203" s="9">
        <f>VLOOKUP(Table1[[#This Row],[Stock]], Table2[[#All],[Stock]:[param_complete]], 16, FALSE)</f>
        <v>194.4945984</v>
      </c>
      <c r="AC203" s="9">
        <f>VLOOKUP(Table1[[#This Row],[Stock]], Table2[[#All],[Stock]:[param_complete]], 18, FALSE)</f>
        <v>0.22131568400000001</v>
      </c>
      <c r="AD203" s="9">
        <f>VLOOKUP(Table1[[#This Row],[Stock]], Table2[[#All],[Stock]:[param_complete]], 20, FALSE)</f>
        <v>191</v>
      </c>
      <c r="AE203" s="9">
        <f>VLOOKUP(Table1[[#This Row],[Stock]], Table2[[#All],[Stock]:[param_complete]], 22, FALSE)</f>
        <v>14.25</v>
      </c>
      <c r="AF203" s="9">
        <f>VLOOKUP(Table1[[#This Row],[Stock]], Table2[[#All],[Stock]:[param_complete]], 24, FALSE)</f>
        <v>26</v>
      </c>
      <c r="AG203" s="9">
        <f>VLOOKUP(Table1[[#This Row],[Stock]], Table2[[#All],[Stock]:[param_complete]], 26, FALSE)</f>
        <v>0</v>
      </c>
      <c r="AH203" s="9">
        <f>VLOOKUP(Table1[[#This Row],[Stock]], Table2[[#All],[Stock]:[param_complete]], 28, FALSE)</f>
        <v>0</v>
      </c>
      <c r="AI203" s="9">
        <f>VLOOKUP(Table1[[#This Row],[Stock]], Table2[[#All],[Stock]:[param_complete]], 29, FALSE)</f>
        <v>100</v>
      </c>
      <c r="AJ203" s="9">
        <f>VLOOKUP(Table1[[#This Row],[Stock]], Table2[[#All],[Stock]:[param_complete]], 30, FALSE)</f>
        <v>50</v>
      </c>
      <c r="AK203" s="65">
        <f>VLOOKUP(Table1[[#This Row],[Stock]], Table2[[#All],[Stock]:[param_complete]], 32, FALSE)</f>
        <v>0</v>
      </c>
    </row>
    <row r="204" spans="1:37" x14ac:dyDescent="0.3">
      <c r="A204" t="s">
        <v>31</v>
      </c>
      <c r="B204" t="s">
        <v>41</v>
      </c>
      <c r="C204" t="s">
        <v>45</v>
      </c>
      <c r="D204">
        <v>6</v>
      </c>
      <c r="F204">
        <v>0.75</v>
      </c>
      <c r="H204" t="s">
        <v>46</v>
      </c>
      <c r="K204" t="s">
        <v>47</v>
      </c>
      <c r="M204" s="1"/>
      <c r="P204">
        <v>0</v>
      </c>
      <c r="R204" t="s">
        <v>7</v>
      </c>
      <c r="T204" t="s">
        <v>9</v>
      </c>
      <c r="U204" s="9" t="str">
        <f>VLOOKUP(Table1[[#This Row],[Stock]], Table2[[#All],[Stock]:[param_complete]], 2, FALSE)</f>
        <v>reef-associated</v>
      </c>
      <c r="V204" s="9">
        <f>VLOOKUP(Table1[[#This Row],[Stock]], Table2[[#All],[Stock]:[param_complete]], 4, FALSE)</f>
        <v>4.37</v>
      </c>
      <c r="W204" s="9">
        <f>VLOOKUP(Table1[[#This Row],[Stock]], Table2[[#All],[Stock]:[param_complete]], 6, FALSE)</f>
        <v>700</v>
      </c>
      <c r="X204" s="9">
        <f>VLOOKUP(Table1[[#This Row],[Stock]], Table2[[#All],[Stock]:[param_complete]], 8, FALSE)</f>
        <v>6</v>
      </c>
      <c r="Y204" s="9">
        <f>VLOOKUP(Table1[[#This Row],[Stock]], Table2[[#All],[Stock]:[param_complete]], 10, FALSE)</f>
        <v>2</v>
      </c>
      <c r="Z204" s="9">
        <f>VLOOKUP(Table1[[#This Row],[Stock]], Table2[[#All],[Stock]:[param_complete]], 12, FALSE)</f>
        <v>7</v>
      </c>
      <c r="AA204" s="9">
        <f>VLOOKUP(Table1[[#This Row],[Stock]], Table2[[#All],[Stock]:[param_complete]], 14, FALSE)</f>
        <v>165</v>
      </c>
      <c r="AB204" s="9">
        <f>VLOOKUP(Table1[[#This Row],[Stock]], Table2[[#All],[Stock]:[param_complete]], 16, FALSE)</f>
        <v>194.4945984</v>
      </c>
      <c r="AC204" s="9">
        <f>VLOOKUP(Table1[[#This Row],[Stock]], Table2[[#All],[Stock]:[param_complete]], 18, FALSE)</f>
        <v>0.22131568400000001</v>
      </c>
      <c r="AD204" s="9">
        <f>VLOOKUP(Table1[[#This Row],[Stock]], Table2[[#All],[Stock]:[param_complete]], 20, FALSE)</f>
        <v>191</v>
      </c>
      <c r="AE204" s="9">
        <f>VLOOKUP(Table1[[#This Row],[Stock]], Table2[[#All],[Stock]:[param_complete]], 22, FALSE)</f>
        <v>14.25</v>
      </c>
      <c r="AF204" s="9">
        <f>VLOOKUP(Table1[[#This Row],[Stock]], Table2[[#All],[Stock]:[param_complete]], 24, FALSE)</f>
        <v>26</v>
      </c>
      <c r="AG204" s="9">
        <f>VLOOKUP(Table1[[#This Row],[Stock]], Table2[[#All],[Stock]:[param_complete]], 26, FALSE)</f>
        <v>0</v>
      </c>
      <c r="AH204" s="9">
        <f>VLOOKUP(Table1[[#This Row],[Stock]], Table2[[#All],[Stock]:[param_complete]], 28, FALSE)</f>
        <v>0</v>
      </c>
      <c r="AI204" s="9">
        <f>VLOOKUP(Table1[[#This Row],[Stock]], Table2[[#All],[Stock]:[param_complete]], 29, FALSE)</f>
        <v>100</v>
      </c>
      <c r="AJ204" s="9">
        <f>VLOOKUP(Table1[[#This Row],[Stock]], Table2[[#All],[Stock]:[param_complete]], 30, FALSE)</f>
        <v>50</v>
      </c>
      <c r="AK204" s="65">
        <f>VLOOKUP(Table1[[#This Row],[Stock]], Table2[[#All],[Stock]:[param_complete]], 32, FALSE)</f>
        <v>0</v>
      </c>
    </row>
    <row r="205" spans="1:37" x14ac:dyDescent="0.3">
      <c r="A205" t="s">
        <v>31</v>
      </c>
      <c r="B205" t="s">
        <v>41</v>
      </c>
      <c r="C205" t="s">
        <v>45</v>
      </c>
      <c r="D205">
        <v>7</v>
      </c>
      <c r="F205">
        <v>0.75</v>
      </c>
      <c r="H205" t="s">
        <v>46</v>
      </c>
      <c r="K205" t="s">
        <v>47</v>
      </c>
      <c r="M205" s="1"/>
      <c r="P205">
        <v>0</v>
      </c>
      <c r="R205" t="s">
        <v>7</v>
      </c>
      <c r="T205" t="s">
        <v>9</v>
      </c>
      <c r="U205" s="9" t="str">
        <f>VLOOKUP(Table1[[#This Row],[Stock]], Table2[[#All],[Stock]:[param_complete]], 2, FALSE)</f>
        <v>reef-associated</v>
      </c>
      <c r="V205" s="9">
        <f>VLOOKUP(Table1[[#This Row],[Stock]], Table2[[#All],[Stock]:[param_complete]], 4, FALSE)</f>
        <v>4.37</v>
      </c>
      <c r="W205" s="9">
        <f>VLOOKUP(Table1[[#This Row],[Stock]], Table2[[#All],[Stock]:[param_complete]], 6, FALSE)</f>
        <v>700</v>
      </c>
      <c r="X205" s="9">
        <f>VLOOKUP(Table1[[#This Row],[Stock]], Table2[[#All],[Stock]:[param_complete]], 8, FALSE)</f>
        <v>6</v>
      </c>
      <c r="Y205" s="9">
        <f>VLOOKUP(Table1[[#This Row],[Stock]], Table2[[#All],[Stock]:[param_complete]], 10, FALSE)</f>
        <v>2</v>
      </c>
      <c r="Z205" s="9">
        <f>VLOOKUP(Table1[[#This Row],[Stock]], Table2[[#All],[Stock]:[param_complete]], 12, FALSE)</f>
        <v>7</v>
      </c>
      <c r="AA205" s="9">
        <f>VLOOKUP(Table1[[#This Row],[Stock]], Table2[[#All],[Stock]:[param_complete]], 14, FALSE)</f>
        <v>165</v>
      </c>
      <c r="AB205" s="9">
        <f>VLOOKUP(Table1[[#This Row],[Stock]], Table2[[#All],[Stock]:[param_complete]], 16, FALSE)</f>
        <v>194.4945984</v>
      </c>
      <c r="AC205" s="9">
        <f>VLOOKUP(Table1[[#This Row],[Stock]], Table2[[#All],[Stock]:[param_complete]], 18, FALSE)</f>
        <v>0.22131568400000001</v>
      </c>
      <c r="AD205" s="9">
        <f>VLOOKUP(Table1[[#This Row],[Stock]], Table2[[#All],[Stock]:[param_complete]], 20, FALSE)</f>
        <v>191</v>
      </c>
      <c r="AE205" s="9">
        <f>VLOOKUP(Table1[[#This Row],[Stock]], Table2[[#All],[Stock]:[param_complete]], 22, FALSE)</f>
        <v>14.25</v>
      </c>
      <c r="AF205" s="9">
        <f>VLOOKUP(Table1[[#This Row],[Stock]], Table2[[#All],[Stock]:[param_complete]], 24, FALSE)</f>
        <v>26</v>
      </c>
      <c r="AG205" s="9">
        <f>VLOOKUP(Table1[[#This Row],[Stock]], Table2[[#All],[Stock]:[param_complete]], 26, FALSE)</f>
        <v>0</v>
      </c>
      <c r="AH205" s="9">
        <f>VLOOKUP(Table1[[#This Row],[Stock]], Table2[[#All],[Stock]:[param_complete]], 28, FALSE)</f>
        <v>0</v>
      </c>
      <c r="AI205" s="9">
        <f>VLOOKUP(Table1[[#This Row],[Stock]], Table2[[#All],[Stock]:[param_complete]], 29, FALSE)</f>
        <v>100</v>
      </c>
      <c r="AJ205" s="9">
        <f>VLOOKUP(Table1[[#This Row],[Stock]], Table2[[#All],[Stock]:[param_complete]], 30, FALSE)</f>
        <v>50</v>
      </c>
      <c r="AK205" s="65">
        <f>VLOOKUP(Table1[[#This Row],[Stock]], Table2[[#All],[Stock]:[param_complete]], 32, FALSE)</f>
        <v>0</v>
      </c>
    </row>
    <row r="206" spans="1:37" x14ac:dyDescent="0.3">
      <c r="A206" t="s">
        <v>31</v>
      </c>
      <c r="B206" t="s">
        <v>41</v>
      </c>
      <c r="C206" t="s">
        <v>45</v>
      </c>
      <c r="D206">
        <v>8</v>
      </c>
      <c r="F206">
        <v>0.76</v>
      </c>
      <c r="H206" t="s">
        <v>46</v>
      </c>
      <c r="K206" t="s">
        <v>47</v>
      </c>
      <c r="M206" s="1"/>
      <c r="P206">
        <v>0</v>
      </c>
      <c r="R206" t="s">
        <v>7</v>
      </c>
      <c r="T206" t="s">
        <v>9</v>
      </c>
      <c r="U206" s="9" t="str">
        <f>VLOOKUP(Table1[[#This Row],[Stock]], Table2[[#All],[Stock]:[param_complete]], 2, FALSE)</f>
        <v>reef-associated</v>
      </c>
      <c r="V206" s="9">
        <f>VLOOKUP(Table1[[#This Row],[Stock]], Table2[[#All],[Stock]:[param_complete]], 4, FALSE)</f>
        <v>4.37</v>
      </c>
      <c r="W206" s="9">
        <f>VLOOKUP(Table1[[#This Row],[Stock]], Table2[[#All],[Stock]:[param_complete]], 6, FALSE)</f>
        <v>700</v>
      </c>
      <c r="X206" s="9">
        <f>VLOOKUP(Table1[[#This Row],[Stock]], Table2[[#All],[Stock]:[param_complete]], 8, FALSE)</f>
        <v>6</v>
      </c>
      <c r="Y206" s="9">
        <f>VLOOKUP(Table1[[#This Row],[Stock]], Table2[[#All],[Stock]:[param_complete]], 10, FALSE)</f>
        <v>2</v>
      </c>
      <c r="Z206" s="9">
        <f>VLOOKUP(Table1[[#This Row],[Stock]], Table2[[#All],[Stock]:[param_complete]], 12, FALSE)</f>
        <v>7</v>
      </c>
      <c r="AA206" s="9">
        <f>VLOOKUP(Table1[[#This Row],[Stock]], Table2[[#All],[Stock]:[param_complete]], 14, FALSE)</f>
        <v>165</v>
      </c>
      <c r="AB206" s="9">
        <f>VLOOKUP(Table1[[#This Row],[Stock]], Table2[[#All],[Stock]:[param_complete]], 16, FALSE)</f>
        <v>194.4945984</v>
      </c>
      <c r="AC206" s="9">
        <f>VLOOKUP(Table1[[#This Row],[Stock]], Table2[[#All],[Stock]:[param_complete]], 18, FALSE)</f>
        <v>0.22131568400000001</v>
      </c>
      <c r="AD206" s="9">
        <f>VLOOKUP(Table1[[#This Row],[Stock]], Table2[[#All],[Stock]:[param_complete]], 20, FALSE)</f>
        <v>191</v>
      </c>
      <c r="AE206" s="9">
        <f>VLOOKUP(Table1[[#This Row],[Stock]], Table2[[#All],[Stock]:[param_complete]], 22, FALSE)</f>
        <v>14.25</v>
      </c>
      <c r="AF206" s="9">
        <f>VLOOKUP(Table1[[#This Row],[Stock]], Table2[[#All],[Stock]:[param_complete]], 24, FALSE)</f>
        <v>26</v>
      </c>
      <c r="AG206" s="9">
        <f>VLOOKUP(Table1[[#This Row],[Stock]], Table2[[#All],[Stock]:[param_complete]], 26, FALSE)</f>
        <v>0</v>
      </c>
      <c r="AH206" s="9">
        <f>VLOOKUP(Table1[[#This Row],[Stock]], Table2[[#All],[Stock]:[param_complete]], 28, FALSE)</f>
        <v>0</v>
      </c>
      <c r="AI206" s="9">
        <f>VLOOKUP(Table1[[#This Row],[Stock]], Table2[[#All],[Stock]:[param_complete]], 29, FALSE)</f>
        <v>100</v>
      </c>
      <c r="AJ206" s="9">
        <f>VLOOKUP(Table1[[#This Row],[Stock]], Table2[[#All],[Stock]:[param_complete]], 30, FALSE)</f>
        <v>50</v>
      </c>
      <c r="AK206" s="65">
        <f>VLOOKUP(Table1[[#This Row],[Stock]], Table2[[#All],[Stock]:[param_complete]], 32, FALSE)</f>
        <v>0</v>
      </c>
    </row>
    <row r="207" spans="1:37" x14ac:dyDescent="0.3">
      <c r="A207" t="s">
        <v>31</v>
      </c>
      <c r="B207" t="s">
        <v>41</v>
      </c>
      <c r="C207" t="s">
        <v>45</v>
      </c>
      <c r="D207">
        <v>9</v>
      </c>
      <c r="F207">
        <v>0.77</v>
      </c>
      <c r="H207" t="s">
        <v>46</v>
      </c>
      <c r="K207" t="s">
        <v>47</v>
      </c>
      <c r="M207" s="1"/>
      <c r="P207">
        <v>0</v>
      </c>
      <c r="R207" t="s">
        <v>7</v>
      </c>
      <c r="T207" t="s">
        <v>9</v>
      </c>
      <c r="U207" s="9" t="str">
        <f>VLOOKUP(Table1[[#This Row],[Stock]], Table2[[#All],[Stock]:[param_complete]], 2, FALSE)</f>
        <v>reef-associated</v>
      </c>
      <c r="V207" s="9">
        <f>VLOOKUP(Table1[[#This Row],[Stock]], Table2[[#All],[Stock]:[param_complete]], 4, FALSE)</f>
        <v>4.37</v>
      </c>
      <c r="W207" s="9">
        <f>VLOOKUP(Table1[[#This Row],[Stock]], Table2[[#All],[Stock]:[param_complete]], 6, FALSE)</f>
        <v>700</v>
      </c>
      <c r="X207" s="9">
        <f>VLOOKUP(Table1[[#This Row],[Stock]], Table2[[#All],[Stock]:[param_complete]], 8, FALSE)</f>
        <v>6</v>
      </c>
      <c r="Y207" s="9">
        <f>VLOOKUP(Table1[[#This Row],[Stock]], Table2[[#All],[Stock]:[param_complete]], 10, FALSE)</f>
        <v>2</v>
      </c>
      <c r="Z207" s="9">
        <f>VLOOKUP(Table1[[#This Row],[Stock]], Table2[[#All],[Stock]:[param_complete]], 12, FALSE)</f>
        <v>7</v>
      </c>
      <c r="AA207" s="9">
        <f>VLOOKUP(Table1[[#This Row],[Stock]], Table2[[#All],[Stock]:[param_complete]], 14, FALSE)</f>
        <v>165</v>
      </c>
      <c r="AB207" s="9">
        <f>VLOOKUP(Table1[[#This Row],[Stock]], Table2[[#All],[Stock]:[param_complete]], 16, FALSE)</f>
        <v>194.4945984</v>
      </c>
      <c r="AC207" s="9">
        <f>VLOOKUP(Table1[[#This Row],[Stock]], Table2[[#All],[Stock]:[param_complete]], 18, FALSE)</f>
        <v>0.22131568400000001</v>
      </c>
      <c r="AD207" s="9">
        <f>VLOOKUP(Table1[[#This Row],[Stock]], Table2[[#All],[Stock]:[param_complete]], 20, FALSE)</f>
        <v>191</v>
      </c>
      <c r="AE207" s="9">
        <f>VLOOKUP(Table1[[#This Row],[Stock]], Table2[[#All],[Stock]:[param_complete]], 22, FALSE)</f>
        <v>14.25</v>
      </c>
      <c r="AF207" s="9">
        <f>VLOOKUP(Table1[[#This Row],[Stock]], Table2[[#All],[Stock]:[param_complete]], 24, FALSE)</f>
        <v>26</v>
      </c>
      <c r="AG207" s="9">
        <f>VLOOKUP(Table1[[#This Row],[Stock]], Table2[[#All],[Stock]:[param_complete]], 26, FALSE)</f>
        <v>0</v>
      </c>
      <c r="AH207" s="9">
        <f>VLOOKUP(Table1[[#This Row],[Stock]], Table2[[#All],[Stock]:[param_complete]], 28, FALSE)</f>
        <v>0</v>
      </c>
      <c r="AI207" s="9">
        <f>VLOOKUP(Table1[[#This Row],[Stock]], Table2[[#All],[Stock]:[param_complete]], 29, FALSE)</f>
        <v>100</v>
      </c>
      <c r="AJ207" s="9">
        <f>VLOOKUP(Table1[[#This Row],[Stock]], Table2[[#All],[Stock]:[param_complete]], 30, FALSE)</f>
        <v>50</v>
      </c>
      <c r="AK207" s="65">
        <f>VLOOKUP(Table1[[#This Row],[Stock]], Table2[[#All],[Stock]:[param_complete]], 32, FALSE)</f>
        <v>0</v>
      </c>
    </row>
    <row r="208" spans="1:37" x14ac:dyDescent="0.3">
      <c r="A208" t="s">
        <v>31</v>
      </c>
      <c r="B208" t="s">
        <v>41</v>
      </c>
      <c r="C208" t="s">
        <v>45</v>
      </c>
      <c r="D208">
        <v>10</v>
      </c>
      <c r="F208">
        <v>0.77</v>
      </c>
      <c r="H208" t="s">
        <v>46</v>
      </c>
      <c r="K208" t="s">
        <v>47</v>
      </c>
      <c r="M208" s="1"/>
      <c r="P208">
        <v>0</v>
      </c>
      <c r="R208" t="s">
        <v>7</v>
      </c>
      <c r="T208" t="s">
        <v>9</v>
      </c>
      <c r="U208" s="9" t="str">
        <f>VLOOKUP(Table1[[#This Row],[Stock]], Table2[[#All],[Stock]:[param_complete]], 2, FALSE)</f>
        <v>reef-associated</v>
      </c>
      <c r="V208" s="9">
        <f>VLOOKUP(Table1[[#This Row],[Stock]], Table2[[#All],[Stock]:[param_complete]], 4, FALSE)</f>
        <v>4.37</v>
      </c>
      <c r="W208" s="9">
        <f>VLOOKUP(Table1[[#This Row],[Stock]], Table2[[#All],[Stock]:[param_complete]], 6, FALSE)</f>
        <v>700</v>
      </c>
      <c r="X208" s="9">
        <f>VLOOKUP(Table1[[#This Row],[Stock]], Table2[[#All],[Stock]:[param_complete]], 8, FALSE)</f>
        <v>6</v>
      </c>
      <c r="Y208" s="9">
        <f>VLOOKUP(Table1[[#This Row],[Stock]], Table2[[#All],[Stock]:[param_complete]], 10, FALSE)</f>
        <v>2</v>
      </c>
      <c r="Z208" s="9">
        <f>VLOOKUP(Table1[[#This Row],[Stock]], Table2[[#All],[Stock]:[param_complete]], 12, FALSE)</f>
        <v>7</v>
      </c>
      <c r="AA208" s="9">
        <f>VLOOKUP(Table1[[#This Row],[Stock]], Table2[[#All],[Stock]:[param_complete]], 14, FALSE)</f>
        <v>165</v>
      </c>
      <c r="AB208" s="9">
        <f>VLOOKUP(Table1[[#This Row],[Stock]], Table2[[#All],[Stock]:[param_complete]], 16, FALSE)</f>
        <v>194.4945984</v>
      </c>
      <c r="AC208" s="9">
        <f>VLOOKUP(Table1[[#This Row],[Stock]], Table2[[#All],[Stock]:[param_complete]], 18, FALSE)</f>
        <v>0.22131568400000001</v>
      </c>
      <c r="AD208" s="9">
        <f>VLOOKUP(Table1[[#This Row],[Stock]], Table2[[#All],[Stock]:[param_complete]], 20, FALSE)</f>
        <v>191</v>
      </c>
      <c r="AE208" s="9">
        <f>VLOOKUP(Table1[[#This Row],[Stock]], Table2[[#All],[Stock]:[param_complete]], 22, FALSE)</f>
        <v>14.25</v>
      </c>
      <c r="AF208" s="9">
        <f>VLOOKUP(Table1[[#This Row],[Stock]], Table2[[#All],[Stock]:[param_complete]], 24, FALSE)</f>
        <v>26</v>
      </c>
      <c r="AG208" s="9">
        <f>VLOOKUP(Table1[[#This Row],[Stock]], Table2[[#All],[Stock]:[param_complete]], 26, FALSE)</f>
        <v>0</v>
      </c>
      <c r="AH208" s="9">
        <f>VLOOKUP(Table1[[#This Row],[Stock]], Table2[[#All],[Stock]:[param_complete]], 28, FALSE)</f>
        <v>0</v>
      </c>
      <c r="AI208" s="9">
        <f>VLOOKUP(Table1[[#This Row],[Stock]], Table2[[#All],[Stock]:[param_complete]], 29, FALSE)</f>
        <v>100</v>
      </c>
      <c r="AJ208" s="9">
        <f>VLOOKUP(Table1[[#This Row],[Stock]], Table2[[#All],[Stock]:[param_complete]], 30, FALSE)</f>
        <v>50</v>
      </c>
      <c r="AK208" s="65">
        <f>VLOOKUP(Table1[[#This Row],[Stock]], Table2[[#All],[Stock]:[param_complete]], 32, FALSE)</f>
        <v>0</v>
      </c>
    </row>
    <row r="209" spans="1:37" x14ac:dyDescent="0.3">
      <c r="A209" t="s">
        <v>31</v>
      </c>
      <c r="B209" t="s">
        <v>41</v>
      </c>
      <c r="C209" t="s">
        <v>45</v>
      </c>
      <c r="D209">
        <v>11</v>
      </c>
      <c r="F209">
        <v>0.78</v>
      </c>
      <c r="H209" t="s">
        <v>46</v>
      </c>
      <c r="K209" t="s">
        <v>47</v>
      </c>
      <c r="M209" s="1"/>
      <c r="P209">
        <v>0</v>
      </c>
      <c r="R209" t="s">
        <v>7</v>
      </c>
      <c r="T209" t="s">
        <v>9</v>
      </c>
      <c r="U209" s="9" t="str">
        <f>VLOOKUP(Table1[[#This Row],[Stock]], Table2[[#All],[Stock]:[param_complete]], 2, FALSE)</f>
        <v>reef-associated</v>
      </c>
      <c r="V209" s="9">
        <f>VLOOKUP(Table1[[#This Row],[Stock]], Table2[[#All],[Stock]:[param_complete]], 4, FALSE)</f>
        <v>4.37</v>
      </c>
      <c r="W209" s="9">
        <f>VLOOKUP(Table1[[#This Row],[Stock]], Table2[[#All],[Stock]:[param_complete]], 6, FALSE)</f>
        <v>700</v>
      </c>
      <c r="X209" s="9">
        <f>VLOOKUP(Table1[[#This Row],[Stock]], Table2[[#All],[Stock]:[param_complete]], 8, FALSE)</f>
        <v>6</v>
      </c>
      <c r="Y209" s="9">
        <f>VLOOKUP(Table1[[#This Row],[Stock]], Table2[[#All],[Stock]:[param_complete]], 10, FALSE)</f>
        <v>2</v>
      </c>
      <c r="Z209" s="9">
        <f>VLOOKUP(Table1[[#This Row],[Stock]], Table2[[#All],[Stock]:[param_complete]], 12, FALSE)</f>
        <v>7</v>
      </c>
      <c r="AA209" s="9">
        <f>VLOOKUP(Table1[[#This Row],[Stock]], Table2[[#All],[Stock]:[param_complete]], 14, FALSE)</f>
        <v>165</v>
      </c>
      <c r="AB209" s="9">
        <f>VLOOKUP(Table1[[#This Row],[Stock]], Table2[[#All],[Stock]:[param_complete]], 16, FALSE)</f>
        <v>194.4945984</v>
      </c>
      <c r="AC209" s="9">
        <f>VLOOKUP(Table1[[#This Row],[Stock]], Table2[[#All],[Stock]:[param_complete]], 18, FALSE)</f>
        <v>0.22131568400000001</v>
      </c>
      <c r="AD209" s="9">
        <f>VLOOKUP(Table1[[#This Row],[Stock]], Table2[[#All],[Stock]:[param_complete]], 20, FALSE)</f>
        <v>191</v>
      </c>
      <c r="AE209" s="9">
        <f>VLOOKUP(Table1[[#This Row],[Stock]], Table2[[#All],[Stock]:[param_complete]], 22, FALSE)</f>
        <v>14.25</v>
      </c>
      <c r="AF209" s="9">
        <f>VLOOKUP(Table1[[#This Row],[Stock]], Table2[[#All],[Stock]:[param_complete]], 24, FALSE)</f>
        <v>26</v>
      </c>
      <c r="AG209" s="9">
        <f>VLOOKUP(Table1[[#This Row],[Stock]], Table2[[#All],[Stock]:[param_complete]], 26, FALSE)</f>
        <v>0</v>
      </c>
      <c r="AH209" s="9">
        <f>VLOOKUP(Table1[[#This Row],[Stock]], Table2[[#All],[Stock]:[param_complete]], 28, FALSE)</f>
        <v>0</v>
      </c>
      <c r="AI209" s="9">
        <f>VLOOKUP(Table1[[#This Row],[Stock]], Table2[[#All],[Stock]:[param_complete]], 29, FALSE)</f>
        <v>100</v>
      </c>
      <c r="AJ209" s="9">
        <f>VLOOKUP(Table1[[#This Row],[Stock]], Table2[[#All],[Stock]:[param_complete]], 30, FALSE)</f>
        <v>50</v>
      </c>
      <c r="AK209" s="65">
        <f>VLOOKUP(Table1[[#This Row],[Stock]], Table2[[#All],[Stock]:[param_complete]], 32, FALSE)</f>
        <v>0</v>
      </c>
    </row>
    <row r="210" spans="1:37" x14ac:dyDescent="0.3">
      <c r="A210" t="s">
        <v>31</v>
      </c>
      <c r="B210" t="s">
        <v>41</v>
      </c>
      <c r="C210" t="s">
        <v>45</v>
      </c>
      <c r="D210">
        <v>12</v>
      </c>
      <c r="F210">
        <v>0.79</v>
      </c>
      <c r="H210" t="s">
        <v>46</v>
      </c>
      <c r="K210" t="s">
        <v>47</v>
      </c>
      <c r="M210" s="1"/>
      <c r="P210">
        <v>0</v>
      </c>
      <c r="R210" t="s">
        <v>7</v>
      </c>
      <c r="T210" t="s">
        <v>9</v>
      </c>
      <c r="U210" s="9" t="str">
        <f>VLOOKUP(Table1[[#This Row],[Stock]], Table2[[#All],[Stock]:[param_complete]], 2, FALSE)</f>
        <v>reef-associated</v>
      </c>
      <c r="V210" s="9">
        <f>VLOOKUP(Table1[[#This Row],[Stock]], Table2[[#All],[Stock]:[param_complete]], 4, FALSE)</f>
        <v>4.37</v>
      </c>
      <c r="W210" s="9">
        <f>VLOOKUP(Table1[[#This Row],[Stock]], Table2[[#All],[Stock]:[param_complete]], 6, FALSE)</f>
        <v>700</v>
      </c>
      <c r="X210" s="9">
        <f>VLOOKUP(Table1[[#This Row],[Stock]], Table2[[#All],[Stock]:[param_complete]], 8, FALSE)</f>
        <v>6</v>
      </c>
      <c r="Y210" s="9">
        <f>VLOOKUP(Table1[[#This Row],[Stock]], Table2[[#All],[Stock]:[param_complete]], 10, FALSE)</f>
        <v>2</v>
      </c>
      <c r="Z210" s="9">
        <f>VLOOKUP(Table1[[#This Row],[Stock]], Table2[[#All],[Stock]:[param_complete]], 12, FALSE)</f>
        <v>7</v>
      </c>
      <c r="AA210" s="9">
        <f>VLOOKUP(Table1[[#This Row],[Stock]], Table2[[#All],[Stock]:[param_complete]], 14, FALSE)</f>
        <v>165</v>
      </c>
      <c r="AB210" s="9">
        <f>VLOOKUP(Table1[[#This Row],[Stock]], Table2[[#All],[Stock]:[param_complete]], 16, FALSE)</f>
        <v>194.4945984</v>
      </c>
      <c r="AC210" s="9">
        <f>VLOOKUP(Table1[[#This Row],[Stock]], Table2[[#All],[Stock]:[param_complete]], 18, FALSE)</f>
        <v>0.22131568400000001</v>
      </c>
      <c r="AD210" s="9">
        <f>VLOOKUP(Table1[[#This Row],[Stock]], Table2[[#All],[Stock]:[param_complete]], 20, FALSE)</f>
        <v>191</v>
      </c>
      <c r="AE210" s="9">
        <f>VLOOKUP(Table1[[#This Row],[Stock]], Table2[[#All],[Stock]:[param_complete]], 22, FALSE)</f>
        <v>14.25</v>
      </c>
      <c r="AF210" s="9">
        <f>VLOOKUP(Table1[[#This Row],[Stock]], Table2[[#All],[Stock]:[param_complete]], 24, FALSE)</f>
        <v>26</v>
      </c>
      <c r="AG210" s="9">
        <f>VLOOKUP(Table1[[#This Row],[Stock]], Table2[[#All],[Stock]:[param_complete]], 26, FALSE)</f>
        <v>0</v>
      </c>
      <c r="AH210" s="9">
        <f>VLOOKUP(Table1[[#This Row],[Stock]], Table2[[#All],[Stock]:[param_complete]], 28, FALSE)</f>
        <v>0</v>
      </c>
      <c r="AI210" s="9">
        <f>VLOOKUP(Table1[[#This Row],[Stock]], Table2[[#All],[Stock]:[param_complete]], 29, FALSE)</f>
        <v>100</v>
      </c>
      <c r="AJ210" s="9">
        <f>VLOOKUP(Table1[[#This Row],[Stock]], Table2[[#All],[Stock]:[param_complete]], 30, FALSE)</f>
        <v>50</v>
      </c>
      <c r="AK210" s="65">
        <f>VLOOKUP(Table1[[#This Row],[Stock]], Table2[[#All],[Stock]:[param_complete]], 32, FALSE)</f>
        <v>0</v>
      </c>
    </row>
    <row r="211" spans="1:37" x14ac:dyDescent="0.3">
      <c r="A211" t="s">
        <v>31</v>
      </c>
      <c r="B211" t="s">
        <v>41</v>
      </c>
      <c r="C211" t="s">
        <v>45</v>
      </c>
      <c r="D211">
        <v>13</v>
      </c>
      <c r="F211">
        <v>0.79</v>
      </c>
      <c r="H211" t="s">
        <v>46</v>
      </c>
      <c r="K211" t="s">
        <v>47</v>
      </c>
      <c r="M211" s="1"/>
      <c r="P211">
        <v>0</v>
      </c>
      <c r="R211" t="s">
        <v>7</v>
      </c>
      <c r="T211" t="s">
        <v>9</v>
      </c>
      <c r="U211" s="9" t="str">
        <f>VLOOKUP(Table1[[#This Row],[Stock]], Table2[[#All],[Stock]:[param_complete]], 2, FALSE)</f>
        <v>reef-associated</v>
      </c>
      <c r="V211" s="9">
        <f>VLOOKUP(Table1[[#This Row],[Stock]], Table2[[#All],[Stock]:[param_complete]], 4, FALSE)</f>
        <v>4.37</v>
      </c>
      <c r="W211" s="9">
        <f>VLOOKUP(Table1[[#This Row],[Stock]], Table2[[#All],[Stock]:[param_complete]], 6, FALSE)</f>
        <v>700</v>
      </c>
      <c r="X211" s="9">
        <f>VLOOKUP(Table1[[#This Row],[Stock]], Table2[[#All],[Stock]:[param_complete]], 8, FALSE)</f>
        <v>6</v>
      </c>
      <c r="Y211" s="9">
        <f>VLOOKUP(Table1[[#This Row],[Stock]], Table2[[#All],[Stock]:[param_complete]], 10, FALSE)</f>
        <v>2</v>
      </c>
      <c r="Z211" s="9">
        <f>VLOOKUP(Table1[[#This Row],[Stock]], Table2[[#All],[Stock]:[param_complete]], 12, FALSE)</f>
        <v>7</v>
      </c>
      <c r="AA211" s="9">
        <f>VLOOKUP(Table1[[#This Row],[Stock]], Table2[[#All],[Stock]:[param_complete]], 14, FALSE)</f>
        <v>165</v>
      </c>
      <c r="AB211" s="9">
        <f>VLOOKUP(Table1[[#This Row],[Stock]], Table2[[#All],[Stock]:[param_complete]], 16, FALSE)</f>
        <v>194.4945984</v>
      </c>
      <c r="AC211" s="9">
        <f>VLOOKUP(Table1[[#This Row],[Stock]], Table2[[#All],[Stock]:[param_complete]], 18, FALSE)</f>
        <v>0.22131568400000001</v>
      </c>
      <c r="AD211" s="9">
        <f>VLOOKUP(Table1[[#This Row],[Stock]], Table2[[#All],[Stock]:[param_complete]], 20, FALSE)</f>
        <v>191</v>
      </c>
      <c r="AE211" s="9">
        <f>VLOOKUP(Table1[[#This Row],[Stock]], Table2[[#All],[Stock]:[param_complete]], 22, FALSE)</f>
        <v>14.25</v>
      </c>
      <c r="AF211" s="9">
        <f>VLOOKUP(Table1[[#This Row],[Stock]], Table2[[#All],[Stock]:[param_complete]], 24, FALSE)</f>
        <v>26</v>
      </c>
      <c r="AG211" s="9">
        <f>VLOOKUP(Table1[[#This Row],[Stock]], Table2[[#All],[Stock]:[param_complete]], 26, FALSE)</f>
        <v>0</v>
      </c>
      <c r="AH211" s="9">
        <f>VLOOKUP(Table1[[#This Row],[Stock]], Table2[[#All],[Stock]:[param_complete]], 28, FALSE)</f>
        <v>0</v>
      </c>
      <c r="AI211" s="9">
        <f>VLOOKUP(Table1[[#This Row],[Stock]], Table2[[#All],[Stock]:[param_complete]], 29, FALSE)</f>
        <v>100</v>
      </c>
      <c r="AJ211" s="9">
        <f>VLOOKUP(Table1[[#This Row],[Stock]], Table2[[#All],[Stock]:[param_complete]], 30, FALSE)</f>
        <v>50</v>
      </c>
      <c r="AK211" s="65">
        <f>VLOOKUP(Table1[[#This Row],[Stock]], Table2[[#All],[Stock]:[param_complete]], 32, FALSE)</f>
        <v>0</v>
      </c>
    </row>
    <row r="212" spans="1:37" x14ac:dyDescent="0.3">
      <c r="A212" t="s">
        <v>31</v>
      </c>
      <c r="B212" t="s">
        <v>41</v>
      </c>
      <c r="C212" t="s">
        <v>42</v>
      </c>
      <c r="D212">
        <v>0</v>
      </c>
      <c r="E212">
        <v>0</v>
      </c>
      <c r="F212">
        <v>0.75</v>
      </c>
      <c r="G212">
        <v>0</v>
      </c>
      <c r="J212" t="s">
        <v>43</v>
      </c>
      <c r="K212" t="s">
        <v>43</v>
      </c>
      <c r="L212" t="s">
        <v>43</v>
      </c>
      <c r="M212" s="1" t="s">
        <v>44</v>
      </c>
      <c r="N212" s="1" t="s">
        <v>44</v>
      </c>
      <c r="O212" s="1" t="s">
        <v>44</v>
      </c>
      <c r="P212">
        <v>1</v>
      </c>
      <c r="Q212" t="s">
        <v>7</v>
      </c>
      <c r="R212" t="s">
        <v>7</v>
      </c>
      <c r="S212" t="s">
        <v>7</v>
      </c>
      <c r="T212" t="s">
        <v>9</v>
      </c>
      <c r="U212" s="9" t="str">
        <f>VLOOKUP(Table1[[#This Row],[Stock]], Table2[[#All],[Stock]:[param_complete]], 2, FALSE)</f>
        <v>reef-associated</v>
      </c>
      <c r="V212" s="9">
        <f>VLOOKUP(Table1[[#This Row],[Stock]], Table2[[#All],[Stock]:[param_complete]], 4, FALSE)</f>
        <v>4.37</v>
      </c>
      <c r="W212" s="9">
        <f>VLOOKUP(Table1[[#This Row],[Stock]], Table2[[#All],[Stock]:[param_complete]], 6, FALSE)</f>
        <v>700</v>
      </c>
      <c r="X212" s="9">
        <f>VLOOKUP(Table1[[#This Row],[Stock]], Table2[[#All],[Stock]:[param_complete]], 8, FALSE)</f>
        <v>6</v>
      </c>
      <c r="Y212" s="9">
        <f>VLOOKUP(Table1[[#This Row],[Stock]], Table2[[#All],[Stock]:[param_complete]], 10, FALSE)</f>
        <v>2</v>
      </c>
      <c r="Z212" s="9">
        <f>VLOOKUP(Table1[[#This Row],[Stock]], Table2[[#All],[Stock]:[param_complete]], 12, FALSE)</f>
        <v>7</v>
      </c>
      <c r="AA212" s="9">
        <f>VLOOKUP(Table1[[#This Row],[Stock]], Table2[[#All],[Stock]:[param_complete]], 14, FALSE)</f>
        <v>165</v>
      </c>
      <c r="AB212" s="9">
        <f>VLOOKUP(Table1[[#This Row],[Stock]], Table2[[#All],[Stock]:[param_complete]], 16, FALSE)</f>
        <v>194.4945984</v>
      </c>
      <c r="AC212" s="9">
        <f>VLOOKUP(Table1[[#This Row],[Stock]], Table2[[#All],[Stock]:[param_complete]], 18, FALSE)</f>
        <v>0.22131568400000001</v>
      </c>
      <c r="AD212" s="9">
        <f>VLOOKUP(Table1[[#This Row],[Stock]], Table2[[#All],[Stock]:[param_complete]], 20, FALSE)</f>
        <v>191</v>
      </c>
      <c r="AE212" s="9">
        <f>VLOOKUP(Table1[[#This Row],[Stock]], Table2[[#All],[Stock]:[param_complete]], 22, FALSE)</f>
        <v>14.25</v>
      </c>
      <c r="AF212" s="9">
        <f>VLOOKUP(Table1[[#This Row],[Stock]], Table2[[#All],[Stock]:[param_complete]], 24, FALSE)</f>
        <v>26</v>
      </c>
      <c r="AG212" s="9">
        <f>VLOOKUP(Table1[[#This Row],[Stock]], Table2[[#All],[Stock]:[param_complete]], 26, FALSE)</f>
        <v>0</v>
      </c>
      <c r="AH212" s="9">
        <f>VLOOKUP(Table1[[#This Row],[Stock]], Table2[[#All],[Stock]:[param_complete]], 28, FALSE)</f>
        <v>0</v>
      </c>
      <c r="AI212" s="9">
        <f>VLOOKUP(Table1[[#This Row],[Stock]], Table2[[#All],[Stock]:[param_complete]], 29, FALSE)</f>
        <v>100</v>
      </c>
      <c r="AJ212" s="9">
        <f>VLOOKUP(Table1[[#This Row],[Stock]], Table2[[#All],[Stock]:[param_complete]], 30, FALSE)</f>
        <v>50</v>
      </c>
      <c r="AK212" s="65">
        <f>VLOOKUP(Table1[[#This Row],[Stock]], Table2[[#All],[Stock]:[param_complete]], 32, FALSE)</f>
        <v>0</v>
      </c>
    </row>
    <row r="213" spans="1:37" x14ac:dyDescent="0.3">
      <c r="A213" t="s">
        <v>31</v>
      </c>
      <c r="B213" t="s">
        <v>41</v>
      </c>
      <c r="C213" t="s">
        <v>42</v>
      </c>
      <c r="D213">
        <v>1</v>
      </c>
      <c r="E213">
        <v>0</v>
      </c>
      <c r="F213">
        <v>0.77</v>
      </c>
      <c r="G213">
        <v>0</v>
      </c>
      <c r="J213" t="s">
        <v>43</v>
      </c>
      <c r="K213" t="s">
        <v>43</v>
      </c>
      <c r="L213" t="s">
        <v>43</v>
      </c>
      <c r="M213" s="1" t="s">
        <v>44</v>
      </c>
      <c r="N213" s="1" t="s">
        <v>44</v>
      </c>
      <c r="O213" s="1" t="s">
        <v>44</v>
      </c>
      <c r="P213">
        <v>1</v>
      </c>
      <c r="Q213" t="s">
        <v>7</v>
      </c>
      <c r="R213" t="s">
        <v>7</v>
      </c>
      <c r="S213" t="s">
        <v>7</v>
      </c>
      <c r="T213" t="s">
        <v>9</v>
      </c>
      <c r="U213" s="9" t="str">
        <f>VLOOKUP(Table1[[#This Row],[Stock]], Table2[[#All],[Stock]:[param_complete]], 2, FALSE)</f>
        <v>reef-associated</v>
      </c>
      <c r="V213" s="9">
        <f>VLOOKUP(Table1[[#This Row],[Stock]], Table2[[#All],[Stock]:[param_complete]], 4, FALSE)</f>
        <v>4.37</v>
      </c>
      <c r="W213" s="9">
        <f>VLOOKUP(Table1[[#This Row],[Stock]], Table2[[#All],[Stock]:[param_complete]], 6, FALSE)</f>
        <v>700</v>
      </c>
      <c r="X213" s="9">
        <f>VLOOKUP(Table1[[#This Row],[Stock]], Table2[[#All],[Stock]:[param_complete]], 8, FALSE)</f>
        <v>6</v>
      </c>
      <c r="Y213" s="9">
        <f>VLOOKUP(Table1[[#This Row],[Stock]], Table2[[#All],[Stock]:[param_complete]], 10, FALSE)</f>
        <v>2</v>
      </c>
      <c r="Z213" s="9">
        <f>VLOOKUP(Table1[[#This Row],[Stock]], Table2[[#All],[Stock]:[param_complete]], 12, FALSE)</f>
        <v>7</v>
      </c>
      <c r="AA213" s="9">
        <f>VLOOKUP(Table1[[#This Row],[Stock]], Table2[[#All],[Stock]:[param_complete]], 14, FALSE)</f>
        <v>165</v>
      </c>
      <c r="AB213" s="9">
        <f>VLOOKUP(Table1[[#This Row],[Stock]], Table2[[#All],[Stock]:[param_complete]], 16, FALSE)</f>
        <v>194.4945984</v>
      </c>
      <c r="AC213" s="9">
        <f>VLOOKUP(Table1[[#This Row],[Stock]], Table2[[#All],[Stock]:[param_complete]], 18, FALSE)</f>
        <v>0.22131568400000001</v>
      </c>
      <c r="AD213" s="9">
        <f>VLOOKUP(Table1[[#This Row],[Stock]], Table2[[#All],[Stock]:[param_complete]], 20, FALSE)</f>
        <v>191</v>
      </c>
      <c r="AE213" s="9">
        <f>VLOOKUP(Table1[[#This Row],[Stock]], Table2[[#All],[Stock]:[param_complete]], 22, FALSE)</f>
        <v>14.25</v>
      </c>
      <c r="AF213" s="9">
        <f>VLOOKUP(Table1[[#This Row],[Stock]], Table2[[#All],[Stock]:[param_complete]], 24, FALSE)</f>
        <v>26</v>
      </c>
      <c r="AG213" s="9">
        <f>VLOOKUP(Table1[[#This Row],[Stock]], Table2[[#All],[Stock]:[param_complete]], 26, FALSE)</f>
        <v>0</v>
      </c>
      <c r="AH213" s="9">
        <f>VLOOKUP(Table1[[#This Row],[Stock]], Table2[[#All],[Stock]:[param_complete]], 28, FALSE)</f>
        <v>0</v>
      </c>
      <c r="AI213" s="9">
        <f>VLOOKUP(Table1[[#This Row],[Stock]], Table2[[#All],[Stock]:[param_complete]], 29, FALSE)</f>
        <v>100</v>
      </c>
      <c r="AJ213" s="9">
        <f>VLOOKUP(Table1[[#This Row],[Stock]], Table2[[#All],[Stock]:[param_complete]], 30, FALSE)</f>
        <v>50</v>
      </c>
      <c r="AK213" s="65">
        <f>VLOOKUP(Table1[[#This Row],[Stock]], Table2[[#All],[Stock]:[param_complete]], 32, FALSE)</f>
        <v>0</v>
      </c>
    </row>
    <row r="214" spans="1:37" x14ac:dyDescent="0.3">
      <c r="A214" t="s">
        <v>31</v>
      </c>
      <c r="B214" t="s">
        <v>41</v>
      </c>
      <c r="C214" t="s">
        <v>42</v>
      </c>
      <c r="D214">
        <v>2</v>
      </c>
      <c r="E214">
        <v>1E-3</v>
      </c>
      <c r="F214">
        <v>0.78</v>
      </c>
      <c r="G214">
        <v>1.6000000000000001E-3</v>
      </c>
      <c r="J214" t="s">
        <v>43</v>
      </c>
      <c r="K214" t="s">
        <v>43</v>
      </c>
      <c r="L214" t="s">
        <v>43</v>
      </c>
      <c r="M214" s="1" t="s">
        <v>44</v>
      </c>
      <c r="N214" s="1" t="s">
        <v>44</v>
      </c>
      <c r="O214" s="1" t="s">
        <v>44</v>
      </c>
      <c r="P214">
        <v>1</v>
      </c>
      <c r="Q214" t="s">
        <v>7</v>
      </c>
      <c r="R214" t="s">
        <v>7</v>
      </c>
      <c r="S214" t="s">
        <v>7</v>
      </c>
      <c r="T214" t="s">
        <v>9</v>
      </c>
      <c r="U214" s="9" t="str">
        <f>VLOOKUP(Table1[[#This Row],[Stock]], Table2[[#All],[Stock]:[param_complete]], 2, FALSE)</f>
        <v>reef-associated</v>
      </c>
      <c r="V214" s="9">
        <f>VLOOKUP(Table1[[#This Row],[Stock]], Table2[[#All],[Stock]:[param_complete]], 4, FALSE)</f>
        <v>4.37</v>
      </c>
      <c r="W214" s="9">
        <f>VLOOKUP(Table1[[#This Row],[Stock]], Table2[[#All],[Stock]:[param_complete]], 6, FALSE)</f>
        <v>700</v>
      </c>
      <c r="X214" s="9">
        <f>VLOOKUP(Table1[[#This Row],[Stock]], Table2[[#All],[Stock]:[param_complete]], 8, FALSE)</f>
        <v>6</v>
      </c>
      <c r="Y214" s="9">
        <f>VLOOKUP(Table1[[#This Row],[Stock]], Table2[[#All],[Stock]:[param_complete]], 10, FALSE)</f>
        <v>2</v>
      </c>
      <c r="Z214" s="9">
        <f>VLOOKUP(Table1[[#This Row],[Stock]], Table2[[#All],[Stock]:[param_complete]], 12, FALSE)</f>
        <v>7</v>
      </c>
      <c r="AA214" s="9">
        <f>VLOOKUP(Table1[[#This Row],[Stock]], Table2[[#All],[Stock]:[param_complete]], 14, FALSE)</f>
        <v>165</v>
      </c>
      <c r="AB214" s="9">
        <f>VLOOKUP(Table1[[#This Row],[Stock]], Table2[[#All],[Stock]:[param_complete]], 16, FALSE)</f>
        <v>194.4945984</v>
      </c>
      <c r="AC214" s="9">
        <f>VLOOKUP(Table1[[#This Row],[Stock]], Table2[[#All],[Stock]:[param_complete]], 18, FALSE)</f>
        <v>0.22131568400000001</v>
      </c>
      <c r="AD214" s="9">
        <f>VLOOKUP(Table1[[#This Row],[Stock]], Table2[[#All],[Stock]:[param_complete]], 20, FALSE)</f>
        <v>191</v>
      </c>
      <c r="AE214" s="9">
        <f>VLOOKUP(Table1[[#This Row],[Stock]], Table2[[#All],[Stock]:[param_complete]], 22, FALSE)</f>
        <v>14.25</v>
      </c>
      <c r="AF214" s="9">
        <f>VLOOKUP(Table1[[#This Row],[Stock]], Table2[[#All],[Stock]:[param_complete]], 24, FALSE)</f>
        <v>26</v>
      </c>
      <c r="AG214" s="9">
        <f>VLOOKUP(Table1[[#This Row],[Stock]], Table2[[#All],[Stock]:[param_complete]], 26, FALSE)</f>
        <v>0</v>
      </c>
      <c r="AH214" s="9">
        <f>VLOOKUP(Table1[[#This Row],[Stock]], Table2[[#All],[Stock]:[param_complete]], 28, FALSE)</f>
        <v>0</v>
      </c>
      <c r="AI214" s="9">
        <f>VLOOKUP(Table1[[#This Row],[Stock]], Table2[[#All],[Stock]:[param_complete]], 29, FALSE)</f>
        <v>100</v>
      </c>
      <c r="AJ214" s="9">
        <f>VLOOKUP(Table1[[#This Row],[Stock]], Table2[[#All],[Stock]:[param_complete]], 30, FALSE)</f>
        <v>50</v>
      </c>
      <c r="AK214" s="65">
        <f>VLOOKUP(Table1[[#This Row],[Stock]], Table2[[#All],[Stock]:[param_complete]], 32, FALSE)</f>
        <v>0</v>
      </c>
    </row>
    <row r="215" spans="1:37" x14ac:dyDescent="0.3">
      <c r="A215" t="s">
        <v>31</v>
      </c>
      <c r="B215" t="s">
        <v>41</v>
      </c>
      <c r="C215" t="s">
        <v>42</v>
      </c>
      <c r="D215">
        <v>3</v>
      </c>
      <c r="E215">
        <v>4.0000000000000001E-3</v>
      </c>
      <c r="F215">
        <v>0.79</v>
      </c>
      <c r="G215">
        <v>6.4000000000000003E-3</v>
      </c>
      <c r="J215" t="s">
        <v>43</v>
      </c>
      <c r="K215" t="s">
        <v>43</v>
      </c>
      <c r="L215" t="s">
        <v>43</v>
      </c>
      <c r="M215" s="1" t="s">
        <v>44</v>
      </c>
      <c r="N215" s="1" t="s">
        <v>44</v>
      </c>
      <c r="O215" s="1" t="s">
        <v>44</v>
      </c>
      <c r="P215">
        <v>1</v>
      </c>
      <c r="Q215" t="s">
        <v>7</v>
      </c>
      <c r="R215" t="s">
        <v>7</v>
      </c>
      <c r="S215" t="s">
        <v>7</v>
      </c>
      <c r="T215" t="s">
        <v>9</v>
      </c>
      <c r="U215" s="9" t="str">
        <f>VLOOKUP(Table1[[#This Row],[Stock]], Table2[[#All],[Stock]:[param_complete]], 2, FALSE)</f>
        <v>reef-associated</v>
      </c>
      <c r="V215" s="9">
        <f>VLOOKUP(Table1[[#This Row],[Stock]], Table2[[#All],[Stock]:[param_complete]], 4, FALSE)</f>
        <v>4.37</v>
      </c>
      <c r="W215" s="9">
        <f>VLOOKUP(Table1[[#This Row],[Stock]], Table2[[#All],[Stock]:[param_complete]], 6, FALSE)</f>
        <v>700</v>
      </c>
      <c r="X215" s="9">
        <f>VLOOKUP(Table1[[#This Row],[Stock]], Table2[[#All],[Stock]:[param_complete]], 8, FALSE)</f>
        <v>6</v>
      </c>
      <c r="Y215" s="9">
        <f>VLOOKUP(Table1[[#This Row],[Stock]], Table2[[#All],[Stock]:[param_complete]], 10, FALSE)</f>
        <v>2</v>
      </c>
      <c r="Z215" s="9">
        <f>VLOOKUP(Table1[[#This Row],[Stock]], Table2[[#All],[Stock]:[param_complete]], 12, FALSE)</f>
        <v>7</v>
      </c>
      <c r="AA215" s="9">
        <f>VLOOKUP(Table1[[#This Row],[Stock]], Table2[[#All],[Stock]:[param_complete]], 14, FALSE)</f>
        <v>165</v>
      </c>
      <c r="AB215" s="9">
        <f>VLOOKUP(Table1[[#This Row],[Stock]], Table2[[#All],[Stock]:[param_complete]], 16, FALSE)</f>
        <v>194.4945984</v>
      </c>
      <c r="AC215" s="9">
        <f>VLOOKUP(Table1[[#This Row],[Stock]], Table2[[#All],[Stock]:[param_complete]], 18, FALSE)</f>
        <v>0.22131568400000001</v>
      </c>
      <c r="AD215" s="9">
        <f>VLOOKUP(Table1[[#This Row],[Stock]], Table2[[#All],[Stock]:[param_complete]], 20, FALSE)</f>
        <v>191</v>
      </c>
      <c r="AE215" s="9">
        <f>VLOOKUP(Table1[[#This Row],[Stock]], Table2[[#All],[Stock]:[param_complete]], 22, FALSE)</f>
        <v>14.25</v>
      </c>
      <c r="AF215" s="9">
        <f>VLOOKUP(Table1[[#This Row],[Stock]], Table2[[#All],[Stock]:[param_complete]], 24, FALSE)</f>
        <v>26</v>
      </c>
      <c r="AG215" s="9">
        <f>VLOOKUP(Table1[[#This Row],[Stock]], Table2[[#All],[Stock]:[param_complete]], 26, FALSE)</f>
        <v>0</v>
      </c>
      <c r="AH215" s="9">
        <f>VLOOKUP(Table1[[#This Row],[Stock]], Table2[[#All],[Stock]:[param_complete]], 28, FALSE)</f>
        <v>0</v>
      </c>
      <c r="AI215" s="9">
        <f>VLOOKUP(Table1[[#This Row],[Stock]], Table2[[#All],[Stock]:[param_complete]], 29, FALSE)</f>
        <v>100</v>
      </c>
      <c r="AJ215" s="9">
        <f>VLOOKUP(Table1[[#This Row],[Stock]], Table2[[#All],[Stock]:[param_complete]], 30, FALSE)</f>
        <v>50</v>
      </c>
      <c r="AK215" s="65">
        <f>VLOOKUP(Table1[[#This Row],[Stock]], Table2[[#All],[Stock]:[param_complete]], 32, FALSE)</f>
        <v>0</v>
      </c>
    </row>
    <row r="216" spans="1:37" x14ac:dyDescent="0.3">
      <c r="A216" t="s">
        <v>31</v>
      </c>
      <c r="B216" t="s">
        <v>41</v>
      </c>
      <c r="C216" t="s">
        <v>42</v>
      </c>
      <c r="D216">
        <v>4</v>
      </c>
      <c r="E216">
        <v>0.02</v>
      </c>
      <c r="F216">
        <v>0.8</v>
      </c>
      <c r="G216">
        <v>3.2000000000000001E-2</v>
      </c>
      <c r="J216" t="s">
        <v>43</v>
      </c>
      <c r="K216" t="s">
        <v>43</v>
      </c>
      <c r="L216" t="s">
        <v>43</v>
      </c>
      <c r="M216" s="1" t="s">
        <v>44</v>
      </c>
      <c r="N216" s="1" t="s">
        <v>44</v>
      </c>
      <c r="O216" s="1" t="s">
        <v>44</v>
      </c>
      <c r="P216">
        <v>1</v>
      </c>
      <c r="Q216" t="s">
        <v>7</v>
      </c>
      <c r="R216" t="s">
        <v>7</v>
      </c>
      <c r="S216" t="s">
        <v>7</v>
      </c>
      <c r="T216" t="s">
        <v>9</v>
      </c>
      <c r="U216" s="9" t="str">
        <f>VLOOKUP(Table1[[#This Row],[Stock]], Table2[[#All],[Stock]:[param_complete]], 2, FALSE)</f>
        <v>reef-associated</v>
      </c>
      <c r="V216" s="9">
        <f>VLOOKUP(Table1[[#This Row],[Stock]], Table2[[#All],[Stock]:[param_complete]], 4, FALSE)</f>
        <v>4.37</v>
      </c>
      <c r="W216" s="9">
        <f>VLOOKUP(Table1[[#This Row],[Stock]], Table2[[#All],[Stock]:[param_complete]], 6, FALSE)</f>
        <v>700</v>
      </c>
      <c r="X216" s="9">
        <f>VLOOKUP(Table1[[#This Row],[Stock]], Table2[[#All],[Stock]:[param_complete]], 8, FALSE)</f>
        <v>6</v>
      </c>
      <c r="Y216" s="9">
        <f>VLOOKUP(Table1[[#This Row],[Stock]], Table2[[#All],[Stock]:[param_complete]], 10, FALSE)</f>
        <v>2</v>
      </c>
      <c r="Z216" s="9">
        <f>VLOOKUP(Table1[[#This Row],[Stock]], Table2[[#All],[Stock]:[param_complete]], 12, FALSE)</f>
        <v>7</v>
      </c>
      <c r="AA216" s="9">
        <f>VLOOKUP(Table1[[#This Row],[Stock]], Table2[[#All],[Stock]:[param_complete]], 14, FALSE)</f>
        <v>165</v>
      </c>
      <c r="AB216" s="9">
        <f>VLOOKUP(Table1[[#This Row],[Stock]], Table2[[#All],[Stock]:[param_complete]], 16, FALSE)</f>
        <v>194.4945984</v>
      </c>
      <c r="AC216" s="9">
        <f>VLOOKUP(Table1[[#This Row],[Stock]], Table2[[#All],[Stock]:[param_complete]], 18, FALSE)</f>
        <v>0.22131568400000001</v>
      </c>
      <c r="AD216" s="9">
        <f>VLOOKUP(Table1[[#This Row],[Stock]], Table2[[#All],[Stock]:[param_complete]], 20, FALSE)</f>
        <v>191</v>
      </c>
      <c r="AE216" s="9">
        <f>VLOOKUP(Table1[[#This Row],[Stock]], Table2[[#All],[Stock]:[param_complete]], 22, FALSE)</f>
        <v>14.25</v>
      </c>
      <c r="AF216" s="9">
        <f>VLOOKUP(Table1[[#This Row],[Stock]], Table2[[#All],[Stock]:[param_complete]], 24, FALSE)</f>
        <v>26</v>
      </c>
      <c r="AG216" s="9">
        <f>VLOOKUP(Table1[[#This Row],[Stock]], Table2[[#All],[Stock]:[param_complete]], 26, FALSE)</f>
        <v>0</v>
      </c>
      <c r="AH216" s="9">
        <f>VLOOKUP(Table1[[#This Row],[Stock]], Table2[[#All],[Stock]:[param_complete]], 28, FALSE)</f>
        <v>0</v>
      </c>
      <c r="AI216" s="9">
        <f>VLOOKUP(Table1[[#This Row],[Stock]], Table2[[#All],[Stock]:[param_complete]], 29, FALSE)</f>
        <v>100</v>
      </c>
      <c r="AJ216" s="9">
        <f>VLOOKUP(Table1[[#This Row],[Stock]], Table2[[#All],[Stock]:[param_complete]], 30, FALSE)</f>
        <v>50</v>
      </c>
      <c r="AK216" s="65">
        <f>VLOOKUP(Table1[[#This Row],[Stock]], Table2[[#All],[Stock]:[param_complete]], 32, FALSE)</f>
        <v>0</v>
      </c>
    </row>
    <row r="217" spans="1:37" x14ac:dyDescent="0.3">
      <c r="A217" t="s">
        <v>31</v>
      </c>
      <c r="B217" t="s">
        <v>41</v>
      </c>
      <c r="C217" t="s">
        <v>42</v>
      </c>
      <c r="D217">
        <v>5</v>
      </c>
      <c r="E217">
        <v>9.5000000000000001E-2</v>
      </c>
      <c r="F217">
        <v>0.8</v>
      </c>
      <c r="G217">
        <v>0.152</v>
      </c>
      <c r="J217" t="s">
        <v>43</v>
      </c>
      <c r="K217" t="s">
        <v>43</v>
      </c>
      <c r="L217" t="s">
        <v>43</v>
      </c>
      <c r="M217" s="1" t="s">
        <v>44</v>
      </c>
      <c r="N217" s="1" t="s">
        <v>44</v>
      </c>
      <c r="O217" s="1" t="s">
        <v>44</v>
      </c>
      <c r="P217">
        <v>1</v>
      </c>
      <c r="Q217" t="s">
        <v>7</v>
      </c>
      <c r="R217" t="s">
        <v>7</v>
      </c>
      <c r="S217" t="s">
        <v>7</v>
      </c>
      <c r="T217" t="s">
        <v>9</v>
      </c>
      <c r="U217" s="9" t="str">
        <f>VLOOKUP(Table1[[#This Row],[Stock]], Table2[[#All],[Stock]:[param_complete]], 2, FALSE)</f>
        <v>reef-associated</v>
      </c>
      <c r="V217" s="9">
        <f>VLOOKUP(Table1[[#This Row],[Stock]], Table2[[#All],[Stock]:[param_complete]], 4, FALSE)</f>
        <v>4.37</v>
      </c>
      <c r="W217" s="9">
        <f>VLOOKUP(Table1[[#This Row],[Stock]], Table2[[#All],[Stock]:[param_complete]], 6, FALSE)</f>
        <v>700</v>
      </c>
      <c r="X217" s="9">
        <f>VLOOKUP(Table1[[#This Row],[Stock]], Table2[[#All],[Stock]:[param_complete]], 8, FALSE)</f>
        <v>6</v>
      </c>
      <c r="Y217" s="9">
        <f>VLOOKUP(Table1[[#This Row],[Stock]], Table2[[#All],[Stock]:[param_complete]], 10, FALSE)</f>
        <v>2</v>
      </c>
      <c r="Z217" s="9">
        <f>VLOOKUP(Table1[[#This Row],[Stock]], Table2[[#All],[Stock]:[param_complete]], 12, FALSE)</f>
        <v>7</v>
      </c>
      <c r="AA217" s="9">
        <f>VLOOKUP(Table1[[#This Row],[Stock]], Table2[[#All],[Stock]:[param_complete]], 14, FALSE)</f>
        <v>165</v>
      </c>
      <c r="AB217" s="9">
        <f>VLOOKUP(Table1[[#This Row],[Stock]], Table2[[#All],[Stock]:[param_complete]], 16, FALSE)</f>
        <v>194.4945984</v>
      </c>
      <c r="AC217" s="9">
        <f>VLOOKUP(Table1[[#This Row],[Stock]], Table2[[#All],[Stock]:[param_complete]], 18, FALSE)</f>
        <v>0.22131568400000001</v>
      </c>
      <c r="AD217" s="9">
        <f>VLOOKUP(Table1[[#This Row],[Stock]], Table2[[#All],[Stock]:[param_complete]], 20, FALSE)</f>
        <v>191</v>
      </c>
      <c r="AE217" s="9">
        <f>VLOOKUP(Table1[[#This Row],[Stock]], Table2[[#All],[Stock]:[param_complete]], 22, FALSE)</f>
        <v>14.25</v>
      </c>
      <c r="AF217" s="9">
        <f>VLOOKUP(Table1[[#This Row],[Stock]], Table2[[#All],[Stock]:[param_complete]], 24, FALSE)</f>
        <v>26</v>
      </c>
      <c r="AG217" s="9">
        <f>VLOOKUP(Table1[[#This Row],[Stock]], Table2[[#All],[Stock]:[param_complete]], 26, FALSE)</f>
        <v>0</v>
      </c>
      <c r="AH217" s="9">
        <f>VLOOKUP(Table1[[#This Row],[Stock]], Table2[[#All],[Stock]:[param_complete]], 28, FALSE)</f>
        <v>0</v>
      </c>
      <c r="AI217" s="9">
        <f>VLOOKUP(Table1[[#This Row],[Stock]], Table2[[#All],[Stock]:[param_complete]], 29, FALSE)</f>
        <v>100</v>
      </c>
      <c r="AJ217" s="9">
        <f>VLOOKUP(Table1[[#This Row],[Stock]], Table2[[#All],[Stock]:[param_complete]], 30, FALSE)</f>
        <v>50</v>
      </c>
      <c r="AK217" s="65">
        <f>VLOOKUP(Table1[[#This Row],[Stock]], Table2[[#All],[Stock]:[param_complete]], 32, FALSE)</f>
        <v>0</v>
      </c>
    </row>
    <row r="218" spans="1:37" x14ac:dyDescent="0.3">
      <c r="A218" t="s">
        <v>31</v>
      </c>
      <c r="B218" t="s">
        <v>41</v>
      </c>
      <c r="C218" t="s">
        <v>42</v>
      </c>
      <c r="D218">
        <v>6</v>
      </c>
      <c r="E218">
        <v>0.35399999999999998</v>
      </c>
      <c r="F218">
        <v>0.8</v>
      </c>
      <c r="G218">
        <v>0.56640000000000001</v>
      </c>
      <c r="J218" t="s">
        <v>43</v>
      </c>
      <c r="K218" t="s">
        <v>43</v>
      </c>
      <c r="L218" t="s">
        <v>43</v>
      </c>
      <c r="M218" s="1" t="s">
        <v>44</v>
      </c>
      <c r="N218" s="1" t="s">
        <v>44</v>
      </c>
      <c r="O218" s="1" t="s">
        <v>44</v>
      </c>
      <c r="P218">
        <v>1</v>
      </c>
      <c r="Q218" t="s">
        <v>7</v>
      </c>
      <c r="R218" t="s">
        <v>7</v>
      </c>
      <c r="S218" t="s">
        <v>7</v>
      </c>
      <c r="T218" t="s">
        <v>9</v>
      </c>
      <c r="U218" s="9" t="str">
        <f>VLOOKUP(Table1[[#This Row],[Stock]], Table2[[#All],[Stock]:[param_complete]], 2, FALSE)</f>
        <v>reef-associated</v>
      </c>
      <c r="V218" s="9">
        <f>VLOOKUP(Table1[[#This Row],[Stock]], Table2[[#All],[Stock]:[param_complete]], 4, FALSE)</f>
        <v>4.37</v>
      </c>
      <c r="W218" s="9">
        <f>VLOOKUP(Table1[[#This Row],[Stock]], Table2[[#All],[Stock]:[param_complete]], 6, FALSE)</f>
        <v>700</v>
      </c>
      <c r="X218" s="9">
        <f>VLOOKUP(Table1[[#This Row],[Stock]], Table2[[#All],[Stock]:[param_complete]], 8, FALSE)</f>
        <v>6</v>
      </c>
      <c r="Y218" s="9">
        <f>VLOOKUP(Table1[[#This Row],[Stock]], Table2[[#All],[Stock]:[param_complete]], 10, FALSE)</f>
        <v>2</v>
      </c>
      <c r="Z218" s="9">
        <f>VLOOKUP(Table1[[#This Row],[Stock]], Table2[[#All],[Stock]:[param_complete]], 12, FALSE)</f>
        <v>7</v>
      </c>
      <c r="AA218" s="9">
        <f>VLOOKUP(Table1[[#This Row],[Stock]], Table2[[#All],[Stock]:[param_complete]], 14, FALSE)</f>
        <v>165</v>
      </c>
      <c r="AB218" s="9">
        <f>VLOOKUP(Table1[[#This Row],[Stock]], Table2[[#All],[Stock]:[param_complete]], 16, FALSE)</f>
        <v>194.4945984</v>
      </c>
      <c r="AC218" s="9">
        <f>VLOOKUP(Table1[[#This Row],[Stock]], Table2[[#All],[Stock]:[param_complete]], 18, FALSE)</f>
        <v>0.22131568400000001</v>
      </c>
      <c r="AD218" s="9">
        <f>VLOOKUP(Table1[[#This Row],[Stock]], Table2[[#All],[Stock]:[param_complete]], 20, FALSE)</f>
        <v>191</v>
      </c>
      <c r="AE218" s="9">
        <f>VLOOKUP(Table1[[#This Row],[Stock]], Table2[[#All],[Stock]:[param_complete]], 22, FALSE)</f>
        <v>14.25</v>
      </c>
      <c r="AF218" s="9">
        <f>VLOOKUP(Table1[[#This Row],[Stock]], Table2[[#All],[Stock]:[param_complete]], 24, FALSE)</f>
        <v>26</v>
      </c>
      <c r="AG218" s="9">
        <f>VLOOKUP(Table1[[#This Row],[Stock]], Table2[[#All],[Stock]:[param_complete]], 26, FALSE)</f>
        <v>0</v>
      </c>
      <c r="AH218" s="9">
        <f>VLOOKUP(Table1[[#This Row],[Stock]], Table2[[#All],[Stock]:[param_complete]], 28, FALSE)</f>
        <v>0</v>
      </c>
      <c r="AI218" s="9">
        <f>VLOOKUP(Table1[[#This Row],[Stock]], Table2[[#All],[Stock]:[param_complete]], 29, FALSE)</f>
        <v>100</v>
      </c>
      <c r="AJ218" s="9">
        <f>VLOOKUP(Table1[[#This Row],[Stock]], Table2[[#All],[Stock]:[param_complete]], 30, FALSE)</f>
        <v>50</v>
      </c>
      <c r="AK218" s="65">
        <f>VLOOKUP(Table1[[#This Row],[Stock]], Table2[[#All],[Stock]:[param_complete]], 32, FALSE)</f>
        <v>0</v>
      </c>
    </row>
    <row r="219" spans="1:37" x14ac:dyDescent="0.3">
      <c r="A219" t="s">
        <v>31</v>
      </c>
      <c r="B219" t="s">
        <v>41</v>
      </c>
      <c r="C219" t="s">
        <v>42</v>
      </c>
      <c r="D219">
        <v>7</v>
      </c>
      <c r="E219">
        <v>0.74099999999999999</v>
      </c>
      <c r="F219">
        <v>0.81</v>
      </c>
      <c r="G219">
        <v>1.1856</v>
      </c>
      <c r="J219" t="s">
        <v>43</v>
      </c>
      <c r="K219" t="s">
        <v>43</v>
      </c>
      <c r="L219" t="s">
        <v>43</v>
      </c>
      <c r="M219" s="1" t="s">
        <v>44</v>
      </c>
      <c r="N219" s="1" t="s">
        <v>44</v>
      </c>
      <c r="O219" s="1" t="s">
        <v>44</v>
      </c>
      <c r="P219">
        <v>1</v>
      </c>
      <c r="Q219" t="s">
        <v>7</v>
      </c>
      <c r="R219" t="s">
        <v>7</v>
      </c>
      <c r="S219" t="s">
        <v>7</v>
      </c>
      <c r="T219" t="s">
        <v>9</v>
      </c>
      <c r="U219" s="9" t="str">
        <f>VLOOKUP(Table1[[#This Row],[Stock]], Table2[[#All],[Stock]:[param_complete]], 2, FALSE)</f>
        <v>reef-associated</v>
      </c>
      <c r="V219" s="9">
        <f>VLOOKUP(Table1[[#This Row],[Stock]], Table2[[#All],[Stock]:[param_complete]], 4, FALSE)</f>
        <v>4.37</v>
      </c>
      <c r="W219" s="9">
        <f>VLOOKUP(Table1[[#This Row],[Stock]], Table2[[#All],[Stock]:[param_complete]], 6, FALSE)</f>
        <v>700</v>
      </c>
      <c r="X219" s="9">
        <f>VLOOKUP(Table1[[#This Row],[Stock]], Table2[[#All],[Stock]:[param_complete]], 8, FALSE)</f>
        <v>6</v>
      </c>
      <c r="Y219" s="9">
        <f>VLOOKUP(Table1[[#This Row],[Stock]], Table2[[#All],[Stock]:[param_complete]], 10, FALSE)</f>
        <v>2</v>
      </c>
      <c r="Z219" s="9">
        <f>VLOOKUP(Table1[[#This Row],[Stock]], Table2[[#All],[Stock]:[param_complete]], 12, FALSE)</f>
        <v>7</v>
      </c>
      <c r="AA219" s="9">
        <f>VLOOKUP(Table1[[#This Row],[Stock]], Table2[[#All],[Stock]:[param_complete]], 14, FALSE)</f>
        <v>165</v>
      </c>
      <c r="AB219" s="9">
        <f>VLOOKUP(Table1[[#This Row],[Stock]], Table2[[#All],[Stock]:[param_complete]], 16, FALSE)</f>
        <v>194.4945984</v>
      </c>
      <c r="AC219" s="9">
        <f>VLOOKUP(Table1[[#This Row],[Stock]], Table2[[#All],[Stock]:[param_complete]], 18, FALSE)</f>
        <v>0.22131568400000001</v>
      </c>
      <c r="AD219" s="9">
        <f>VLOOKUP(Table1[[#This Row],[Stock]], Table2[[#All],[Stock]:[param_complete]], 20, FALSE)</f>
        <v>191</v>
      </c>
      <c r="AE219" s="9">
        <f>VLOOKUP(Table1[[#This Row],[Stock]], Table2[[#All],[Stock]:[param_complete]], 22, FALSE)</f>
        <v>14.25</v>
      </c>
      <c r="AF219" s="9">
        <f>VLOOKUP(Table1[[#This Row],[Stock]], Table2[[#All],[Stock]:[param_complete]], 24, FALSE)</f>
        <v>26</v>
      </c>
      <c r="AG219" s="9">
        <f>VLOOKUP(Table1[[#This Row],[Stock]], Table2[[#All],[Stock]:[param_complete]], 26, FALSE)</f>
        <v>0</v>
      </c>
      <c r="AH219" s="9">
        <f>VLOOKUP(Table1[[#This Row],[Stock]], Table2[[#All],[Stock]:[param_complete]], 28, FALSE)</f>
        <v>0</v>
      </c>
      <c r="AI219" s="9">
        <f>VLOOKUP(Table1[[#This Row],[Stock]], Table2[[#All],[Stock]:[param_complete]], 29, FALSE)</f>
        <v>100</v>
      </c>
      <c r="AJ219" s="9">
        <f>VLOOKUP(Table1[[#This Row],[Stock]], Table2[[#All],[Stock]:[param_complete]], 30, FALSE)</f>
        <v>50</v>
      </c>
      <c r="AK219" s="65">
        <f>VLOOKUP(Table1[[#This Row],[Stock]], Table2[[#All],[Stock]:[param_complete]], 32, FALSE)</f>
        <v>0</v>
      </c>
    </row>
    <row r="220" spans="1:37" x14ac:dyDescent="0.3">
      <c r="A220" t="s">
        <v>31</v>
      </c>
      <c r="B220" t="s">
        <v>41</v>
      </c>
      <c r="C220" t="s">
        <v>42</v>
      </c>
      <c r="D220">
        <v>8</v>
      </c>
      <c r="E220">
        <v>0.93700000000000006</v>
      </c>
      <c r="F220">
        <v>0.81</v>
      </c>
      <c r="G220">
        <v>1.4992000000000001</v>
      </c>
      <c r="J220" t="s">
        <v>43</v>
      </c>
      <c r="K220" t="s">
        <v>43</v>
      </c>
      <c r="L220" t="s">
        <v>43</v>
      </c>
      <c r="M220" s="1" t="s">
        <v>44</v>
      </c>
      <c r="N220" s="1" t="s">
        <v>44</v>
      </c>
      <c r="O220" s="1" t="s">
        <v>44</v>
      </c>
      <c r="P220">
        <v>1</v>
      </c>
      <c r="Q220" t="s">
        <v>7</v>
      </c>
      <c r="R220" t="s">
        <v>7</v>
      </c>
      <c r="S220" t="s">
        <v>7</v>
      </c>
      <c r="T220" t="s">
        <v>9</v>
      </c>
      <c r="U220" s="9" t="str">
        <f>VLOOKUP(Table1[[#This Row],[Stock]], Table2[[#All],[Stock]:[param_complete]], 2, FALSE)</f>
        <v>reef-associated</v>
      </c>
      <c r="V220" s="9">
        <f>VLOOKUP(Table1[[#This Row],[Stock]], Table2[[#All],[Stock]:[param_complete]], 4, FALSE)</f>
        <v>4.37</v>
      </c>
      <c r="W220" s="9">
        <f>VLOOKUP(Table1[[#This Row],[Stock]], Table2[[#All],[Stock]:[param_complete]], 6, FALSE)</f>
        <v>700</v>
      </c>
      <c r="X220" s="9">
        <f>VLOOKUP(Table1[[#This Row],[Stock]], Table2[[#All],[Stock]:[param_complete]], 8, FALSE)</f>
        <v>6</v>
      </c>
      <c r="Y220" s="9">
        <f>VLOOKUP(Table1[[#This Row],[Stock]], Table2[[#All],[Stock]:[param_complete]], 10, FALSE)</f>
        <v>2</v>
      </c>
      <c r="Z220" s="9">
        <f>VLOOKUP(Table1[[#This Row],[Stock]], Table2[[#All],[Stock]:[param_complete]], 12, FALSE)</f>
        <v>7</v>
      </c>
      <c r="AA220" s="9">
        <f>VLOOKUP(Table1[[#This Row],[Stock]], Table2[[#All],[Stock]:[param_complete]], 14, FALSE)</f>
        <v>165</v>
      </c>
      <c r="AB220" s="9">
        <f>VLOOKUP(Table1[[#This Row],[Stock]], Table2[[#All],[Stock]:[param_complete]], 16, FALSE)</f>
        <v>194.4945984</v>
      </c>
      <c r="AC220" s="9">
        <f>VLOOKUP(Table1[[#This Row],[Stock]], Table2[[#All],[Stock]:[param_complete]], 18, FALSE)</f>
        <v>0.22131568400000001</v>
      </c>
      <c r="AD220" s="9">
        <f>VLOOKUP(Table1[[#This Row],[Stock]], Table2[[#All],[Stock]:[param_complete]], 20, FALSE)</f>
        <v>191</v>
      </c>
      <c r="AE220" s="9">
        <f>VLOOKUP(Table1[[#This Row],[Stock]], Table2[[#All],[Stock]:[param_complete]], 22, FALSE)</f>
        <v>14.25</v>
      </c>
      <c r="AF220" s="9">
        <f>VLOOKUP(Table1[[#This Row],[Stock]], Table2[[#All],[Stock]:[param_complete]], 24, FALSE)</f>
        <v>26</v>
      </c>
      <c r="AG220" s="9">
        <f>VLOOKUP(Table1[[#This Row],[Stock]], Table2[[#All],[Stock]:[param_complete]], 26, FALSE)</f>
        <v>0</v>
      </c>
      <c r="AH220" s="9">
        <f>VLOOKUP(Table1[[#This Row],[Stock]], Table2[[#All],[Stock]:[param_complete]], 28, FALSE)</f>
        <v>0</v>
      </c>
      <c r="AI220" s="9">
        <f>VLOOKUP(Table1[[#This Row],[Stock]], Table2[[#All],[Stock]:[param_complete]], 29, FALSE)</f>
        <v>100</v>
      </c>
      <c r="AJ220" s="9">
        <f>VLOOKUP(Table1[[#This Row],[Stock]], Table2[[#All],[Stock]:[param_complete]], 30, FALSE)</f>
        <v>50</v>
      </c>
      <c r="AK220" s="65">
        <f>VLOOKUP(Table1[[#This Row],[Stock]], Table2[[#All],[Stock]:[param_complete]], 32, FALSE)</f>
        <v>0</v>
      </c>
    </row>
    <row r="221" spans="1:37" x14ac:dyDescent="0.3">
      <c r="A221" t="s">
        <v>31</v>
      </c>
      <c r="B221" t="s">
        <v>41</v>
      </c>
      <c r="C221" t="s">
        <v>42</v>
      </c>
      <c r="D221">
        <v>9</v>
      </c>
      <c r="E221">
        <v>0.98699999999999999</v>
      </c>
      <c r="F221">
        <v>0.81</v>
      </c>
      <c r="G221">
        <v>1.5791999999999999</v>
      </c>
      <c r="J221" t="s">
        <v>43</v>
      </c>
      <c r="K221" t="s">
        <v>43</v>
      </c>
      <c r="L221" t="s">
        <v>43</v>
      </c>
      <c r="M221" s="1" t="s">
        <v>44</v>
      </c>
      <c r="N221" s="1" t="s">
        <v>44</v>
      </c>
      <c r="O221" s="1" t="s">
        <v>44</v>
      </c>
      <c r="P221">
        <v>1</v>
      </c>
      <c r="Q221" t="s">
        <v>7</v>
      </c>
      <c r="R221" t="s">
        <v>7</v>
      </c>
      <c r="S221" t="s">
        <v>7</v>
      </c>
      <c r="T221" t="s">
        <v>9</v>
      </c>
      <c r="U221" s="9" t="str">
        <f>VLOOKUP(Table1[[#This Row],[Stock]], Table2[[#All],[Stock]:[param_complete]], 2, FALSE)</f>
        <v>reef-associated</v>
      </c>
      <c r="V221" s="9">
        <f>VLOOKUP(Table1[[#This Row],[Stock]], Table2[[#All],[Stock]:[param_complete]], 4, FALSE)</f>
        <v>4.37</v>
      </c>
      <c r="W221" s="9">
        <f>VLOOKUP(Table1[[#This Row],[Stock]], Table2[[#All],[Stock]:[param_complete]], 6, FALSE)</f>
        <v>700</v>
      </c>
      <c r="X221" s="9">
        <f>VLOOKUP(Table1[[#This Row],[Stock]], Table2[[#All],[Stock]:[param_complete]], 8, FALSE)</f>
        <v>6</v>
      </c>
      <c r="Y221" s="9">
        <f>VLOOKUP(Table1[[#This Row],[Stock]], Table2[[#All],[Stock]:[param_complete]], 10, FALSE)</f>
        <v>2</v>
      </c>
      <c r="Z221" s="9">
        <f>VLOOKUP(Table1[[#This Row],[Stock]], Table2[[#All],[Stock]:[param_complete]], 12, FALSE)</f>
        <v>7</v>
      </c>
      <c r="AA221" s="9">
        <f>VLOOKUP(Table1[[#This Row],[Stock]], Table2[[#All],[Stock]:[param_complete]], 14, FALSE)</f>
        <v>165</v>
      </c>
      <c r="AB221" s="9">
        <f>VLOOKUP(Table1[[#This Row],[Stock]], Table2[[#All],[Stock]:[param_complete]], 16, FALSE)</f>
        <v>194.4945984</v>
      </c>
      <c r="AC221" s="9">
        <f>VLOOKUP(Table1[[#This Row],[Stock]], Table2[[#All],[Stock]:[param_complete]], 18, FALSE)</f>
        <v>0.22131568400000001</v>
      </c>
      <c r="AD221" s="9">
        <f>VLOOKUP(Table1[[#This Row],[Stock]], Table2[[#All],[Stock]:[param_complete]], 20, FALSE)</f>
        <v>191</v>
      </c>
      <c r="AE221" s="9">
        <f>VLOOKUP(Table1[[#This Row],[Stock]], Table2[[#All],[Stock]:[param_complete]], 22, FALSE)</f>
        <v>14.25</v>
      </c>
      <c r="AF221" s="9">
        <f>VLOOKUP(Table1[[#This Row],[Stock]], Table2[[#All],[Stock]:[param_complete]], 24, FALSE)</f>
        <v>26</v>
      </c>
      <c r="AG221" s="9">
        <f>VLOOKUP(Table1[[#This Row],[Stock]], Table2[[#All],[Stock]:[param_complete]], 26, FALSE)</f>
        <v>0</v>
      </c>
      <c r="AH221" s="9">
        <f>VLOOKUP(Table1[[#This Row],[Stock]], Table2[[#All],[Stock]:[param_complete]], 28, FALSE)</f>
        <v>0</v>
      </c>
      <c r="AI221" s="9">
        <f>VLOOKUP(Table1[[#This Row],[Stock]], Table2[[#All],[Stock]:[param_complete]], 29, FALSE)</f>
        <v>100</v>
      </c>
      <c r="AJ221" s="9">
        <f>VLOOKUP(Table1[[#This Row],[Stock]], Table2[[#All],[Stock]:[param_complete]], 30, FALSE)</f>
        <v>50</v>
      </c>
      <c r="AK221" s="65">
        <f>VLOOKUP(Table1[[#This Row],[Stock]], Table2[[#All],[Stock]:[param_complete]], 32, FALSE)</f>
        <v>0</v>
      </c>
    </row>
    <row r="222" spans="1:37" x14ac:dyDescent="0.3">
      <c r="A222" t="s">
        <v>31</v>
      </c>
      <c r="B222" t="s">
        <v>41</v>
      </c>
      <c r="C222" t="s">
        <v>42</v>
      </c>
      <c r="D222">
        <v>10</v>
      </c>
      <c r="E222">
        <v>0.998</v>
      </c>
      <c r="F222">
        <v>0.81</v>
      </c>
      <c r="G222">
        <v>1.5968</v>
      </c>
      <c r="J222" t="s">
        <v>43</v>
      </c>
      <c r="K222" t="s">
        <v>43</v>
      </c>
      <c r="L222" t="s">
        <v>43</v>
      </c>
      <c r="M222" s="1" t="s">
        <v>44</v>
      </c>
      <c r="N222" s="1" t="s">
        <v>44</v>
      </c>
      <c r="O222" s="1" t="s">
        <v>44</v>
      </c>
      <c r="P222">
        <v>1</v>
      </c>
      <c r="Q222" t="s">
        <v>7</v>
      </c>
      <c r="R222" t="s">
        <v>7</v>
      </c>
      <c r="S222" t="s">
        <v>7</v>
      </c>
      <c r="T222" t="s">
        <v>9</v>
      </c>
      <c r="U222" s="9" t="str">
        <f>VLOOKUP(Table1[[#This Row],[Stock]], Table2[[#All],[Stock]:[param_complete]], 2, FALSE)</f>
        <v>reef-associated</v>
      </c>
      <c r="V222" s="9">
        <f>VLOOKUP(Table1[[#This Row],[Stock]], Table2[[#All],[Stock]:[param_complete]], 4, FALSE)</f>
        <v>4.37</v>
      </c>
      <c r="W222" s="9">
        <f>VLOOKUP(Table1[[#This Row],[Stock]], Table2[[#All],[Stock]:[param_complete]], 6, FALSE)</f>
        <v>700</v>
      </c>
      <c r="X222" s="9">
        <f>VLOOKUP(Table1[[#This Row],[Stock]], Table2[[#All],[Stock]:[param_complete]], 8, FALSE)</f>
        <v>6</v>
      </c>
      <c r="Y222" s="9">
        <f>VLOOKUP(Table1[[#This Row],[Stock]], Table2[[#All],[Stock]:[param_complete]], 10, FALSE)</f>
        <v>2</v>
      </c>
      <c r="Z222" s="9">
        <f>VLOOKUP(Table1[[#This Row],[Stock]], Table2[[#All],[Stock]:[param_complete]], 12, FALSE)</f>
        <v>7</v>
      </c>
      <c r="AA222" s="9">
        <f>VLOOKUP(Table1[[#This Row],[Stock]], Table2[[#All],[Stock]:[param_complete]], 14, FALSE)</f>
        <v>165</v>
      </c>
      <c r="AB222" s="9">
        <f>VLOOKUP(Table1[[#This Row],[Stock]], Table2[[#All],[Stock]:[param_complete]], 16, FALSE)</f>
        <v>194.4945984</v>
      </c>
      <c r="AC222" s="9">
        <f>VLOOKUP(Table1[[#This Row],[Stock]], Table2[[#All],[Stock]:[param_complete]], 18, FALSE)</f>
        <v>0.22131568400000001</v>
      </c>
      <c r="AD222" s="9">
        <f>VLOOKUP(Table1[[#This Row],[Stock]], Table2[[#All],[Stock]:[param_complete]], 20, FALSE)</f>
        <v>191</v>
      </c>
      <c r="AE222" s="9">
        <f>VLOOKUP(Table1[[#This Row],[Stock]], Table2[[#All],[Stock]:[param_complete]], 22, FALSE)</f>
        <v>14.25</v>
      </c>
      <c r="AF222" s="9">
        <f>VLOOKUP(Table1[[#This Row],[Stock]], Table2[[#All],[Stock]:[param_complete]], 24, FALSE)</f>
        <v>26</v>
      </c>
      <c r="AG222" s="9">
        <f>VLOOKUP(Table1[[#This Row],[Stock]], Table2[[#All],[Stock]:[param_complete]], 26, FALSE)</f>
        <v>0</v>
      </c>
      <c r="AH222" s="9">
        <f>VLOOKUP(Table1[[#This Row],[Stock]], Table2[[#All],[Stock]:[param_complete]], 28, FALSE)</f>
        <v>0</v>
      </c>
      <c r="AI222" s="9">
        <f>VLOOKUP(Table1[[#This Row],[Stock]], Table2[[#All],[Stock]:[param_complete]], 29, FALSE)</f>
        <v>100</v>
      </c>
      <c r="AJ222" s="9">
        <f>VLOOKUP(Table1[[#This Row],[Stock]], Table2[[#All],[Stock]:[param_complete]], 30, FALSE)</f>
        <v>50</v>
      </c>
      <c r="AK222" s="65">
        <f>VLOOKUP(Table1[[#This Row],[Stock]], Table2[[#All],[Stock]:[param_complete]], 32, FALSE)</f>
        <v>0</v>
      </c>
    </row>
    <row r="223" spans="1:37" x14ac:dyDescent="0.3">
      <c r="A223" t="s">
        <v>31</v>
      </c>
      <c r="B223" t="s">
        <v>41</v>
      </c>
      <c r="C223" t="s">
        <v>42</v>
      </c>
      <c r="D223">
        <v>11</v>
      </c>
      <c r="E223">
        <v>1</v>
      </c>
      <c r="F223">
        <v>0.81</v>
      </c>
      <c r="G223">
        <v>1.6</v>
      </c>
      <c r="J223" t="s">
        <v>43</v>
      </c>
      <c r="K223" t="s">
        <v>43</v>
      </c>
      <c r="L223" t="s">
        <v>43</v>
      </c>
      <c r="M223" s="1" t="s">
        <v>44</v>
      </c>
      <c r="N223" s="1" t="s">
        <v>44</v>
      </c>
      <c r="O223" s="1" t="s">
        <v>44</v>
      </c>
      <c r="P223">
        <v>1</v>
      </c>
      <c r="Q223" t="s">
        <v>7</v>
      </c>
      <c r="R223" t="s">
        <v>7</v>
      </c>
      <c r="S223" t="s">
        <v>7</v>
      </c>
      <c r="T223" t="s">
        <v>9</v>
      </c>
      <c r="U223" s="9" t="str">
        <f>VLOOKUP(Table1[[#This Row],[Stock]], Table2[[#All],[Stock]:[param_complete]], 2, FALSE)</f>
        <v>reef-associated</v>
      </c>
      <c r="V223" s="9">
        <f>VLOOKUP(Table1[[#This Row],[Stock]], Table2[[#All],[Stock]:[param_complete]], 4, FALSE)</f>
        <v>4.37</v>
      </c>
      <c r="W223" s="9">
        <f>VLOOKUP(Table1[[#This Row],[Stock]], Table2[[#All],[Stock]:[param_complete]], 6, FALSE)</f>
        <v>700</v>
      </c>
      <c r="X223" s="9">
        <f>VLOOKUP(Table1[[#This Row],[Stock]], Table2[[#All],[Stock]:[param_complete]], 8, FALSE)</f>
        <v>6</v>
      </c>
      <c r="Y223" s="9">
        <f>VLOOKUP(Table1[[#This Row],[Stock]], Table2[[#All],[Stock]:[param_complete]], 10, FALSE)</f>
        <v>2</v>
      </c>
      <c r="Z223" s="9">
        <f>VLOOKUP(Table1[[#This Row],[Stock]], Table2[[#All],[Stock]:[param_complete]], 12, FALSE)</f>
        <v>7</v>
      </c>
      <c r="AA223" s="9">
        <f>VLOOKUP(Table1[[#This Row],[Stock]], Table2[[#All],[Stock]:[param_complete]], 14, FALSE)</f>
        <v>165</v>
      </c>
      <c r="AB223" s="9">
        <f>VLOOKUP(Table1[[#This Row],[Stock]], Table2[[#All],[Stock]:[param_complete]], 16, FALSE)</f>
        <v>194.4945984</v>
      </c>
      <c r="AC223" s="9">
        <f>VLOOKUP(Table1[[#This Row],[Stock]], Table2[[#All],[Stock]:[param_complete]], 18, FALSE)</f>
        <v>0.22131568400000001</v>
      </c>
      <c r="AD223" s="9">
        <f>VLOOKUP(Table1[[#This Row],[Stock]], Table2[[#All],[Stock]:[param_complete]], 20, FALSE)</f>
        <v>191</v>
      </c>
      <c r="AE223" s="9">
        <f>VLOOKUP(Table1[[#This Row],[Stock]], Table2[[#All],[Stock]:[param_complete]], 22, FALSE)</f>
        <v>14.25</v>
      </c>
      <c r="AF223" s="9">
        <f>VLOOKUP(Table1[[#This Row],[Stock]], Table2[[#All],[Stock]:[param_complete]], 24, FALSE)</f>
        <v>26</v>
      </c>
      <c r="AG223" s="9">
        <f>VLOOKUP(Table1[[#This Row],[Stock]], Table2[[#All],[Stock]:[param_complete]], 26, FALSE)</f>
        <v>0</v>
      </c>
      <c r="AH223" s="9">
        <f>VLOOKUP(Table1[[#This Row],[Stock]], Table2[[#All],[Stock]:[param_complete]], 28, FALSE)</f>
        <v>0</v>
      </c>
      <c r="AI223" s="9">
        <f>VLOOKUP(Table1[[#This Row],[Stock]], Table2[[#All],[Stock]:[param_complete]], 29, FALSE)</f>
        <v>100</v>
      </c>
      <c r="AJ223" s="9">
        <f>VLOOKUP(Table1[[#This Row],[Stock]], Table2[[#All],[Stock]:[param_complete]], 30, FALSE)</f>
        <v>50</v>
      </c>
      <c r="AK223" s="65">
        <f>VLOOKUP(Table1[[#This Row],[Stock]], Table2[[#All],[Stock]:[param_complete]], 32, FALSE)</f>
        <v>0</v>
      </c>
    </row>
    <row r="224" spans="1:37" x14ac:dyDescent="0.3">
      <c r="A224" t="s">
        <v>31</v>
      </c>
      <c r="B224" t="s">
        <v>41</v>
      </c>
      <c r="C224" t="s">
        <v>42</v>
      </c>
      <c r="D224">
        <v>12</v>
      </c>
      <c r="E224">
        <v>1</v>
      </c>
      <c r="F224">
        <v>0.81</v>
      </c>
      <c r="G224">
        <v>1.6</v>
      </c>
      <c r="J224" t="s">
        <v>43</v>
      </c>
      <c r="K224" t="s">
        <v>43</v>
      </c>
      <c r="L224" t="s">
        <v>43</v>
      </c>
      <c r="M224" s="1" t="s">
        <v>44</v>
      </c>
      <c r="N224" s="1" t="s">
        <v>44</v>
      </c>
      <c r="O224" s="1" t="s">
        <v>44</v>
      </c>
      <c r="P224">
        <v>1</v>
      </c>
      <c r="Q224" t="s">
        <v>7</v>
      </c>
      <c r="R224" t="s">
        <v>7</v>
      </c>
      <c r="S224" t="s">
        <v>7</v>
      </c>
      <c r="T224" t="s">
        <v>9</v>
      </c>
      <c r="U224" s="9" t="str">
        <f>VLOOKUP(Table1[[#This Row],[Stock]], Table2[[#All],[Stock]:[param_complete]], 2, FALSE)</f>
        <v>reef-associated</v>
      </c>
      <c r="V224" s="9">
        <f>VLOOKUP(Table1[[#This Row],[Stock]], Table2[[#All],[Stock]:[param_complete]], 4, FALSE)</f>
        <v>4.37</v>
      </c>
      <c r="W224" s="9">
        <f>VLOOKUP(Table1[[#This Row],[Stock]], Table2[[#All],[Stock]:[param_complete]], 6, FALSE)</f>
        <v>700</v>
      </c>
      <c r="X224" s="9">
        <f>VLOOKUP(Table1[[#This Row],[Stock]], Table2[[#All],[Stock]:[param_complete]], 8, FALSE)</f>
        <v>6</v>
      </c>
      <c r="Y224" s="9">
        <f>VLOOKUP(Table1[[#This Row],[Stock]], Table2[[#All],[Stock]:[param_complete]], 10, FALSE)</f>
        <v>2</v>
      </c>
      <c r="Z224" s="9">
        <f>VLOOKUP(Table1[[#This Row],[Stock]], Table2[[#All],[Stock]:[param_complete]], 12, FALSE)</f>
        <v>7</v>
      </c>
      <c r="AA224" s="9">
        <f>VLOOKUP(Table1[[#This Row],[Stock]], Table2[[#All],[Stock]:[param_complete]], 14, FALSE)</f>
        <v>165</v>
      </c>
      <c r="AB224" s="9">
        <f>VLOOKUP(Table1[[#This Row],[Stock]], Table2[[#All],[Stock]:[param_complete]], 16, FALSE)</f>
        <v>194.4945984</v>
      </c>
      <c r="AC224" s="9">
        <f>VLOOKUP(Table1[[#This Row],[Stock]], Table2[[#All],[Stock]:[param_complete]], 18, FALSE)</f>
        <v>0.22131568400000001</v>
      </c>
      <c r="AD224" s="9">
        <f>VLOOKUP(Table1[[#This Row],[Stock]], Table2[[#All],[Stock]:[param_complete]], 20, FALSE)</f>
        <v>191</v>
      </c>
      <c r="AE224" s="9">
        <f>VLOOKUP(Table1[[#This Row],[Stock]], Table2[[#All],[Stock]:[param_complete]], 22, FALSE)</f>
        <v>14.25</v>
      </c>
      <c r="AF224" s="9">
        <f>VLOOKUP(Table1[[#This Row],[Stock]], Table2[[#All],[Stock]:[param_complete]], 24, FALSE)</f>
        <v>26</v>
      </c>
      <c r="AG224" s="9">
        <f>VLOOKUP(Table1[[#This Row],[Stock]], Table2[[#All],[Stock]:[param_complete]], 26, FALSE)</f>
        <v>0</v>
      </c>
      <c r="AH224" s="9">
        <f>VLOOKUP(Table1[[#This Row],[Stock]], Table2[[#All],[Stock]:[param_complete]], 28, FALSE)</f>
        <v>0</v>
      </c>
      <c r="AI224" s="9">
        <f>VLOOKUP(Table1[[#This Row],[Stock]], Table2[[#All],[Stock]:[param_complete]], 29, FALSE)</f>
        <v>100</v>
      </c>
      <c r="AJ224" s="9">
        <f>VLOOKUP(Table1[[#This Row],[Stock]], Table2[[#All],[Stock]:[param_complete]], 30, FALSE)</f>
        <v>50</v>
      </c>
      <c r="AK224" s="65">
        <f>VLOOKUP(Table1[[#This Row],[Stock]], Table2[[#All],[Stock]:[param_complete]], 32, FALSE)</f>
        <v>0</v>
      </c>
    </row>
    <row r="225" spans="1:37" x14ac:dyDescent="0.3">
      <c r="A225" t="s">
        <v>31</v>
      </c>
      <c r="B225" t="s">
        <v>41</v>
      </c>
      <c r="C225" t="s">
        <v>42</v>
      </c>
      <c r="D225">
        <v>13</v>
      </c>
      <c r="E225">
        <v>1</v>
      </c>
      <c r="F225">
        <v>0.81</v>
      </c>
      <c r="G225">
        <v>1.6</v>
      </c>
      <c r="J225" t="s">
        <v>43</v>
      </c>
      <c r="K225" t="s">
        <v>43</v>
      </c>
      <c r="L225" t="s">
        <v>43</v>
      </c>
      <c r="M225" s="1" t="s">
        <v>44</v>
      </c>
      <c r="N225" s="1" t="s">
        <v>44</v>
      </c>
      <c r="O225" s="1" t="s">
        <v>44</v>
      </c>
      <c r="P225">
        <v>1</v>
      </c>
      <c r="Q225" t="s">
        <v>7</v>
      </c>
      <c r="R225" t="s">
        <v>7</v>
      </c>
      <c r="S225" t="s">
        <v>7</v>
      </c>
      <c r="T225" t="s">
        <v>9</v>
      </c>
      <c r="U225" s="9" t="str">
        <f>VLOOKUP(Table1[[#This Row],[Stock]], Table2[[#All],[Stock]:[param_complete]], 2, FALSE)</f>
        <v>reef-associated</v>
      </c>
      <c r="V225" s="9">
        <f>VLOOKUP(Table1[[#This Row],[Stock]], Table2[[#All],[Stock]:[param_complete]], 4, FALSE)</f>
        <v>4.37</v>
      </c>
      <c r="W225" s="9">
        <f>VLOOKUP(Table1[[#This Row],[Stock]], Table2[[#All],[Stock]:[param_complete]], 6, FALSE)</f>
        <v>700</v>
      </c>
      <c r="X225" s="9">
        <f>VLOOKUP(Table1[[#This Row],[Stock]], Table2[[#All],[Stock]:[param_complete]], 8, FALSE)</f>
        <v>6</v>
      </c>
      <c r="Y225" s="9">
        <f>VLOOKUP(Table1[[#This Row],[Stock]], Table2[[#All],[Stock]:[param_complete]], 10, FALSE)</f>
        <v>2</v>
      </c>
      <c r="Z225" s="9">
        <f>VLOOKUP(Table1[[#This Row],[Stock]], Table2[[#All],[Stock]:[param_complete]], 12, FALSE)</f>
        <v>7</v>
      </c>
      <c r="AA225" s="9">
        <f>VLOOKUP(Table1[[#This Row],[Stock]], Table2[[#All],[Stock]:[param_complete]], 14, FALSE)</f>
        <v>165</v>
      </c>
      <c r="AB225" s="9">
        <f>VLOOKUP(Table1[[#This Row],[Stock]], Table2[[#All],[Stock]:[param_complete]], 16, FALSE)</f>
        <v>194.4945984</v>
      </c>
      <c r="AC225" s="9">
        <f>VLOOKUP(Table1[[#This Row],[Stock]], Table2[[#All],[Stock]:[param_complete]], 18, FALSE)</f>
        <v>0.22131568400000001</v>
      </c>
      <c r="AD225" s="9">
        <f>VLOOKUP(Table1[[#This Row],[Stock]], Table2[[#All],[Stock]:[param_complete]], 20, FALSE)</f>
        <v>191</v>
      </c>
      <c r="AE225" s="9">
        <f>VLOOKUP(Table1[[#This Row],[Stock]], Table2[[#All],[Stock]:[param_complete]], 22, FALSE)</f>
        <v>14.25</v>
      </c>
      <c r="AF225" s="9">
        <f>VLOOKUP(Table1[[#This Row],[Stock]], Table2[[#All],[Stock]:[param_complete]], 24, FALSE)</f>
        <v>26</v>
      </c>
      <c r="AG225" s="9">
        <f>VLOOKUP(Table1[[#This Row],[Stock]], Table2[[#All],[Stock]:[param_complete]], 26, FALSE)</f>
        <v>0</v>
      </c>
      <c r="AH225" s="9">
        <f>VLOOKUP(Table1[[#This Row],[Stock]], Table2[[#All],[Stock]:[param_complete]], 28, FALSE)</f>
        <v>0</v>
      </c>
      <c r="AI225" s="9">
        <f>VLOOKUP(Table1[[#This Row],[Stock]], Table2[[#All],[Stock]:[param_complete]], 29, FALSE)</f>
        <v>100</v>
      </c>
      <c r="AJ225" s="9">
        <f>VLOOKUP(Table1[[#This Row],[Stock]], Table2[[#All],[Stock]:[param_complete]], 30, FALSE)</f>
        <v>50</v>
      </c>
      <c r="AK225" s="65">
        <f>VLOOKUP(Table1[[#This Row],[Stock]], Table2[[#All],[Stock]:[param_complete]], 32, FALSE)</f>
        <v>0</v>
      </c>
    </row>
    <row r="226" spans="1:37" x14ac:dyDescent="0.3">
      <c r="A226" t="s">
        <v>31</v>
      </c>
      <c r="B226" t="s">
        <v>41</v>
      </c>
      <c r="C226" t="s">
        <v>42</v>
      </c>
      <c r="D226">
        <v>14</v>
      </c>
      <c r="E226">
        <v>1</v>
      </c>
      <c r="F226">
        <v>0.81</v>
      </c>
      <c r="G226">
        <v>1.6</v>
      </c>
      <c r="J226" t="s">
        <v>43</v>
      </c>
      <c r="K226" t="s">
        <v>43</v>
      </c>
      <c r="L226" t="s">
        <v>43</v>
      </c>
      <c r="M226" s="1" t="s">
        <v>44</v>
      </c>
      <c r="N226" s="1" t="s">
        <v>44</v>
      </c>
      <c r="O226" s="1" t="s">
        <v>44</v>
      </c>
      <c r="P226">
        <v>1</v>
      </c>
      <c r="Q226" t="s">
        <v>7</v>
      </c>
      <c r="R226" t="s">
        <v>7</v>
      </c>
      <c r="S226" t="s">
        <v>7</v>
      </c>
      <c r="T226" t="s">
        <v>9</v>
      </c>
      <c r="U226" s="9" t="str">
        <f>VLOOKUP(Table1[[#This Row],[Stock]], Table2[[#All],[Stock]:[param_complete]], 2, FALSE)</f>
        <v>reef-associated</v>
      </c>
      <c r="V226" s="9">
        <f>VLOOKUP(Table1[[#This Row],[Stock]], Table2[[#All],[Stock]:[param_complete]], 4, FALSE)</f>
        <v>4.37</v>
      </c>
      <c r="W226" s="9">
        <f>VLOOKUP(Table1[[#This Row],[Stock]], Table2[[#All],[Stock]:[param_complete]], 6, FALSE)</f>
        <v>700</v>
      </c>
      <c r="X226" s="9">
        <f>VLOOKUP(Table1[[#This Row],[Stock]], Table2[[#All],[Stock]:[param_complete]], 8, FALSE)</f>
        <v>6</v>
      </c>
      <c r="Y226" s="9">
        <f>VLOOKUP(Table1[[#This Row],[Stock]], Table2[[#All],[Stock]:[param_complete]], 10, FALSE)</f>
        <v>2</v>
      </c>
      <c r="Z226" s="9">
        <f>VLOOKUP(Table1[[#This Row],[Stock]], Table2[[#All],[Stock]:[param_complete]], 12, FALSE)</f>
        <v>7</v>
      </c>
      <c r="AA226" s="9">
        <f>VLOOKUP(Table1[[#This Row],[Stock]], Table2[[#All],[Stock]:[param_complete]], 14, FALSE)</f>
        <v>165</v>
      </c>
      <c r="AB226" s="9">
        <f>VLOOKUP(Table1[[#This Row],[Stock]], Table2[[#All],[Stock]:[param_complete]], 16, FALSE)</f>
        <v>194.4945984</v>
      </c>
      <c r="AC226" s="9">
        <f>VLOOKUP(Table1[[#This Row],[Stock]], Table2[[#All],[Stock]:[param_complete]], 18, FALSE)</f>
        <v>0.22131568400000001</v>
      </c>
      <c r="AD226" s="9">
        <f>VLOOKUP(Table1[[#This Row],[Stock]], Table2[[#All],[Stock]:[param_complete]], 20, FALSE)</f>
        <v>191</v>
      </c>
      <c r="AE226" s="9">
        <f>VLOOKUP(Table1[[#This Row],[Stock]], Table2[[#All],[Stock]:[param_complete]], 22, FALSE)</f>
        <v>14.25</v>
      </c>
      <c r="AF226" s="9">
        <f>VLOOKUP(Table1[[#This Row],[Stock]], Table2[[#All],[Stock]:[param_complete]], 24, FALSE)</f>
        <v>26</v>
      </c>
      <c r="AG226" s="9">
        <f>VLOOKUP(Table1[[#This Row],[Stock]], Table2[[#All],[Stock]:[param_complete]], 26, FALSE)</f>
        <v>0</v>
      </c>
      <c r="AH226" s="9">
        <f>VLOOKUP(Table1[[#This Row],[Stock]], Table2[[#All],[Stock]:[param_complete]], 28, FALSE)</f>
        <v>0</v>
      </c>
      <c r="AI226" s="9">
        <f>VLOOKUP(Table1[[#This Row],[Stock]], Table2[[#All],[Stock]:[param_complete]], 29, FALSE)</f>
        <v>100</v>
      </c>
      <c r="AJ226" s="9">
        <f>VLOOKUP(Table1[[#This Row],[Stock]], Table2[[#All],[Stock]:[param_complete]], 30, FALSE)</f>
        <v>50</v>
      </c>
      <c r="AK226" s="65">
        <f>VLOOKUP(Table1[[#This Row],[Stock]], Table2[[#All],[Stock]:[param_complete]], 32, FALSE)</f>
        <v>0</v>
      </c>
    </row>
    <row r="227" spans="1:37" x14ac:dyDescent="0.3">
      <c r="A227" t="s">
        <v>31</v>
      </c>
      <c r="B227" t="s">
        <v>41</v>
      </c>
      <c r="C227" t="s">
        <v>42</v>
      </c>
      <c r="D227">
        <v>15</v>
      </c>
      <c r="E227">
        <v>1</v>
      </c>
      <c r="F227">
        <v>0.81</v>
      </c>
      <c r="G227">
        <v>1.6</v>
      </c>
      <c r="J227" t="s">
        <v>43</v>
      </c>
      <c r="K227" t="s">
        <v>43</v>
      </c>
      <c r="L227" t="s">
        <v>43</v>
      </c>
      <c r="M227" s="1" t="s">
        <v>44</v>
      </c>
      <c r="N227" s="1" t="s">
        <v>44</v>
      </c>
      <c r="O227" s="1" t="s">
        <v>44</v>
      </c>
      <c r="P227">
        <v>1</v>
      </c>
      <c r="Q227" t="s">
        <v>7</v>
      </c>
      <c r="R227" t="s">
        <v>7</v>
      </c>
      <c r="S227" t="s">
        <v>7</v>
      </c>
      <c r="T227" t="s">
        <v>9</v>
      </c>
      <c r="U227" s="9" t="str">
        <f>VLOOKUP(Table1[[#This Row],[Stock]], Table2[[#All],[Stock]:[param_complete]], 2, FALSE)</f>
        <v>reef-associated</v>
      </c>
      <c r="V227" s="9">
        <f>VLOOKUP(Table1[[#This Row],[Stock]], Table2[[#All],[Stock]:[param_complete]], 4, FALSE)</f>
        <v>4.37</v>
      </c>
      <c r="W227" s="9">
        <f>VLOOKUP(Table1[[#This Row],[Stock]], Table2[[#All],[Stock]:[param_complete]], 6, FALSE)</f>
        <v>700</v>
      </c>
      <c r="X227" s="9">
        <f>VLOOKUP(Table1[[#This Row],[Stock]], Table2[[#All],[Stock]:[param_complete]], 8, FALSE)</f>
        <v>6</v>
      </c>
      <c r="Y227" s="9">
        <f>VLOOKUP(Table1[[#This Row],[Stock]], Table2[[#All],[Stock]:[param_complete]], 10, FALSE)</f>
        <v>2</v>
      </c>
      <c r="Z227" s="9">
        <f>VLOOKUP(Table1[[#This Row],[Stock]], Table2[[#All],[Stock]:[param_complete]], 12, FALSE)</f>
        <v>7</v>
      </c>
      <c r="AA227" s="9">
        <f>VLOOKUP(Table1[[#This Row],[Stock]], Table2[[#All],[Stock]:[param_complete]], 14, FALSE)</f>
        <v>165</v>
      </c>
      <c r="AB227" s="9">
        <f>VLOOKUP(Table1[[#This Row],[Stock]], Table2[[#All],[Stock]:[param_complete]], 16, FALSE)</f>
        <v>194.4945984</v>
      </c>
      <c r="AC227" s="9">
        <f>VLOOKUP(Table1[[#This Row],[Stock]], Table2[[#All],[Stock]:[param_complete]], 18, FALSE)</f>
        <v>0.22131568400000001</v>
      </c>
      <c r="AD227" s="9">
        <f>VLOOKUP(Table1[[#This Row],[Stock]], Table2[[#All],[Stock]:[param_complete]], 20, FALSE)</f>
        <v>191</v>
      </c>
      <c r="AE227" s="9">
        <f>VLOOKUP(Table1[[#This Row],[Stock]], Table2[[#All],[Stock]:[param_complete]], 22, FALSE)</f>
        <v>14.25</v>
      </c>
      <c r="AF227" s="9">
        <f>VLOOKUP(Table1[[#This Row],[Stock]], Table2[[#All],[Stock]:[param_complete]], 24, FALSE)</f>
        <v>26</v>
      </c>
      <c r="AG227" s="9">
        <f>VLOOKUP(Table1[[#This Row],[Stock]], Table2[[#All],[Stock]:[param_complete]], 26, FALSE)</f>
        <v>0</v>
      </c>
      <c r="AH227" s="9">
        <f>VLOOKUP(Table1[[#This Row],[Stock]], Table2[[#All],[Stock]:[param_complete]], 28, FALSE)</f>
        <v>0</v>
      </c>
      <c r="AI227" s="9">
        <f>VLOOKUP(Table1[[#This Row],[Stock]], Table2[[#All],[Stock]:[param_complete]], 29, FALSE)</f>
        <v>100</v>
      </c>
      <c r="AJ227" s="9">
        <f>VLOOKUP(Table1[[#This Row],[Stock]], Table2[[#All],[Stock]:[param_complete]], 30, FALSE)</f>
        <v>50</v>
      </c>
      <c r="AK227" s="65">
        <f>VLOOKUP(Table1[[#This Row],[Stock]], Table2[[#All],[Stock]:[param_complete]], 32, FALSE)</f>
        <v>0</v>
      </c>
    </row>
    <row r="228" spans="1:37" x14ac:dyDescent="0.3">
      <c r="A228" t="s">
        <v>31</v>
      </c>
      <c r="B228" t="s">
        <v>41</v>
      </c>
      <c r="C228" t="s">
        <v>42</v>
      </c>
      <c r="D228">
        <v>16</v>
      </c>
      <c r="E228">
        <v>1</v>
      </c>
      <c r="F228">
        <v>0.82</v>
      </c>
      <c r="G228">
        <v>1.6</v>
      </c>
      <c r="J228" t="s">
        <v>43</v>
      </c>
      <c r="K228" t="s">
        <v>43</v>
      </c>
      <c r="L228" t="s">
        <v>43</v>
      </c>
      <c r="M228" s="1" t="s">
        <v>44</v>
      </c>
      <c r="N228" s="1" t="s">
        <v>44</v>
      </c>
      <c r="O228" s="1" t="s">
        <v>44</v>
      </c>
      <c r="P228">
        <v>1</v>
      </c>
      <c r="Q228" t="s">
        <v>7</v>
      </c>
      <c r="R228" t="s">
        <v>7</v>
      </c>
      <c r="S228" t="s">
        <v>7</v>
      </c>
      <c r="T228" t="s">
        <v>9</v>
      </c>
      <c r="U228" s="9" t="str">
        <f>VLOOKUP(Table1[[#This Row],[Stock]], Table2[[#All],[Stock]:[param_complete]], 2, FALSE)</f>
        <v>reef-associated</v>
      </c>
      <c r="V228" s="9">
        <f>VLOOKUP(Table1[[#This Row],[Stock]], Table2[[#All],[Stock]:[param_complete]], 4, FALSE)</f>
        <v>4.37</v>
      </c>
      <c r="W228" s="9">
        <f>VLOOKUP(Table1[[#This Row],[Stock]], Table2[[#All],[Stock]:[param_complete]], 6, FALSE)</f>
        <v>700</v>
      </c>
      <c r="X228" s="9">
        <f>VLOOKUP(Table1[[#This Row],[Stock]], Table2[[#All],[Stock]:[param_complete]], 8, FALSE)</f>
        <v>6</v>
      </c>
      <c r="Y228" s="9">
        <f>VLOOKUP(Table1[[#This Row],[Stock]], Table2[[#All],[Stock]:[param_complete]], 10, FALSE)</f>
        <v>2</v>
      </c>
      <c r="Z228" s="9">
        <f>VLOOKUP(Table1[[#This Row],[Stock]], Table2[[#All],[Stock]:[param_complete]], 12, FALSE)</f>
        <v>7</v>
      </c>
      <c r="AA228" s="9">
        <f>VLOOKUP(Table1[[#This Row],[Stock]], Table2[[#All],[Stock]:[param_complete]], 14, FALSE)</f>
        <v>165</v>
      </c>
      <c r="AB228" s="9">
        <f>VLOOKUP(Table1[[#This Row],[Stock]], Table2[[#All],[Stock]:[param_complete]], 16, FALSE)</f>
        <v>194.4945984</v>
      </c>
      <c r="AC228" s="9">
        <f>VLOOKUP(Table1[[#This Row],[Stock]], Table2[[#All],[Stock]:[param_complete]], 18, FALSE)</f>
        <v>0.22131568400000001</v>
      </c>
      <c r="AD228" s="9">
        <f>VLOOKUP(Table1[[#This Row],[Stock]], Table2[[#All],[Stock]:[param_complete]], 20, FALSE)</f>
        <v>191</v>
      </c>
      <c r="AE228" s="9">
        <f>VLOOKUP(Table1[[#This Row],[Stock]], Table2[[#All],[Stock]:[param_complete]], 22, FALSE)</f>
        <v>14.25</v>
      </c>
      <c r="AF228" s="9">
        <f>VLOOKUP(Table1[[#This Row],[Stock]], Table2[[#All],[Stock]:[param_complete]], 24, FALSE)</f>
        <v>26</v>
      </c>
      <c r="AG228" s="9">
        <f>VLOOKUP(Table1[[#This Row],[Stock]], Table2[[#All],[Stock]:[param_complete]], 26, FALSE)</f>
        <v>0</v>
      </c>
      <c r="AH228" s="9">
        <f>VLOOKUP(Table1[[#This Row],[Stock]], Table2[[#All],[Stock]:[param_complete]], 28, FALSE)</f>
        <v>0</v>
      </c>
      <c r="AI228" s="9">
        <f>VLOOKUP(Table1[[#This Row],[Stock]], Table2[[#All],[Stock]:[param_complete]], 29, FALSE)</f>
        <v>100</v>
      </c>
      <c r="AJ228" s="9">
        <f>VLOOKUP(Table1[[#This Row],[Stock]], Table2[[#All],[Stock]:[param_complete]], 30, FALSE)</f>
        <v>50</v>
      </c>
      <c r="AK228" s="65">
        <f>VLOOKUP(Table1[[#This Row],[Stock]], Table2[[#All],[Stock]:[param_complete]], 32, FALSE)</f>
        <v>0</v>
      </c>
    </row>
    <row r="229" spans="1:37" x14ac:dyDescent="0.3">
      <c r="A229" s="9" t="s">
        <v>244</v>
      </c>
      <c r="B229" s="9" t="s">
        <v>234</v>
      </c>
      <c r="C229" s="9" t="s">
        <v>235</v>
      </c>
      <c r="D229" s="9">
        <v>0</v>
      </c>
      <c r="E229" s="2">
        <v>0</v>
      </c>
      <c r="F229" s="9"/>
      <c r="G229" s="9"/>
      <c r="H229" s="9"/>
      <c r="I229" s="9"/>
      <c r="J229" s="9" t="s">
        <v>236</v>
      </c>
      <c r="K229" s="9"/>
      <c r="L229" s="9"/>
      <c r="M229" s="1" t="s">
        <v>237</v>
      </c>
      <c r="N229" s="9"/>
      <c r="O229" s="9"/>
      <c r="P229" s="9">
        <v>0</v>
      </c>
      <c r="Q229" s="9" t="s">
        <v>7</v>
      </c>
      <c r="R229" s="9"/>
      <c r="S229" s="9"/>
      <c r="T229" s="65"/>
      <c r="U229" s="65" t="str">
        <f>VLOOKUP(Table1[[#This Row],[Stock]], Table2[[#All],[Stock]:[param_complete]], 2, FALSE)</f>
        <v>reef-associated</v>
      </c>
      <c r="V229" s="65">
        <f>VLOOKUP(Table1[[#This Row],[Stock]], Table2[[#All],[Stock]:[param_complete]], 4, FALSE)</f>
        <v>4.5</v>
      </c>
      <c r="W229" s="65">
        <f>VLOOKUP(Table1[[#This Row],[Stock]], Table2[[#All],[Stock]:[param_complete]], 6, FALSE)</f>
        <v>850</v>
      </c>
      <c r="X229" s="65">
        <f>VLOOKUP(Table1[[#This Row],[Stock]], Table2[[#All],[Stock]:[param_complete]], 8, FALSE)</f>
        <v>27.7</v>
      </c>
      <c r="Y229" s="65">
        <f>VLOOKUP(Table1[[#This Row],[Stock]], Table2[[#All],[Stock]:[param_complete]], 10, FALSE)</f>
        <v>2</v>
      </c>
      <c r="Z229" s="65">
        <f>VLOOKUP(Table1[[#This Row],[Stock]], Table2[[#All],[Stock]:[param_complete]], 12, FALSE)</f>
        <v>20.9</v>
      </c>
      <c r="AA229" s="65">
        <f>VLOOKUP(Table1[[#This Row],[Stock]], Table2[[#All],[Stock]:[param_complete]], 14, FALSE)</f>
        <v>223</v>
      </c>
      <c r="AB229" s="65">
        <f>VLOOKUP(Table1[[#This Row],[Stock]], Table2[[#All],[Stock]:[param_complete]], 16, FALSE)</f>
        <v>272</v>
      </c>
      <c r="AC229" s="65">
        <f>VLOOKUP(Table1[[#This Row],[Stock]], Table2[[#All],[Stock]:[param_complete]], 18, FALSE)</f>
        <v>4.9000000000000002E-2</v>
      </c>
      <c r="AD229" s="65">
        <f>VLOOKUP(Table1[[#This Row],[Stock]], Table2[[#All],[Stock]:[param_complete]], 20, FALSE)</f>
        <v>275</v>
      </c>
      <c r="AE229" s="65">
        <f>VLOOKUP(Table1[[#This Row],[Stock]], Table2[[#All],[Stock]:[param_complete]], 22, FALSE)</f>
        <v>34.5</v>
      </c>
      <c r="AF229" s="65">
        <f>VLOOKUP(Table1[[#This Row],[Stock]], Table2[[#All],[Stock]:[param_complete]], 24, FALSE)</f>
        <v>17</v>
      </c>
      <c r="AG229" s="65">
        <f>VLOOKUP(Table1[[#This Row],[Stock]], Table2[[#All],[Stock]:[param_complete]], 26, FALSE)</f>
        <v>0</v>
      </c>
      <c r="AH229" s="65">
        <f>VLOOKUP(Table1[[#This Row],[Stock]], Table2[[#All],[Stock]:[param_complete]], 28, FALSE)</f>
        <v>0</v>
      </c>
      <c r="AI229" s="65">
        <f>VLOOKUP(Table1[[#This Row],[Stock]], Table2[[#All],[Stock]:[param_complete]], 29, FALSE)</f>
        <v>360</v>
      </c>
      <c r="AJ229" s="65">
        <f>VLOOKUP(Table1[[#This Row],[Stock]], Table2[[#All],[Stock]:[param_complete]], 30, FALSE)</f>
        <v>180</v>
      </c>
      <c r="AK229" s="65">
        <f>VLOOKUP(Table1[[#This Row],[Stock]], Table2[[#All],[Stock]:[param_complete]], 32, FALSE)</f>
        <v>0</v>
      </c>
    </row>
    <row r="230" spans="1:37" x14ac:dyDescent="0.3">
      <c r="A230" s="9" t="s">
        <v>244</v>
      </c>
      <c r="B230" s="9" t="s">
        <v>234</v>
      </c>
      <c r="C230" s="9" t="s">
        <v>235</v>
      </c>
      <c r="D230" s="9">
        <v>1</v>
      </c>
      <c r="E230" s="2">
        <v>0</v>
      </c>
      <c r="F230" s="9"/>
      <c r="G230" s="9"/>
      <c r="H230" s="9"/>
      <c r="I230" s="9"/>
      <c r="J230" s="9" t="s">
        <v>236</v>
      </c>
      <c r="K230" s="9"/>
      <c r="L230" s="9"/>
      <c r="M230" s="1" t="s">
        <v>237</v>
      </c>
      <c r="N230" s="9"/>
      <c r="O230" s="9"/>
      <c r="P230" s="9">
        <v>0</v>
      </c>
      <c r="Q230" s="9" t="s">
        <v>7</v>
      </c>
      <c r="R230" s="9"/>
      <c r="S230" s="9"/>
      <c r="T230" s="65"/>
      <c r="U230" s="65" t="str">
        <f>VLOOKUP(Table1[[#This Row],[Stock]], Table2[[#All],[Stock]:[param_complete]], 2, FALSE)</f>
        <v>reef-associated</v>
      </c>
      <c r="V230" s="65">
        <f>VLOOKUP(Table1[[#This Row],[Stock]], Table2[[#All],[Stock]:[param_complete]], 4, FALSE)</f>
        <v>4.5</v>
      </c>
      <c r="W230" s="65">
        <f>VLOOKUP(Table1[[#This Row],[Stock]], Table2[[#All],[Stock]:[param_complete]], 6, FALSE)</f>
        <v>850</v>
      </c>
      <c r="X230" s="65">
        <f>VLOOKUP(Table1[[#This Row],[Stock]], Table2[[#All],[Stock]:[param_complete]], 8, FALSE)</f>
        <v>27.7</v>
      </c>
      <c r="Y230" s="65">
        <f>VLOOKUP(Table1[[#This Row],[Stock]], Table2[[#All],[Stock]:[param_complete]], 10, FALSE)</f>
        <v>2</v>
      </c>
      <c r="Z230" s="65">
        <f>VLOOKUP(Table1[[#This Row],[Stock]], Table2[[#All],[Stock]:[param_complete]], 12, FALSE)</f>
        <v>20.9</v>
      </c>
      <c r="AA230" s="65">
        <f>VLOOKUP(Table1[[#This Row],[Stock]], Table2[[#All],[Stock]:[param_complete]], 14, FALSE)</f>
        <v>223</v>
      </c>
      <c r="AB230" s="65">
        <f>VLOOKUP(Table1[[#This Row],[Stock]], Table2[[#All],[Stock]:[param_complete]], 16, FALSE)</f>
        <v>272</v>
      </c>
      <c r="AC230" s="65">
        <f>VLOOKUP(Table1[[#This Row],[Stock]], Table2[[#All],[Stock]:[param_complete]], 18, FALSE)</f>
        <v>4.9000000000000002E-2</v>
      </c>
      <c r="AD230" s="65">
        <f>VLOOKUP(Table1[[#This Row],[Stock]], Table2[[#All],[Stock]:[param_complete]], 20, FALSE)</f>
        <v>275</v>
      </c>
      <c r="AE230" s="65">
        <f>VLOOKUP(Table1[[#This Row],[Stock]], Table2[[#All],[Stock]:[param_complete]], 22, FALSE)</f>
        <v>34.5</v>
      </c>
      <c r="AF230" s="65">
        <f>VLOOKUP(Table1[[#This Row],[Stock]], Table2[[#All],[Stock]:[param_complete]], 24, FALSE)</f>
        <v>17</v>
      </c>
      <c r="AG230" s="65">
        <f>VLOOKUP(Table1[[#This Row],[Stock]], Table2[[#All],[Stock]:[param_complete]], 26, FALSE)</f>
        <v>0</v>
      </c>
      <c r="AH230" s="65">
        <f>VLOOKUP(Table1[[#This Row],[Stock]], Table2[[#All],[Stock]:[param_complete]], 28, FALSE)</f>
        <v>0</v>
      </c>
      <c r="AI230" s="65">
        <f>VLOOKUP(Table1[[#This Row],[Stock]], Table2[[#All],[Stock]:[param_complete]], 29, FALSE)</f>
        <v>360</v>
      </c>
      <c r="AJ230" s="65">
        <f>VLOOKUP(Table1[[#This Row],[Stock]], Table2[[#All],[Stock]:[param_complete]], 30, FALSE)</f>
        <v>180</v>
      </c>
      <c r="AK230" s="65">
        <f>VLOOKUP(Table1[[#This Row],[Stock]], Table2[[#All],[Stock]:[param_complete]], 32, FALSE)</f>
        <v>0</v>
      </c>
    </row>
    <row r="231" spans="1:37" x14ac:dyDescent="0.3">
      <c r="A231" s="9" t="s">
        <v>244</v>
      </c>
      <c r="B231" s="9" t="s">
        <v>234</v>
      </c>
      <c r="C231" s="9" t="s">
        <v>235</v>
      </c>
      <c r="D231" s="9">
        <v>2</v>
      </c>
      <c r="E231" s="2">
        <v>0</v>
      </c>
      <c r="F231" s="9"/>
      <c r="G231" s="9"/>
      <c r="H231" s="9"/>
      <c r="I231" s="9"/>
      <c r="J231" s="9" t="s">
        <v>236</v>
      </c>
      <c r="K231" s="9"/>
      <c r="L231" s="9"/>
      <c r="M231" s="1" t="s">
        <v>237</v>
      </c>
      <c r="N231" s="9"/>
      <c r="O231" s="9"/>
      <c r="P231" s="9">
        <v>0</v>
      </c>
      <c r="Q231" s="9" t="s">
        <v>7</v>
      </c>
      <c r="R231" s="9"/>
      <c r="S231" s="9"/>
      <c r="T231" s="65"/>
      <c r="U231" s="65" t="str">
        <f>VLOOKUP(Table1[[#This Row],[Stock]], Table2[[#All],[Stock]:[param_complete]], 2, FALSE)</f>
        <v>reef-associated</v>
      </c>
      <c r="V231" s="65">
        <f>VLOOKUP(Table1[[#This Row],[Stock]], Table2[[#All],[Stock]:[param_complete]], 4, FALSE)</f>
        <v>4.5</v>
      </c>
      <c r="W231" s="65">
        <f>VLOOKUP(Table1[[#This Row],[Stock]], Table2[[#All],[Stock]:[param_complete]], 6, FALSE)</f>
        <v>850</v>
      </c>
      <c r="X231" s="65">
        <f>VLOOKUP(Table1[[#This Row],[Stock]], Table2[[#All],[Stock]:[param_complete]], 8, FALSE)</f>
        <v>27.7</v>
      </c>
      <c r="Y231" s="65">
        <f>VLOOKUP(Table1[[#This Row],[Stock]], Table2[[#All],[Stock]:[param_complete]], 10, FALSE)</f>
        <v>2</v>
      </c>
      <c r="Z231" s="65">
        <f>VLOOKUP(Table1[[#This Row],[Stock]], Table2[[#All],[Stock]:[param_complete]], 12, FALSE)</f>
        <v>20.9</v>
      </c>
      <c r="AA231" s="65">
        <f>VLOOKUP(Table1[[#This Row],[Stock]], Table2[[#All],[Stock]:[param_complete]], 14, FALSE)</f>
        <v>223</v>
      </c>
      <c r="AB231" s="65">
        <f>VLOOKUP(Table1[[#This Row],[Stock]], Table2[[#All],[Stock]:[param_complete]], 16, FALSE)</f>
        <v>272</v>
      </c>
      <c r="AC231" s="65">
        <f>VLOOKUP(Table1[[#This Row],[Stock]], Table2[[#All],[Stock]:[param_complete]], 18, FALSE)</f>
        <v>4.9000000000000002E-2</v>
      </c>
      <c r="AD231" s="65">
        <f>VLOOKUP(Table1[[#This Row],[Stock]], Table2[[#All],[Stock]:[param_complete]], 20, FALSE)</f>
        <v>275</v>
      </c>
      <c r="AE231" s="65">
        <f>VLOOKUP(Table1[[#This Row],[Stock]], Table2[[#All],[Stock]:[param_complete]], 22, FALSE)</f>
        <v>34.5</v>
      </c>
      <c r="AF231" s="65">
        <f>VLOOKUP(Table1[[#This Row],[Stock]], Table2[[#All],[Stock]:[param_complete]], 24, FALSE)</f>
        <v>17</v>
      </c>
      <c r="AG231" s="65">
        <f>VLOOKUP(Table1[[#This Row],[Stock]], Table2[[#All],[Stock]:[param_complete]], 26, FALSE)</f>
        <v>0</v>
      </c>
      <c r="AH231" s="65">
        <f>VLOOKUP(Table1[[#This Row],[Stock]], Table2[[#All],[Stock]:[param_complete]], 28, FALSE)</f>
        <v>0</v>
      </c>
      <c r="AI231" s="65">
        <f>VLOOKUP(Table1[[#This Row],[Stock]], Table2[[#All],[Stock]:[param_complete]], 29, FALSE)</f>
        <v>360</v>
      </c>
      <c r="AJ231" s="65">
        <f>VLOOKUP(Table1[[#This Row],[Stock]], Table2[[#All],[Stock]:[param_complete]], 30, FALSE)</f>
        <v>180</v>
      </c>
      <c r="AK231" s="65">
        <f>VLOOKUP(Table1[[#This Row],[Stock]], Table2[[#All],[Stock]:[param_complete]], 32, FALSE)</f>
        <v>0</v>
      </c>
    </row>
    <row r="232" spans="1:37" x14ac:dyDescent="0.3">
      <c r="A232" s="9" t="s">
        <v>244</v>
      </c>
      <c r="B232" s="9" t="s">
        <v>234</v>
      </c>
      <c r="C232" s="9" t="s">
        <v>235</v>
      </c>
      <c r="D232" s="9">
        <v>3</v>
      </c>
      <c r="E232" s="2">
        <v>0</v>
      </c>
      <c r="F232" s="9"/>
      <c r="G232" s="9"/>
      <c r="H232" s="9"/>
      <c r="I232" s="9"/>
      <c r="J232" s="9" t="s">
        <v>236</v>
      </c>
      <c r="K232" s="9"/>
      <c r="L232" s="9"/>
      <c r="M232" s="1" t="s">
        <v>237</v>
      </c>
      <c r="N232" s="9"/>
      <c r="O232" s="9"/>
      <c r="P232" s="9">
        <v>0</v>
      </c>
      <c r="Q232" s="9" t="s">
        <v>7</v>
      </c>
      <c r="R232" s="9"/>
      <c r="S232" s="9"/>
      <c r="T232" s="65"/>
      <c r="U232" s="65" t="str">
        <f>VLOOKUP(Table1[[#This Row],[Stock]], Table2[[#All],[Stock]:[param_complete]], 2, FALSE)</f>
        <v>reef-associated</v>
      </c>
      <c r="V232" s="65">
        <f>VLOOKUP(Table1[[#This Row],[Stock]], Table2[[#All],[Stock]:[param_complete]], 4, FALSE)</f>
        <v>4.5</v>
      </c>
      <c r="W232" s="65">
        <f>VLOOKUP(Table1[[#This Row],[Stock]], Table2[[#All],[Stock]:[param_complete]], 6, FALSE)</f>
        <v>850</v>
      </c>
      <c r="X232" s="65">
        <f>VLOOKUP(Table1[[#This Row],[Stock]], Table2[[#All],[Stock]:[param_complete]], 8, FALSE)</f>
        <v>27.7</v>
      </c>
      <c r="Y232" s="65">
        <f>VLOOKUP(Table1[[#This Row],[Stock]], Table2[[#All],[Stock]:[param_complete]], 10, FALSE)</f>
        <v>2</v>
      </c>
      <c r="Z232" s="65">
        <f>VLOOKUP(Table1[[#This Row],[Stock]], Table2[[#All],[Stock]:[param_complete]], 12, FALSE)</f>
        <v>20.9</v>
      </c>
      <c r="AA232" s="65">
        <f>VLOOKUP(Table1[[#This Row],[Stock]], Table2[[#All],[Stock]:[param_complete]], 14, FALSE)</f>
        <v>223</v>
      </c>
      <c r="AB232" s="65">
        <f>VLOOKUP(Table1[[#This Row],[Stock]], Table2[[#All],[Stock]:[param_complete]], 16, FALSE)</f>
        <v>272</v>
      </c>
      <c r="AC232" s="65">
        <f>VLOOKUP(Table1[[#This Row],[Stock]], Table2[[#All],[Stock]:[param_complete]], 18, FALSE)</f>
        <v>4.9000000000000002E-2</v>
      </c>
      <c r="AD232" s="65">
        <f>VLOOKUP(Table1[[#This Row],[Stock]], Table2[[#All],[Stock]:[param_complete]], 20, FALSE)</f>
        <v>275</v>
      </c>
      <c r="AE232" s="65">
        <f>VLOOKUP(Table1[[#This Row],[Stock]], Table2[[#All],[Stock]:[param_complete]], 22, FALSE)</f>
        <v>34.5</v>
      </c>
      <c r="AF232" s="65">
        <f>VLOOKUP(Table1[[#This Row],[Stock]], Table2[[#All],[Stock]:[param_complete]], 24, FALSE)</f>
        <v>17</v>
      </c>
      <c r="AG232" s="65">
        <f>VLOOKUP(Table1[[#This Row],[Stock]], Table2[[#All],[Stock]:[param_complete]], 26, FALSE)</f>
        <v>0</v>
      </c>
      <c r="AH232" s="65">
        <f>VLOOKUP(Table1[[#This Row],[Stock]], Table2[[#All],[Stock]:[param_complete]], 28, FALSE)</f>
        <v>0</v>
      </c>
      <c r="AI232" s="65">
        <f>VLOOKUP(Table1[[#This Row],[Stock]], Table2[[#All],[Stock]:[param_complete]], 29, FALSE)</f>
        <v>360</v>
      </c>
      <c r="AJ232" s="65">
        <f>VLOOKUP(Table1[[#This Row],[Stock]], Table2[[#All],[Stock]:[param_complete]], 30, FALSE)</f>
        <v>180</v>
      </c>
      <c r="AK232" s="65">
        <f>VLOOKUP(Table1[[#This Row],[Stock]], Table2[[#All],[Stock]:[param_complete]], 32, FALSE)</f>
        <v>0</v>
      </c>
    </row>
    <row r="233" spans="1:37" x14ac:dyDescent="0.3">
      <c r="A233" s="9" t="s">
        <v>244</v>
      </c>
      <c r="B233" s="9" t="s">
        <v>234</v>
      </c>
      <c r="C233" s="9" t="s">
        <v>235</v>
      </c>
      <c r="D233" s="9">
        <v>4</v>
      </c>
      <c r="E233" s="2">
        <v>0</v>
      </c>
      <c r="F233" s="9"/>
      <c r="G233" s="9"/>
      <c r="H233" s="9"/>
      <c r="I233" s="9"/>
      <c r="J233" s="9" t="s">
        <v>236</v>
      </c>
      <c r="K233" s="9"/>
      <c r="L233" s="9"/>
      <c r="M233" s="1" t="s">
        <v>237</v>
      </c>
      <c r="N233" s="9"/>
      <c r="O233" s="9"/>
      <c r="P233" s="9">
        <v>0</v>
      </c>
      <c r="Q233" s="9" t="s">
        <v>7</v>
      </c>
      <c r="R233" s="9"/>
      <c r="S233" s="9"/>
      <c r="T233" s="65"/>
      <c r="U233" s="65" t="str">
        <f>VLOOKUP(Table1[[#This Row],[Stock]], Table2[[#All],[Stock]:[param_complete]], 2, FALSE)</f>
        <v>reef-associated</v>
      </c>
      <c r="V233" s="65">
        <f>VLOOKUP(Table1[[#This Row],[Stock]], Table2[[#All],[Stock]:[param_complete]], 4, FALSE)</f>
        <v>4.5</v>
      </c>
      <c r="W233" s="65">
        <f>VLOOKUP(Table1[[#This Row],[Stock]], Table2[[#All],[Stock]:[param_complete]], 6, FALSE)</f>
        <v>850</v>
      </c>
      <c r="X233" s="65">
        <f>VLOOKUP(Table1[[#This Row],[Stock]], Table2[[#All],[Stock]:[param_complete]], 8, FALSE)</f>
        <v>27.7</v>
      </c>
      <c r="Y233" s="65">
        <f>VLOOKUP(Table1[[#This Row],[Stock]], Table2[[#All],[Stock]:[param_complete]], 10, FALSE)</f>
        <v>2</v>
      </c>
      <c r="Z233" s="65">
        <f>VLOOKUP(Table1[[#This Row],[Stock]], Table2[[#All],[Stock]:[param_complete]], 12, FALSE)</f>
        <v>20.9</v>
      </c>
      <c r="AA233" s="65">
        <f>VLOOKUP(Table1[[#This Row],[Stock]], Table2[[#All],[Stock]:[param_complete]], 14, FALSE)</f>
        <v>223</v>
      </c>
      <c r="AB233" s="65">
        <f>VLOOKUP(Table1[[#This Row],[Stock]], Table2[[#All],[Stock]:[param_complete]], 16, FALSE)</f>
        <v>272</v>
      </c>
      <c r="AC233" s="65">
        <f>VLOOKUP(Table1[[#This Row],[Stock]], Table2[[#All],[Stock]:[param_complete]], 18, FALSE)</f>
        <v>4.9000000000000002E-2</v>
      </c>
      <c r="AD233" s="65">
        <f>VLOOKUP(Table1[[#This Row],[Stock]], Table2[[#All],[Stock]:[param_complete]], 20, FALSE)</f>
        <v>275</v>
      </c>
      <c r="AE233" s="65">
        <f>VLOOKUP(Table1[[#This Row],[Stock]], Table2[[#All],[Stock]:[param_complete]], 22, FALSE)</f>
        <v>34.5</v>
      </c>
      <c r="AF233" s="65">
        <f>VLOOKUP(Table1[[#This Row],[Stock]], Table2[[#All],[Stock]:[param_complete]], 24, FALSE)</f>
        <v>17</v>
      </c>
      <c r="AG233" s="65">
        <f>VLOOKUP(Table1[[#This Row],[Stock]], Table2[[#All],[Stock]:[param_complete]], 26, FALSE)</f>
        <v>0</v>
      </c>
      <c r="AH233" s="65">
        <f>VLOOKUP(Table1[[#This Row],[Stock]], Table2[[#All],[Stock]:[param_complete]], 28, FALSE)</f>
        <v>0</v>
      </c>
      <c r="AI233" s="65">
        <f>VLOOKUP(Table1[[#This Row],[Stock]], Table2[[#All],[Stock]:[param_complete]], 29, FALSE)</f>
        <v>360</v>
      </c>
      <c r="AJ233" s="65">
        <f>VLOOKUP(Table1[[#This Row],[Stock]], Table2[[#All],[Stock]:[param_complete]], 30, FALSE)</f>
        <v>180</v>
      </c>
      <c r="AK233" s="65">
        <f>VLOOKUP(Table1[[#This Row],[Stock]], Table2[[#All],[Stock]:[param_complete]], 32, FALSE)</f>
        <v>0</v>
      </c>
    </row>
    <row r="234" spans="1:37" x14ac:dyDescent="0.3">
      <c r="A234" s="9" t="s">
        <v>244</v>
      </c>
      <c r="B234" s="9" t="s">
        <v>234</v>
      </c>
      <c r="C234" s="9" t="s">
        <v>235</v>
      </c>
      <c r="D234" s="9">
        <v>5</v>
      </c>
      <c r="E234" s="2">
        <v>0</v>
      </c>
      <c r="F234" s="9"/>
      <c r="G234" s="9"/>
      <c r="H234" s="9"/>
      <c r="I234" s="9"/>
      <c r="J234" s="9" t="s">
        <v>236</v>
      </c>
      <c r="K234" s="9"/>
      <c r="L234" s="9"/>
      <c r="M234" s="1" t="s">
        <v>237</v>
      </c>
      <c r="N234" s="9"/>
      <c r="O234" s="9"/>
      <c r="P234" s="9">
        <v>0</v>
      </c>
      <c r="Q234" s="9" t="s">
        <v>7</v>
      </c>
      <c r="R234" s="9"/>
      <c r="S234" s="9"/>
      <c r="T234" s="65"/>
      <c r="U234" s="65" t="str">
        <f>VLOOKUP(Table1[[#This Row],[Stock]], Table2[[#All],[Stock]:[param_complete]], 2, FALSE)</f>
        <v>reef-associated</v>
      </c>
      <c r="V234" s="65">
        <f>VLOOKUP(Table1[[#This Row],[Stock]], Table2[[#All],[Stock]:[param_complete]], 4, FALSE)</f>
        <v>4.5</v>
      </c>
      <c r="W234" s="65">
        <f>VLOOKUP(Table1[[#This Row],[Stock]], Table2[[#All],[Stock]:[param_complete]], 6, FALSE)</f>
        <v>850</v>
      </c>
      <c r="X234" s="65">
        <f>VLOOKUP(Table1[[#This Row],[Stock]], Table2[[#All],[Stock]:[param_complete]], 8, FALSE)</f>
        <v>27.7</v>
      </c>
      <c r="Y234" s="65">
        <f>VLOOKUP(Table1[[#This Row],[Stock]], Table2[[#All],[Stock]:[param_complete]], 10, FALSE)</f>
        <v>2</v>
      </c>
      <c r="Z234" s="65">
        <f>VLOOKUP(Table1[[#This Row],[Stock]], Table2[[#All],[Stock]:[param_complete]], 12, FALSE)</f>
        <v>20.9</v>
      </c>
      <c r="AA234" s="65">
        <f>VLOOKUP(Table1[[#This Row],[Stock]], Table2[[#All],[Stock]:[param_complete]], 14, FALSE)</f>
        <v>223</v>
      </c>
      <c r="AB234" s="65">
        <f>VLOOKUP(Table1[[#This Row],[Stock]], Table2[[#All],[Stock]:[param_complete]], 16, FALSE)</f>
        <v>272</v>
      </c>
      <c r="AC234" s="65">
        <f>VLOOKUP(Table1[[#This Row],[Stock]], Table2[[#All],[Stock]:[param_complete]], 18, FALSE)</f>
        <v>4.9000000000000002E-2</v>
      </c>
      <c r="AD234" s="65">
        <f>VLOOKUP(Table1[[#This Row],[Stock]], Table2[[#All],[Stock]:[param_complete]], 20, FALSE)</f>
        <v>275</v>
      </c>
      <c r="AE234" s="65">
        <f>VLOOKUP(Table1[[#This Row],[Stock]], Table2[[#All],[Stock]:[param_complete]], 22, FALSE)</f>
        <v>34.5</v>
      </c>
      <c r="AF234" s="65">
        <f>VLOOKUP(Table1[[#This Row],[Stock]], Table2[[#All],[Stock]:[param_complete]], 24, FALSE)</f>
        <v>17</v>
      </c>
      <c r="AG234" s="65">
        <f>VLOOKUP(Table1[[#This Row],[Stock]], Table2[[#All],[Stock]:[param_complete]], 26, FALSE)</f>
        <v>0</v>
      </c>
      <c r="AH234" s="65">
        <f>VLOOKUP(Table1[[#This Row],[Stock]], Table2[[#All],[Stock]:[param_complete]], 28, FALSE)</f>
        <v>0</v>
      </c>
      <c r="AI234" s="65">
        <f>VLOOKUP(Table1[[#This Row],[Stock]], Table2[[#All],[Stock]:[param_complete]], 29, FALSE)</f>
        <v>360</v>
      </c>
      <c r="AJ234" s="65">
        <f>VLOOKUP(Table1[[#This Row],[Stock]], Table2[[#All],[Stock]:[param_complete]], 30, FALSE)</f>
        <v>180</v>
      </c>
      <c r="AK234" s="65">
        <f>VLOOKUP(Table1[[#This Row],[Stock]], Table2[[#All],[Stock]:[param_complete]], 32, FALSE)</f>
        <v>0</v>
      </c>
    </row>
    <row r="235" spans="1:37" x14ac:dyDescent="0.3">
      <c r="A235" s="9" t="s">
        <v>244</v>
      </c>
      <c r="B235" s="9" t="s">
        <v>234</v>
      </c>
      <c r="C235" s="9" t="s">
        <v>235</v>
      </c>
      <c r="D235" s="9">
        <v>6</v>
      </c>
      <c r="E235" s="2">
        <v>0</v>
      </c>
      <c r="F235" s="9"/>
      <c r="G235" s="9"/>
      <c r="H235" s="9"/>
      <c r="I235" s="9"/>
      <c r="J235" s="9" t="s">
        <v>236</v>
      </c>
      <c r="K235" s="9"/>
      <c r="L235" s="9"/>
      <c r="M235" s="1" t="s">
        <v>237</v>
      </c>
      <c r="N235" s="9"/>
      <c r="O235" s="9"/>
      <c r="P235" s="9">
        <v>0</v>
      </c>
      <c r="Q235" s="9" t="s">
        <v>7</v>
      </c>
      <c r="R235" s="9"/>
      <c r="S235" s="9"/>
      <c r="T235" s="65"/>
      <c r="U235" s="65" t="str">
        <f>VLOOKUP(Table1[[#This Row],[Stock]], Table2[[#All],[Stock]:[param_complete]], 2, FALSE)</f>
        <v>reef-associated</v>
      </c>
      <c r="V235" s="65">
        <f>VLOOKUP(Table1[[#This Row],[Stock]], Table2[[#All],[Stock]:[param_complete]], 4, FALSE)</f>
        <v>4.5</v>
      </c>
      <c r="W235" s="65">
        <f>VLOOKUP(Table1[[#This Row],[Stock]], Table2[[#All],[Stock]:[param_complete]], 6, FALSE)</f>
        <v>850</v>
      </c>
      <c r="X235" s="65">
        <f>VLOOKUP(Table1[[#This Row],[Stock]], Table2[[#All],[Stock]:[param_complete]], 8, FALSE)</f>
        <v>27.7</v>
      </c>
      <c r="Y235" s="65">
        <f>VLOOKUP(Table1[[#This Row],[Stock]], Table2[[#All],[Stock]:[param_complete]], 10, FALSE)</f>
        <v>2</v>
      </c>
      <c r="Z235" s="65">
        <f>VLOOKUP(Table1[[#This Row],[Stock]], Table2[[#All],[Stock]:[param_complete]], 12, FALSE)</f>
        <v>20.9</v>
      </c>
      <c r="AA235" s="65">
        <f>VLOOKUP(Table1[[#This Row],[Stock]], Table2[[#All],[Stock]:[param_complete]], 14, FALSE)</f>
        <v>223</v>
      </c>
      <c r="AB235" s="65">
        <f>VLOOKUP(Table1[[#This Row],[Stock]], Table2[[#All],[Stock]:[param_complete]], 16, FALSE)</f>
        <v>272</v>
      </c>
      <c r="AC235" s="65">
        <f>VLOOKUP(Table1[[#This Row],[Stock]], Table2[[#All],[Stock]:[param_complete]], 18, FALSE)</f>
        <v>4.9000000000000002E-2</v>
      </c>
      <c r="AD235" s="65">
        <f>VLOOKUP(Table1[[#This Row],[Stock]], Table2[[#All],[Stock]:[param_complete]], 20, FALSE)</f>
        <v>275</v>
      </c>
      <c r="AE235" s="65">
        <f>VLOOKUP(Table1[[#This Row],[Stock]], Table2[[#All],[Stock]:[param_complete]], 22, FALSE)</f>
        <v>34.5</v>
      </c>
      <c r="AF235" s="65">
        <f>VLOOKUP(Table1[[#This Row],[Stock]], Table2[[#All],[Stock]:[param_complete]], 24, FALSE)</f>
        <v>17</v>
      </c>
      <c r="AG235" s="65">
        <f>VLOOKUP(Table1[[#This Row],[Stock]], Table2[[#All],[Stock]:[param_complete]], 26, FALSE)</f>
        <v>0</v>
      </c>
      <c r="AH235" s="65">
        <f>VLOOKUP(Table1[[#This Row],[Stock]], Table2[[#All],[Stock]:[param_complete]], 28, FALSE)</f>
        <v>0</v>
      </c>
      <c r="AI235" s="65">
        <f>VLOOKUP(Table1[[#This Row],[Stock]], Table2[[#All],[Stock]:[param_complete]], 29, FALSE)</f>
        <v>360</v>
      </c>
      <c r="AJ235" s="65">
        <f>VLOOKUP(Table1[[#This Row],[Stock]], Table2[[#All],[Stock]:[param_complete]], 30, FALSE)</f>
        <v>180</v>
      </c>
      <c r="AK235" s="65">
        <f>VLOOKUP(Table1[[#This Row],[Stock]], Table2[[#All],[Stock]:[param_complete]], 32, FALSE)</f>
        <v>0</v>
      </c>
    </row>
    <row r="236" spans="1:37" x14ac:dyDescent="0.3">
      <c r="A236" s="9" t="s">
        <v>244</v>
      </c>
      <c r="B236" s="9" t="s">
        <v>234</v>
      </c>
      <c r="C236" s="9" t="s">
        <v>235</v>
      </c>
      <c r="D236" s="9">
        <v>7</v>
      </c>
      <c r="E236" s="2">
        <v>0</v>
      </c>
      <c r="F236" s="9"/>
      <c r="G236" s="9"/>
      <c r="H236" s="9"/>
      <c r="I236" s="9"/>
      <c r="J236" s="9" t="s">
        <v>236</v>
      </c>
      <c r="K236" s="9"/>
      <c r="L236" s="9"/>
      <c r="M236" s="1" t="s">
        <v>237</v>
      </c>
      <c r="N236" s="9"/>
      <c r="O236" s="9"/>
      <c r="P236" s="9">
        <v>0</v>
      </c>
      <c r="Q236" s="9" t="s">
        <v>7</v>
      </c>
      <c r="R236" s="9"/>
      <c r="S236" s="9"/>
      <c r="T236" s="65"/>
      <c r="U236" s="65" t="str">
        <f>VLOOKUP(Table1[[#This Row],[Stock]], Table2[[#All],[Stock]:[param_complete]], 2, FALSE)</f>
        <v>reef-associated</v>
      </c>
      <c r="V236" s="65">
        <f>VLOOKUP(Table1[[#This Row],[Stock]], Table2[[#All],[Stock]:[param_complete]], 4, FALSE)</f>
        <v>4.5</v>
      </c>
      <c r="W236" s="65">
        <f>VLOOKUP(Table1[[#This Row],[Stock]], Table2[[#All],[Stock]:[param_complete]], 6, FALSE)</f>
        <v>850</v>
      </c>
      <c r="X236" s="65">
        <f>VLOOKUP(Table1[[#This Row],[Stock]], Table2[[#All],[Stock]:[param_complete]], 8, FALSE)</f>
        <v>27.7</v>
      </c>
      <c r="Y236" s="65">
        <f>VLOOKUP(Table1[[#This Row],[Stock]], Table2[[#All],[Stock]:[param_complete]], 10, FALSE)</f>
        <v>2</v>
      </c>
      <c r="Z236" s="65">
        <f>VLOOKUP(Table1[[#This Row],[Stock]], Table2[[#All],[Stock]:[param_complete]], 12, FALSE)</f>
        <v>20.9</v>
      </c>
      <c r="AA236" s="65">
        <f>VLOOKUP(Table1[[#This Row],[Stock]], Table2[[#All],[Stock]:[param_complete]], 14, FALSE)</f>
        <v>223</v>
      </c>
      <c r="AB236" s="65">
        <f>VLOOKUP(Table1[[#This Row],[Stock]], Table2[[#All],[Stock]:[param_complete]], 16, FALSE)</f>
        <v>272</v>
      </c>
      <c r="AC236" s="65">
        <f>VLOOKUP(Table1[[#This Row],[Stock]], Table2[[#All],[Stock]:[param_complete]], 18, FALSE)</f>
        <v>4.9000000000000002E-2</v>
      </c>
      <c r="AD236" s="65">
        <f>VLOOKUP(Table1[[#This Row],[Stock]], Table2[[#All],[Stock]:[param_complete]], 20, FALSE)</f>
        <v>275</v>
      </c>
      <c r="AE236" s="65">
        <f>VLOOKUP(Table1[[#This Row],[Stock]], Table2[[#All],[Stock]:[param_complete]], 22, FALSE)</f>
        <v>34.5</v>
      </c>
      <c r="AF236" s="65">
        <f>VLOOKUP(Table1[[#This Row],[Stock]], Table2[[#All],[Stock]:[param_complete]], 24, FALSE)</f>
        <v>17</v>
      </c>
      <c r="AG236" s="65">
        <f>VLOOKUP(Table1[[#This Row],[Stock]], Table2[[#All],[Stock]:[param_complete]], 26, FALSE)</f>
        <v>0</v>
      </c>
      <c r="AH236" s="65">
        <f>VLOOKUP(Table1[[#This Row],[Stock]], Table2[[#All],[Stock]:[param_complete]], 28, FALSE)</f>
        <v>0</v>
      </c>
      <c r="AI236" s="65">
        <f>VLOOKUP(Table1[[#This Row],[Stock]], Table2[[#All],[Stock]:[param_complete]], 29, FALSE)</f>
        <v>360</v>
      </c>
      <c r="AJ236" s="65">
        <f>VLOOKUP(Table1[[#This Row],[Stock]], Table2[[#All],[Stock]:[param_complete]], 30, FALSE)</f>
        <v>180</v>
      </c>
      <c r="AK236" s="65">
        <f>VLOOKUP(Table1[[#This Row],[Stock]], Table2[[#All],[Stock]:[param_complete]], 32, FALSE)</f>
        <v>0</v>
      </c>
    </row>
    <row r="237" spans="1:37" x14ac:dyDescent="0.3">
      <c r="A237" s="9" t="s">
        <v>244</v>
      </c>
      <c r="B237" s="9" t="s">
        <v>234</v>
      </c>
      <c r="C237" s="9" t="s">
        <v>235</v>
      </c>
      <c r="D237" s="9">
        <v>8</v>
      </c>
      <c r="E237" s="2">
        <v>0</v>
      </c>
      <c r="F237" s="9"/>
      <c r="G237" s="9"/>
      <c r="H237" s="9"/>
      <c r="I237" s="9"/>
      <c r="J237" s="9" t="s">
        <v>236</v>
      </c>
      <c r="K237" s="9"/>
      <c r="L237" s="9"/>
      <c r="M237" s="1" t="s">
        <v>237</v>
      </c>
      <c r="N237" s="9"/>
      <c r="O237" s="9"/>
      <c r="P237" s="9">
        <v>0</v>
      </c>
      <c r="Q237" s="9" t="s">
        <v>7</v>
      </c>
      <c r="R237" s="9"/>
      <c r="S237" s="9"/>
      <c r="T237" s="65"/>
      <c r="U237" s="65" t="str">
        <f>VLOOKUP(Table1[[#This Row],[Stock]], Table2[[#All],[Stock]:[param_complete]], 2, FALSE)</f>
        <v>reef-associated</v>
      </c>
      <c r="V237" s="65">
        <f>VLOOKUP(Table1[[#This Row],[Stock]], Table2[[#All],[Stock]:[param_complete]], 4, FALSE)</f>
        <v>4.5</v>
      </c>
      <c r="W237" s="65">
        <f>VLOOKUP(Table1[[#This Row],[Stock]], Table2[[#All],[Stock]:[param_complete]], 6, FALSE)</f>
        <v>850</v>
      </c>
      <c r="X237" s="65">
        <f>VLOOKUP(Table1[[#This Row],[Stock]], Table2[[#All],[Stock]:[param_complete]], 8, FALSE)</f>
        <v>27.7</v>
      </c>
      <c r="Y237" s="65">
        <f>VLOOKUP(Table1[[#This Row],[Stock]], Table2[[#All],[Stock]:[param_complete]], 10, FALSE)</f>
        <v>2</v>
      </c>
      <c r="Z237" s="65">
        <f>VLOOKUP(Table1[[#This Row],[Stock]], Table2[[#All],[Stock]:[param_complete]], 12, FALSE)</f>
        <v>20.9</v>
      </c>
      <c r="AA237" s="65">
        <f>VLOOKUP(Table1[[#This Row],[Stock]], Table2[[#All],[Stock]:[param_complete]], 14, FALSE)</f>
        <v>223</v>
      </c>
      <c r="AB237" s="65">
        <f>VLOOKUP(Table1[[#This Row],[Stock]], Table2[[#All],[Stock]:[param_complete]], 16, FALSE)</f>
        <v>272</v>
      </c>
      <c r="AC237" s="65">
        <f>VLOOKUP(Table1[[#This Row],[Stock]], Table2[[#All],[Stock]:[param_complete]], 18, FALSE)</f>
        <v>4.9000000000000002E-2</v>
      </c>
      <c r="AD237" s="65">
        <f>VLOOKUP(Table1[[#This Row],[Stock]], Table2[[#All],[Stock]:[param_complete]], 20, FALSE)</f>
        <v>275</v>
      </c>
      <c r="AE237" s="65">
        <f>VLOOKUP(Table1[[#This Row],[Stock]], Table2[[#All],[Stock]:[param_complete]], 22, FALSE)</f>
        <v>34.5</v>
      </c>
      <c r="AF237" s="65">
        <f>VLOOKUP(Table1[[#This Row],[Stock]], Table2[[#All],[Stock]:[param_complete]], 24, FALSE)</f>
        <v>17</v>
      </c>
      <c r="AG237" s="65">
        <f>VLOOKUP(Table1[[#This Row],[Stock]], Table2[[#All],[Stock]:[param_complete]], 26, FALSE)</f>
        <v>0</v>
      </c>
      <c r="AH237" s="65">
        <f>VLOOKUP(Table1[[#This Row],[Stock]], Table2[[#All],[Stock]:[param_complete]], 28, FALSE)</f>
        <v>0</v>
      </c>
      <c r="AI237" s="65">
        <f>VLOOKUP(Table1[[#This Row],[Stock]], Table2[[#All],[Stock]:[param_complete]], 29, FALSE)</f>
        <v>360</v>
      </c>
      <c r="AJ237" s="65">
        <f>VLOOKUP(Table1[[#This Row],[Stock]], Table2[[#All],[Stock]:[param_complete]], 30, FALSE)</f>
        <v>180</v>
      </c>
      <c r="AK237" s="65">
        <f>VLOOKUP(Table1[[#This Row],[Stock]], Table2[[#All],[Stock]:[param_complete]], 32, FALSE)</f>
        <v>0</v>
      </c>
    </row>
    <row r="238" spans="1:37" x14ac:dyDescent="0.3">
      <c r="A238" s="9" t="s">
        <v>244</v>
      </c>
      <c r="B238" s="9" t="s">
        <v>234</v>
      </c>
      <c r="C238" s="9" t="s">
        <v>235</v>
      </c>
      <c r="D238" s="9">
        <v>9</v>
      </c>
      <c r="E238" s="2">
        <v>0</v>
      </c>
      <c r="F238" s="9"/>
      <c r="G238" s="9"/>
      <c r="H238" s="9"/>
      <c r="I238" s="9"/>
      <c r="J238" s="9" t="s">
        <v>236</v>
      </c>
      <c r="K238" s="9"/>
      <c r="L238" s="9"/>
      <c r="M238" s="1" t="s">
        <v>237</v>
      </c>
      <c r="N238" s="9"/>
      <c r="O238" s="9"/>
      <c r="P238" s="9">
        <v>0</v>
      </c>
      <c r="Q238" s="9" t="s">
        <v>7</v>
      </c>
      <c r="R238" s="9"/>
      <c r="S238" s="9"/>
      <c r="T238" s="65"/>
      <c r="U238" s="65" t="str">
        <f>VLOOKUP(Table1[[#This Row],[Stock]], Table2[[#All],[Stock]:[param_complete]], 2, FALSE)</f>
        <v>reef-associated</v>
      </c>
      <c r="V238" s="65">
        <f>VLOOKUP(Table1[[#This Row],[Stock]], Table2[[#All],[Stock]:[param_complete]], 4, FALSE)</f>
        <v>4.5</v>
      </c>
      <c r="W238" s="65">
        <f>VLOOKUP(Table1[[#This Row],[Stock]], Table2[[#All],[Stock]:[param_complete]], 6, FALSE)</f>
        <v>850</v>
      </c>
      <c r="X238" s="65">
        <f>VLOOKUP(Table1[[#This Row],[Stock]], Table2[[#All],[Stock]:[param_complete]], 8, FALSE)</f>
        <v>27.7</v>
      </c>
      <c r="Y238" s="65">
        <f>VLOOKUP(Table1[[#This Row],[Stock]], Table2[[#All],[Stock]:[param_complete]], 10, FALSE)</f>
        <v>2</v>
      </c>
      <c r="Z238" s="65">
        <f>VLOOKUP(Table1[[#This Row],[Stock]], Table2[[#All],[Stock]:[param_complete]], 12, FALSE)</f>
        <v>20.9</v>
      </c>
      <c r="AA238" s="65">
        <f>VLOOKUP(Table1[[#This Row],[Stock]], Table2[[#All],[Stock]:[param_complete]], 14, FALSE)</f>
        <v>223</v>
      </c>
      <c r="AB238" s="65">
        <f>VLOOKUP(Table1[[#This Row],[Stock]], Table2[[#All],[Stock]:[param_complete]], 16, FALSE)</f>
        <v>272</v>
      </c>
      <c r="AC238" s="65">
        <f>VLOOKUP(Table1[[#This Row],[Stock]], Table2[[#All],[Stock]:[param_complete]], 18, FALSE)</f>
        <v>4.9000000000000002E-2</v>
      </c>
      <c r="AD238" s="65">
        <f>VLOOKUP(Table1[[#This Row],[Stock]], Table2[[#All],[Stock]:[param_complete]], 20, FALSE)</f>
        <v>275</v>
      </c>
      <c r="AE238" s="65">
        <f>VLOOKUP(Table1[[#This Row],[Stock]], Table2[[#All],[Stock]:[param_complete]], 22, FALSE)</f>
        <v>34.5</v>
      </c>
      <c r="AF238" s="65">
        <f>VLOOKUP(Table1[[#This Row],[Stock]], Table2[[#All],[Stock]:[param_complete]], 24, FALSE)</f>
        <v>17</v>
      </c>
      <c r="AG238" s="65">
        <f>VLOOKUP(Table1[[#This Row],[Stock]], Table2[[#All],[Stock]:[param_complete]], 26, FALSE)</f>
        <v>0</v>
      </c>
      <c r="AH238" s="65">
        <f>VLOOKUP(Table1[[#This Row],[Stock]], Table2[[#All],[Stock]:[param_complete]], 28, FALSE)</f>
        <v>0</v>
      </c>
      <c r="AI238" s="65">
        <f>VLOOKUP(Table1[[#This Row],[Stock]], Table2[[#All],[Stock]:[param_complete]], 29, FALSE)</f>
        <v>360</v>
      </c>
      <c r="AJ238" s="65">
        <f>VLOOKUP(Table1[[#This Row],[Stock]], Table2[[#All],[Stock]:[param_complete]], 30, FALSE)</f>
        <v>180</v>
      </c>
      <c r="AK238" s="65">
        <f>VLOOKUP(Table1[[#This Row],[Stock]], Table2[[#All],[Stock]:[param_complete]], 32, FALSE)</f>
        <v>0</v>
      </c>
    </row>
    <row r="239" spans="1:37" x14ac:dyDescent="0.3">
      <c r="A239" s="9" t="s">
        <v>244</v>
      </c>
      <c r="B239" s="9" t="s">
        <v>234</v>
      </c>
      <c r="C239" s="9" t="s">
        <v>235</v>
      </c>
      <c r="D239" s="9">
        <v>10</v>
      </c>
      <c r="E239" s="2">
        <v>0</v>
      </c>
      <c r="F239" s="9"/>
      <c r="G239" s="9"/>
      <c r="H239" s="9"/>
      <c r="I239" s="9"/>
      <c r="J239" s="9" t="s">
        <v>236</v>
      </c>
      <c r="K239" s="9"/>
      <c r="L239" s="9"/>
      <c r="M239" s="1" t="s">
        <v>237</v>
      </c>
      <c r="N239" s="9"/>
      <c r="O239" s="9"/>
      <c r="P239" s="9">
        <v>0</v>
      </c>
      <c r="Q239" s="9" t="s">
        <v>7</v>
      </c>
      <c r="R239" s="9"/>
      <c r="S239" s="9"/>
      <c r="T239" s="65"/>
      <c r="U239" s="65" t="str">
        <f>VLOOKUP(Table1[[#This Row],[Stock]], Table2[[#All],[Stock]:[param_complete]], 2, FALSE)</f>
        <v>reef-associated</v>
      </c>
      <c r="V239" s="65">
        <f>VLOOKUP(Table1[[#This Row],[Stock]], Table2[[#All],[Stock]:[param_complete]], 4, FALSE)</f>
        <v>4.5</v>
      </c>
      <c r="W239" s="65">
        <f>VLOOKUP(Table1[[#This Row],[Stock]], Table2[[#All],[Stock]:[param_complete]], 6, FALSE)</f>
        <v>850</v>
      </c>
      <c r="X239" s="65">
        <f>VLOOKUP(Table1[[#This Row],[Stock]], Table2[[#All],[Stock]:[param_complete]], 8, FALSE)</f>
        <v>27.7</v>
      </c>
      <c r="Y239" s="65">
        <f>VLOOKUP(Table1[[#This Row],[Stock]], Table2[[#All],[Stock]:[param_complete]], 10, FALSE)</f>
        <v>2</v>
      </c>
      <c r="Z239" s="65">
        <f>VLOOKUP(Table1[[#This Row],[Stock]], Table2[[#All],[Stock]:[param_complete]], 12, FALSE)</f>
        <v>20.9</v>
      </c>
      <c r="AA239" s="65">
        <f>VLOOKUP(Table1[[#This Row],[Stock]], Table2[[#All],[Stock]:[param_complete]], 14, FALSE)</f>
        <v>223</v>
      </c>
      <c r="AB239" s="65">
        <f>VLOOKUP(Table1[[#This Row],[Stock]], Table2[[#All],[Stock]:[param_complete]], 16, FALSE)</f>
        <v>272</v>
      </c>
      <c r="AC239" s="65">
        <f>VLOOKUP(Table1[[#This Row],[Stock]], Table2[[#All],[Stock]:[param_complete]], 18, FALSE)</f>
        <v>4.9000000000000002E-2</v>
      </c>
      <c r="AD239" s="65">
        <f>VLOOKUP(Table1[[#This Row],[Stock]], Table2[[#All],[Stock]:[param_complete]], 20, FALSE)</f>
        <v>275</v>
      </c>
      <c r="AE239" s="65">
        <f>VLOOKUP(Table1[[#This Row],[Stock]], Table2[[#All],[Stock]:[param_complete]], 22, FALSE)</f>
        <v>34.5</v>
      </c>
      <c r="AF239" s="65">
        <f>VLOOKUP(Table1[[#This Row],[Stock]], Table2[[#All],[Stock]:[param_complete]], 24, FALSE)</f>
        <v>17</v>
      </c>
      <c r="AG239" s="65">
        <f>VLOOKUP(Table1[[#This Row],[Stock]], Table2[[#All],[Stock]:[param_complete]], 26, FALSE)</f>
        <v>0</v>
      </c>
      <c r="AH239" s="65">
        <f>VLOOKUP(Table1[[#This Row],[Stock]], Table2[[#All],[Stock]:[param_complete]], 28, FALSE)</f>
        <v>0</v>
      </c>
      <c r="AI239" s="65">
        <f>VLOOKUP(Table1[[#This Row],[Stock]], Table2[[#All],[Stock]:[param_complete]], 29, FALSE)</f>
        <v>360</v>
      </c>
      <c r="AJ239" s="65">
        <f>VLOOKUP(Table1[[#This Row],[Stock]], Table2[[#All],[Stock]:[param_complete]], 30, FALSE)</f>
        <v>180</v>
      </c>
      <c r="AK239" s="65">
        <f>VLOOKUP(Table1[[#This Row],[Stock]], Table2[[#All],[Stock]:[param_complete]], 32, FALSE)</f>
        <v>0</v>
      </c>
    </row>
    <row r="240" spans="1:37" x14ac:dyDescent="0.3">
      <c r="A240" s="9" t="s">
        <v>244</v>
      </c>
      <c r="B240" s="9" t="s">
        <v>234</v>
      </c>
      <c r="C240" s="9" t="s">
        <v>235</v>
      </c>
      <c r="D240" s="9">
        <v>11</v>
      </c>
      <c r="E240" s="2">
        <v>0</v>
      </c>
      <c r="F240" s="9"/>
      <c r="G240" s="9"/>
      <c r="H240" s="9"/>
      <c r="I240" s="9"/>
      <c r="J240" s="9" t="s">
        <v>236</v>
      </c>
      <c r="K240" s="9"/>
      <c r="L240" s="9"/>
      <c r="M240" s="1" t="s">
        <v>237</v>
      </c>
      <c r="N240" s="9"/>
      <c r="O240" s="9"/>
      <c r="P240" s="9">
        <v>0</v>
      </c>
      <c r="Q240" s="9" t="s">
        <v>7</v>
      </c>
      <c r="R240" s="9"/>
      <c r="S240" s="9"/>
      <c r="T240" s="65"/>
      <c r="U240" s="65" t="str">
        <f>VLOOKUP(Table1[[#This Row],[Stock]], Table2[[#All],[Stock]:[param_complete]], 2, FALSE)</f>
        <v>reef-associated</v>
      </c>
      <c r="V240" s="65">
        <f>VLOOKUP(Table1[[#This Row],[Stock]], Table2[[#All],[Stock]:[param_complete]], 4, FALSE)</f>
        <v>4.5</v>
      </c>
      <c r="W240" s="65">
        <f>VLOOKUP(Table1[[#This Row],[Stock]], Table2[[#All],[Stock]:[param_complete]], 6, FALSE)</f>
        <v>850</v>
      </c>
      <c r="X240" s="65">
        <f>VLOOKUP(Table1[[#This Row],[Stock]], Table2[[#All],[Stock]:[param_complete]], 8, FALSE)</f>
        <v>27.7</v>
      </c>
      <c r="Y240" s="65">
        <f>VLOOKUP(Table1[[#This Row],[Stock]], Table2[[#All],[Stock]:[param_complete]], 10, FALSE)</f>
        <v>2</v>
      </c>
      <c r="Z240" s="65">
        <f>VLOOKUP(Table1[[#This Row],[Stock]], Table2[[#All],[Stock]:[param_complete]], 12, FALSE)</f>
        <v>20.9</v>
      </c>
      <c r="AA240" s="65">
        <f>VLOOKUP(Table1[[#This Row],[Stock]], Table2[[#All],[Stock]:[param_complete]], 14, FALSE)</f>
        <v>223</v>
      </c>
      <c r="AB240" s="65">
        <f>VLOOKUP(Table1[[#This Row],[Stock]], Table2[[#All],[Stock]:[param_complete]], 16, FALSE)</f>
        <v>272</v>
      </c>
      <c r="AC240" s="65">
        <f>VLOOKUP(Table1[[#This Row],[Stock]], Table2[[#All],[Stock]:[param_complete]], 18, FALSE)</f>
        <v>4.9000000000000002E-2</v>
      </c>
      <c r="AD240" s="65">
        <f>VLOOKUP(Table1[[#This Row],[Stock]], Table2[[#All],[Stock]:[param_complete]], 20, FALSE)</f>
        <v>275</v>
      </c>
      <c r="AE240" s="65">
        <f>VLOOKUP(Table1[[#This Row],[Stock]], Table2[[#All],[Stock]:[param_complete]], 22, FALSE)</f>
        <v>34.5</v>
      </c>
      <c r="AF240" s="65">
        <f>VLOOKUP(Table1[[#This Row],[Stock]], Table2[[#All],[Stock]:[param_complete]], 24, FALSE)</f>
        <v>17</v>
      </c>
      <c r="AG240" s="65">
        <f>VLOOKUP(Table1[[#This Row],[Stock]], Table2[[#All],[Stock]:[param_complete]], 26, FALSE)</f>
        <v>0</v>
      </c>
      <c r="AH240" s="65">
        <f>VLOOKUP(Table1[[#This Row],[Stock]], Table2[[#All],[Stock]:[param_complete]], 28, FALSE)</f>
        <v>0</v>
      </c>
      <c r="AI240" s="65">
        <f>VLOOKUP(Table1[[#This Row],[Stock]], Table2[[#All],[Stock]:[param_complete]], 29, FALSE)</f>
        <v>360</v>
      </c>
      <c r="AJ240" s="65">
        <f>VLOOKUP(Table1[[#This Row],[Stock]], Table2[[#All],[Stock]:[param_complete]], 30, FALSE)</f>
        <v>180</v>
      </c>
      <c r="AK240" s="65">
        <f>VLOOKUP(Table1[[#This Row],[Stock]], Table2[[#All],[Stock]:[param_complete]], 32, FALSE)</f>
        <v>0</v>
      </c>
    </row>
    <row r="241" spans="1:37" x14ac:dyDescent="0.3">
      <c r="A241" s="9" t="s">
        <v>244</v>
      </c>
      <c r="B241" s="9" t="s">
        <v>234</v>
      </c>
      <c r="C241" s="9" t="s">
        <v>235</v>
      </c>
      <c r="D241" s="9">
        <v>12</v>
      </c>
      <c r="E241" s="2">
        <v>0</v>
      </c>
      <c r="F241" s="9"/>
      <c r="G241" s="9"/>
      <c r="H241" s="9"/>
      <c r="I241" s="9"/>
      <c r="J241" s="9" t="s">
        <v>236</v>
      </c>
      <c r="K241" s="9"/>
      <c r="L241" s="9"/>
      <c r="M241" s="1" t="s">
        <v>237</v>
      </c>
      <c r="N241" s="9"/>
      <c r="O241" s="9"/>
      <c r="P241" s="9">
        <v>0</v>
      </c>
      <c r="Q241" s="9" t="s">
        <v>7</v>
      </c>
      <c r="R241" s="9"/>
      <c r="S241" s="9"/>
      <c r="T241" s="65"/>
      <c r="U241" s="65" t="str">
        <f>VLOOKUP(Table1[[#This Row],[Stock]], Table2[[#All],[Stock]:[param_complete]], 2, FALSE)</f>
        <v>reef-associated</v>
      </c>
      <c r="V241" s="65">
        <f>VLOOKUP(Table1[[#This Row],[Stock]], Table2[[#All],[Stock]:[param_complete]], 4, FALSE)</f>
        <v>4.5</v>
      </c>
      <c r="W241" s="65">
        <f>VLOOKUP(Table1[[#This Row],[Stock]], Table2[[#All],[Stock]:[param_complete]], 6, FALSE)</f>
        <v>850</v>
      </c>
      <c r="X241" s="65">
        <f>VLOOKUP(Table1[[#This Row],[Stock]], Table2[[#All],[Stock]:[param_complete]], 8, FALSE)</f>
        <v>27.7</v>
      </c>
      <c r="Y241" s="65">
        <f>VLOOKUP(Table1[[#This Row],[Stock]], Table2[[#All],[Stock]:[param_complete]], 10, FALSE)</f>
        <v>2</v>
      </c>
      <c r="Z241" s="65">
        <f>VLOOKUP(Table1[[#This Row],[Stock]], Table2[[#All],[Stock]:[param_complete]], 12, FALSE)</f>
        <v>20.9</v>
      </c>
      <c r="AA241" s="65">
        <f>VLOOKUP(Table1[[#This Row],[Stock]], Table2[[#All],[Stock]:[param_complete]], 14, FALSE)</f>
        <v>223</v>
      </c>
      <c r="AB241" s="65">
        <f>VLOOKUP(Table1[[#This Row],[Stock]], Table2[[#All],[Stock]:[param_complete]], 16, FALSE)</f>
        <v>272</v>
      </c>
      <c r="AC241" s="65">
        <f>VLOOKUP(Table1[[#This Row],[Stock]], Table2[[#All],[Stock]:[param_complete]], 18, FALSE)</f>
        <v>4.9000000000000002E-2</v>
      </c>
      <c r="AD241" s="65">
        <f>VLOOKUP(Table1[[#This Row],[Stock]], Table2[[#All],[Stock]:[param_complete]], 20, FALSE)</f>
        <v>275</v>
      </c>
      <c r="AE241" s="65">
        <f>VLOOKUP(Table1[[#This Row],[Stock]], Table2[[#All],[Stock]:[param_complete]], 22, FALSE)</f>
        <v>34.5</v>
      </c>
      <c r="AF241" s="65">
        <f>VLOOKUP(Table1[[#This Row],[Stock]], Table2[[#All],[Stock]:[param_complete]], 24, FALSE)</f>
        <v>17</v>
      </c>
      <c r="AG241" s="65">
        <f>VLOOKUP(Table1[[#This Row],[Stock]], Table2[[#All],[Stock]:[param_complete]], 26, FALSE)</f>
        <v>0</v>
      </c>
      <c r="AH241" s="65">
        <f>VLOOKUP(Table1[[#This Row],[Stock]], Table2[[#All],[Stock]:[param_complete]], 28, FALSE)</f>
        <v>0</v>
      </c>
      <c r="AI241" s="65">
        <f>VLOOKUP(Table1[[#This Row],[Stock]], Table2[[#All],[Stock]:[param_complete]], 29, FALSE)</f>
        <v>360</v>
      </c>
      <c r="AJ241" s="65">
        <f>VLOOKUP(Table1[[#This Row],[Stock]], Table2[[#All],[Stock]:[param_complete]], 30, FALSE)</f>
        <v>180</v>
      </c>
      <c r="AK241" s="65">
        <f>VLOOKUP(Table1[[#This Row],[Stock]], Table2[[#All],[Stock]:[param_complete]], 32, FALSE)</f>
        <v>0</v>
      </c>
    </row>
    <row r="242" spans="1:37" x14ac:dyDescent="0.3">
      <c r="A242" s="9" t="s">
        <v>244</v>
      </c>
      <c r="B242" s="9" t="s">
        <v>234</v>
      </c>
      <c r="C242" s="9" t="s">
        <v>235</v>
      </c>
      <c r="D242" s="9">
        <v>13</v>
      </c>
      <c r="E242" s="2">
        <v>0</v>
      </c>
      <c r="F242" s="9"/>
      <c r="G242" s="9"/>
      <c r="H242" s="9"/>
      <c r="I242" s="9"/>
      <c r="J242" s="9" t="s">
        <v>236</v>
      </c>
      <c r="K242" s="9"/>
      <c r="L242" s="9"/>
      <c r="M242" s="1" t="s">
        <v>237</v>
      </c>
      <c r="N242" s="9"/>
      <c r="O242" s="9"/>
      <c r="P242" s="9">
        <v>0</v>
      </c>
      <c r="Q242" s="9" t="s">
        <v>7</v>
      </c>
      <c r="R242" s="9"/>
      <c r="S242" s="9"/>
      <c r="T242" s="65"/>
      <c r="U242" s="65" t="str">
        <f>VLOOKUP(Table1[[#This Row],[Stock]], Table2[[#All],[Stock]:[param_complete]], 2, FALSE)</f>
        <v>reef-associated</v>
      </c>
      <c r="V242" s="65">
        <f>VLOOKUP(Table1[[#This Row],[Stock]], Table2[[#All],[Stock]:[param_complete]], 4, FALSE)</f>
        <v>4.5</v>
      </c>
      <c r="W242" s="65">
        <f>VLOOKUP(Table1[[#This Row],[Stock]], Table2[[#All],[Stock]:[param_complete]], 6, FALSE)</f>
        <v>850</v>
      </c>
      <c r="X242" s="65">
        <f>VLOOKUP(Table1[[#This Row],[Stock]], Table2[[#All],[Stock]:[param_complete]], 8, FALSE)</f>
        <v>27.7</v>
      </c>
      <c r="Y242" s="65">
        <f>VLOOKUP(Table1[[#This Row],[Stock]], Table2[[#All],[Stock]:[param_complete]], 10, FALSE)</f>
        <v>2</v>
      </c>
      <c r="Z242" s="65">
        <f>VLOOKUP(Table1[[#This Row],[Stock]], Table2[[#All],[Stock]:[param_complete]], 12, FALSE)</f>
        <v>20.9</v>
      </c>
      <c r="AA242" s="65">
        <f>VLOOKUP(Table1[[#This Row],[Stock]], Table2[[#All],[Stock]:[param_complete]], 14, FALSE)</f>
        <v>223</v>
      </c>
      <c r="AB242" s="65">
        <f>VLOOKUP(Table1[[#This Row],[Stock]], Table2[[#All],[Stock]:[param_complete]], 16, FALSE)</f>
        <v>272</v>
      </c>
      <c r="AC242" s="65">
        <f>VLOOKUP(Table1[[#This Row],[Stock]], Table2[[#All],[Stock]:[param_complete]], 18, FALSE)</f>
        <v>4.9000000000000002E-2</v>
      </c>
      <c r="AD242" s="65">
        <f>VLOOKUP(Table1[[#This Row],[Stock]], Table2[[#All],[Stock]:[param_complete]], 20, FALSE)</f>
        <v>275</v>
      </c>
      <c r="AE242" s="65">
        <f>VLOOKUP(Table1[[#This Row],[Stock]], Table2[[#All],[Stock]:[param_complete]], 22, FALSE)</f>
        <v>34.5</v>
      </c>
      <c r="AF242" s="65">
        <f>VLOOKUP(Table1[[#This Row],[Stock]], Table2[[#All],[Stock]:[param_complete]], 24, FALSE)</f>
        <v>17</v>
      </c>
      <c r="AG242" s="65">
        <f>VLOOKUP(Table1[[#This Row],[Stock]], Table2[[#All],[Stock]:[param_complete]], 26, FALSE)</f>
        <v>0</v>
      </c>
      <c r="AH242" s="65">
        <f>VLOOKUP(Table1[[#This Row],[Stock]], Table2[[#All],[Stock]:[param_complete]], 28, FALSE)</f>
        <v>0</v>
      </c>
      <c r="AI242" s="65">
        <f>VLOOKUP(Table1[[#This Row],[Stock]], Table2[[#All],[Stock]:[param_complete]], 29, FALSE)</f>
        <v>360</v>
      </c>
      <c r="AJ242" s="65">
        <f>VLOOKUP(Table1[[#This Row],[Stock]], Table2[[#All],[Stock]:[param_complete]], 30, FALSE)</f>
        <v>180</v>
      </c>
      <c r="AK242" s="65">
        <f>VLOOKUP(Table1[[#This Row],[Stock]], Table2[[#All],[Stock]:[param_complete]], 32, FALSE)</f>
        <v>0</v>
      </c>
    </row>
    <row r="243" spans="1:37" x14ac:dyDescent="0.3">
      <c r="A243" s="9" t="s">
        <v>244</v>
      </c>
      <c r="B243" s="9" t="s">
        <v>234</v>
      </c>
      <c r="C243" s="9" t="s">
        <v>235</v>
      </c>
      <c r="D243" s="9">
        <v>14</v>
      </c>
      <c r="E243" s="2">
        <v>0</v>
      </c>
      <c r="F243" s="9"/>
      <c r="G243" s="9"/>
      <c r="H243" s="9"/>
      <c r="I243" s="9"/>
      <c r="J243" s="9" t="s">
        <v>236</v>
      </c>
      <c r="K243" s="9"/>
      <c r="L243" s="9"/>
      <c r="M243" s="1" t="s">
        <v>237</v>
      </c>
      <c r="N243" s="9"/>
      <c r="O243" s="9"/>
      <c r="P243" s="9">
        <v>0</v>
      </c>
      <c r="Q243" s="9" t="s">
        <v>7</v>
      </c>
      <c r="R243" s="9"/>
      <c r="S243" s="9"/>
      <c r="T243" s="65"/>
      <c r="U243" s="65" t="str">
        <f>VLOOKUP(Table1[[#This Row],[Stock]], Table2[[#All],[Stock]:[param_complete]], 2, FALSE)</f>
        <v>reef-associated</v>
      </c>
      <c r="V243" s="65">
        <f>VLOOKUP(Table1[[#This Row],[Stock]], Table2[[#All],[Stock]:[param_complete]], 4, FALSE)</f>
        <v>4.5</v>
      </c>
      <c r="W243" s="65">
        <f>VLOOKUP(Table1[[#This Row],[Stock]], Table2[[#All],[Stock]:[param_complete]], 6, FALSE)</f>
        <v>850</v>
      </c>
      <c r="X243" s="65">
        <f>VLOOKUP(Table1[[#This Row],[Stock]], Table2[[#All],[Stock]:[param_complete]], 8, FALSE)</f>
        <v>27.7</v>
      </c>
      <c r="Y243" s="65">
        <f>VLOOKUP(Table1[[#This Row],[Stock]], Table2[[#All],[Stock]:[param_complete]], 10, FALSE)</f>
        <v>2</v>
      </c>
      <c r="Z243" s="65">
        <f>VLOOKUP(Table1[[#This Row],[Stock]], Table2[[#All],[Stock]:[param_complete]], 12, FALSE)</f>
        <v>20.9</v>
      </c>
      <c r="AA243" s="65">
        <f>VLOOKUP(Table1[[#This Row],[Stock]], Table2[[#All],[Stock]:[param_complete]], 14, FALSE)</f>
        <v>223</v>
      </c>
      <c r="AB243" s="65">
        <f>VLOOKUP(Table1[[#This Row],[Stock]], Table2[[#All],[Stock]:[param_complete]], 16, FALSE)</f>
        <v>272</v>
      </c>
      <c r="AC243" s="65">
        <f>VLOOKUP(Table1[[#This Row],[Stock]], Table2[[#All],[Stock]:[param_complete]], 18, FALSE)</f>
        <v>4.9000000000000002E-2</v>
      </c>
      <c r="AD243" s="65">
        <f>VLOOKUP(Table1[[#This Row],[Stock]], Table2[[#All],[Stock]:[param_complete]], 20, FALSE)</f>
        <v>275</v>
      </c>
      <c r="AE243" s="65">
        <f>VLOOKUP(Table1[[#This Row],[Stock]], Table2[[#All],[Stock]:[param_complete]], 22, FALSE)</f>
        <v>34.5</v>
      </c>
      <c r="AF243" s="65">
        <f>VLOOKUP(Table1[[#This Row],[Stock]], Table2[[#All],[Stock]:[param_complete]], 24, FALSE)</f>
        <v>17</v>
      </c>
      <c r="AG243" s="65">
        <f>VLOOKUP(Table1[[#This Row],[Stock]], Table2[[#All],[Stock]:[param_complete]], 26, FALSE)</f>
        <v>0</v>
      </c>
      <c r="AH243" s="65">
        <f>VLOOKUP(Table1[[#This Row],[Stock]], Table2[[#All],[Stock]:[param_complete]], 28, FALSE)</f>
        <v>0</v>
      </c>
      <c r="AI243" s="65">
        <f>VLOOKUP(Table1[[#This Row],[Stock]], Table2[[#All],[Stock]:[param_complete]], 29, FALSE)</f>
        <v>360</v>
      </c>
      <c r="AJ243" s="65">
        <f>VLOOKUP(Table1[[#This Row],[Stock]], Table2[[#All],[Stock]:[param_complete]], 30, FALSE)</f>
        <v>180</v>
      </c>
      <c r="AK243" s="65">
        <f>VLOOKUP(Table1[[#This Row],[Stock]], Table2[[#All],[Stock]:[param_complete]], 32, FALSE)</f>
        <v>0</v>
      </c>
    </row>
    <row r="244" spans="1:37" x14ac:dyDescent="0.3">
      <c r="A244" s="9" t="s">
        <v>244</v>
      </c>
      <c r="B244" s="9" t="s">
        <v>234</v>
      </c>
      <c r="C244" s="9" t="s">
        <v>235</v>
      </c>
      <c r="D244" s="9">
        <v>15</v>
      </c>
      <c r="E244" s="2">
        <v>0</v>
      </c>
      <c r="F244" s="9"/>
      <c r="G244" s="9"/>
      <c r="H244" s="9"/>
      <c r="I244" s="9"/>
      <c r="J244" s="9" t="s">
        <v>236</v>
      </c>
      <c r="K244" s="9"/>
      <c r="L244" s="9"/>
      <c r="M244" s="1" t="s">
        <v>237</v>
      </c>
      <c r="N244" s="9"/>
      <c r="O244" s="9"/>
      <c r="P244" s="9">
        <v>0</v>
      </c>
      <c r="Q244" s="9" t="s">
        <v>7</v>
      </c>
      <c r="R244" s="9"/>
      <c r="S244" s="9"/>
      <c r="T244" s="65"/>
      <c r="U244" s="65" t="str">
        <f>VLOOKUP(Table1[[#This Row],[Stock]], Table2[[#All],[Stock]:[param_complete]], 2, FALSE)</f>
        <v>reef-associated</v>
      </c>
      <c r="V244" s="65">
        <f>VLOOKUP(Table1[[#This Row],[Stock]], Table2[[#All],[Stock]:[param_complete]], 4, FALSE)</f>
        <v>4.5</v>
      </c>
      <c r="W244" s="65">
        <f>VLOOKUP(Table1[[#This Row],[Stock]], Table2[[#All],[Stock]:[param_complete]], 6, FALSE)</f>
        <v>850</v>
      </c>
      <c r="X244" s="65">
        <f>VLOOKUP(Table1[[#This Row],[Stock]], Table2[[#All],[Stock]:[param_complete]], 8, FALSE)</f>
        <v>27.7</v>
      </c>
      <c r="Y244" s="65">
        <f>VLOOKUP(Table1[[#This Row],[Stock]], Table2[[#All],[Stock]:[param_complete]], 10, FALSE)</f>
        <v>2</v>
      </c>
      <c r="Z244" s="65">
        <f>VLOOKUP(Table1[[#This Row],[Stock]], Table2[[#All],[Stock]:[param_complete]], 12, FALSE)</f>
        <v>20.9</v>
      </c>
      <c r="AA244" s="65">
        <f>VLOOKUP(Table1[[#This Row],[Stock]], Table2[[#All],[Stock]:[param_complete]], 14, FALSE)</f>
        <v>223</v>
      </c>
      <c r="AB244" s="65">
        <f>VLOOKUP(Table1[[#This Row],[Stock]], Table2[[#All],[Stock]:[param_complete]], 16, FALSE)</f>
        <v>272</v>
      </c>
      <c r="AC244" s="65">
        <f>VLOOKUP(Table1[[#This Row],[Stock]], Table2[[#All],[Stock]:[param_complete]], 18, FALSE)</f>
        <v>4.9000000000000002E-2</v>
      </c>
      <c r="AD244" s="65">
        <f>VLOOKUP(Table1[[#This Row],[Stock]], Table2[[#All],[Stock]:[param_complete]], 20, FALSE)</f>
        <v>275</v>
      </c>
      <c r="AE244" s="65">
        <f>VLOOKUP(Table1[[#This Row],[Stock]], Table2[[#All],[Stock]:[param_complete]], 22, FALSE)</f>
        <v>34.5</v>
      </c>
      <c r="AF244" s="65">
        <f>VLOOKUP(Table1[[#This Row],[Stock]], Table2[[#All],[Stock]:[param_complete]], 24, FALSE)</f>
        <v>17</v>
      </c>
      <c r="AG244" s="65">
        <f>VLOOKUP(Table1[[#This Row],[Stock]], Table2[[#All],[Stock]:[param_complete]], 26, FALSE)</f>
        <v>0</v>
      </c>
      <c r="AH244" s="65">
        <f>VLOOKUP(Table1[[#This Row],[Stock]], Table2[[#All],[Stock]:[param_complete]], 28, FALSE)</f>
        <v>0</v>
      </c>
      <c r="AI244" s="65">
        <f>VLOOKUP(Table1[[#This Row],[Stock]], Table2[[#All],[Stock]:[param_complete]], 29, FALSE)</f>
        <v>360</v>
      </c>
      <c r="AJ244" s="65">
        <f>VLOOKUP(Table1[[#This Row],[Stock]], Table2[[#All],[Stock]:[param_complete]], 30, FALSE)</f>
        <v>180</v>
      </c>
      <c r="AK244" s="65">
        <f>VLOOKUP(Table1[[#This Row],[Stock]], Table2[[#All],[Stock]:[param_complete]], 32, FALSE)</f>
        <v>0</v>
      </c>
    </row>
    <row r="245" spans="1:37" x14ac:dyDescent="0.3">
      <c r="A245" s="9" t="s">
        <v>244</v>
      </c>
      <c r="B245" s="9" t="s">
        <v>234</v>
      </c>
      <c r="C245" s="9" t="s">
        <v>235</v>
      </c>
      <c r="D245" s="9">
        <v>16</v>
      </c>
      <c r="E245" s="2">
        <v>4.1911869967769999E-3</v>
      </c>
      <c r="F245" s="9"/>
      <c r="G245" s="9"/>
      <c r="H245" s="9"/>
      <c r="I245" s="9"/>
      <c r="J245" s="9" t="s">
        <v>236</v>
      </c>
      <c r="K245" s="9"/>
      <c r="L245" s="9"/>
      <c r="M245" s="1" t="s">
        <v>237</v>
      </c>
      <c r="N245" s="9"/>
      <c r="O245" s="9"/>
      <c r="P245" s="9">
        <v>0</v>
      </c>
      <c r="Q245" s="9" t="s">
        <v>7</v>
      </c>
      <c r="R245" s="9"/>
      <c r="S245" s="9"/>
      <c r="T245" s="65"/>
      <c r="U245" s="65" t="str">
        <f>VLOOKUP(Table1[[#This Row],[Stock]], Table2[[#All],[Stock]:[param_complete]], 2, FALSE)</f>
        <v>reef-associated</v>
      </c>
      <c r="V245" s="65">
        <f>VLOOKUP(Table1[[#This Row],[Stock]], Table2[[#All],[Stock]:[param_complete]], 4, FALSE)</f>
        <v>4.5</v>
      </c>
      <c r="W245" s="65">
        <f>VLOOKUP(Table1[[#This Row],[Stock]], Table2[[#All],[Stock]:[param_complete]], 6, FALSE)</f>
        <v>850</v>
      </c>
      <c r="X245" s="65">
        <f>VLOOKUP(Table1[[#This Row],[Stock]], Table2[[#All],[Stock]:[param_complete]], 8, FALSE)</f>
        <v>27.7</v>
      </c>
      <c r="Y245" s="65">
        <f>VLOOKUP(Table1[[#This Row],[Stock]], Table2[[#All],[Stock]:[param_complete]], 10, FALSE)</f>
        <v>2</v>
      </c>
      <c r="Z245" s="65">
        <f>VLOOKUP(Table1[[#This Row],[Stock]], Table2[[#All],[Stock]:[param_complete]], 12, FALSE)</f>
        <v>20.9</v>
      </c>
      <c r="AA245" s="65">
        <f>VLOOKUP(Table1[[#This Row],[Stock]], Table2[[#All],[Stock]:[param_complete]], 14, FALSE)</f>
        <v>223</v>
      </c>
      <c r="AB245" s="65">
        <f>VLOOKUP(Table1[[#This Row],[Stock]], Table2[[#All],[Stock]:[param_complete]], 16, FALSE)</f>
        <v>272</v>
      </c>
      <c r="AC245" s="65">
        <f>VLOOKUP(Table1[[#This Row],[Stock]], Table2[[#All],[Stock]:[param_complete]], 18, FALSE)</f>
        <v>4.9000000000000002E-2</v>
      </c>
      <c r="AD245" s="65">
        <f>VLOOKUP(Table1[[#This Row],[Stock]], Table2[[#All],[Stock]:[param_complete]], 20, FALSE)</f>
        <v>275</v>
      </c>
      <c r="AE245" s="65">
        <f>VLOOKUP(Table1[[#This Row],[Stock]], Table2[[#All],[Stock]:[param_complete]], 22, FALSE)</f>
        <v>34.5</v>
      </c>
      <c r="AF245" s="65">
        <f>VLOOKUP(Table1[[#This Row],[Stock]], Table2[[#All],[Stock]:[param_complete]], 24, FALSE)</f>
        <v>17</v>
      </c>
      <c r="AG245" s="65">
        <f>VLOOKUP(Table1[[#This Row],[Stock]], Table2[[#All],[Stock]:[param_complete]], 26, FALSE)</f>
        <v>0</v>
      </c>
      <c r="AH245" s="65">
        <f>VLOOKUP(Table1[[#This Row],[Stock]], Table2[[#All],[Stock]:[param_complete]], 28, FALSE)</f>
        <v>0</v>
      </c>
      <c r="AI245" s="65">
        <f>VLOOKUP(Table1[[#This Row],[Stock]], Table2[[#All],[Stock]:[param_complete]], 29, FALSE)</f>
        <v>360</v>
      </c>
      <c r="AJ245" s="65">
        <f>VLOOKUP(Table1[[#This Row],[Stock]], Table2[[#All],[Stock]:[param_complete]], 30, FALSE)</f>
        <v>180</v>
      </c>
      <c r="AK245" s="65">
        <f>VLOOKUP(Table1[[#This Row],[Stock]], Table2[[#All],[Stock]:[param_complete]], 32, FALSE)</f>
        <v>0</v>
      </c>
    </row>
    <row r="246" spans="1:37" x14ac:dyDescent="0.3">
      <c r="A246" s="9" t="s">
        <v>244</v>
      </c>
      <c r="B246" s="9" t="s">
        <v>234</v>
      </c>
      <c r="C246" s="9" t="s">
        <v>235</v>
      </c>
      <c r="D246" s="9">
        <v>17</v>
      </c>
      <c r="E246" s="2">
        <v>7.73720396658661E-3</v>
      </c>
      <c r="F246" s="9"/>
      <c r="G246" s="9"/>
      <c r="H246" s="9"/>
      <c r="I246" s="9"/>
      <c r="J246" s="9" t="s">
        <v>236</v>
      </c>
      <c r="K246" s="9"/>
      <c r="L246" s="9"/>
      <c r="M246" s="1" t="s">
        <v>237</v>
      </c>
      <c r="N246" s="9"/>
      <c r="O246" s="9"/>
      <c r="P246" s="9">
        <v>0</v>
      </c>
      <c r="Q246" s="9" t="s">
        <v>7</v>
      </c>
      <c r="R246" s="9"/>
      <c r="S246" s="9"/>
      <c r="T246" s="65"/>
      <c r="U246" s="65" t="str">
        <f>VLOOKUP(Table1[[#This Row],[Stock]], Table2[[#All],[Stock]:[param_complete]], 2, FALSE)</f>
        <v>reef-associated</v>
      </c>
      <c r="V246" s="65">
        <f>VLOOKUP(Table1[[#This Row],[Stock]], Table2[[#All],[Stock]:[param_complete]], 4, FALSE)</f>
        <v>4.5</v>
      </c>
      <c r="W246" s="65">
        <f>VLOOKUP(Table1[[#This Row],[Stock]], Table2[[#All],[Stock]:[param_complete]], 6, FALSE)</f>
        <v>850</v>
      </c>
      <c r="X246" s="65">
        <f>VLOOKUP(Table1[[#This Row],[Stock]], Table2[[#All],[Stock]:[param_complete]], 8, FALSE)</f>
        <v>27.7</v>
      </c>
      <c r="Y246" s="65">
        <f>VLOOKUP(Table1[[#This Row],[Stock]], Table2[[#All],[Stock]:[param_complete]], 10, FALSE)</f>
        <v>2</v>
      </c>
      <c r="Z246" s="65">
        <f>VLOOKUP(Table1[[#This Row],[Stock]], Table2[[#All],[Stock]:[param_complete]], 12, FALSE)</f>
        <v>20.9</v>
      </c>
      <c r="AA246" s="65">
        <f>VLOOKUP(Table1[[#This Row],[Stock]], Table2[[#All],[Stock]:[param_complete]], 14, FALSE)</f>
        <v>223</v>
      </c>
      <c r="AB246" s="65">
        <f>VLOOKUP(Table1[[#This Row],[Stock]], Table2[[#All],[Stock]:[param_complete]], 16, FALSE)</f>
        <v>272</v>
      </c>
      <c r="AC246" s="65">
        <f>VLOOKUP(Table1[[#This Row],[Stock]], Table2[[#All],[Stock]:[param_complete]], 18, FALSE)</f>
        <v>4.9000000000000002E-2</v>
      </c>
      <c r="AD246" s="65">
        <f>VLOOKUP(Table1[[#This Row],[Stock]], Table2[[#All],[Stock]:[param_complete]], 20, FALSE)</f>
        <v>275</v>
      </c>
      <c r="AE246" s="65">
        <f>VLOOKUP(Table1[[#This Row],[Stock]], Table2[[#All],[Stock]:[param_complete]], 22, FALSE)</f>
        <v>34.5</v>
      </c>
      <c r="AF246" s="65">
        <f>VLOOKUP(Table1[[#This Row],[Stock]], Table2[[#All],[Stock]:[param_complete]], 24, FALSE)</f>
        <v>17</v>
      </c>
      <c r="AG246" s="65">
        <f>VLOOKUP(Table1[[#This Row],[Stock]], Table2[[#All],[Stock]:[param_complete]], 26, FALSE)</f>
        <v>0</v>
      </c>
      <c r="AH246" s="65">
        <f>VLOOKUP(Table1[[#This Row],[Stock]], Table2[[#All],[Stock]:[param_complete]], 28, FALSE)</f>
        <v>0</v>
      </c>
      <c r="AI246" s="65">
        <f>VLOOKUP(Table1[[#This Row],[Stock]], Table2[[#All],[Stock]:[param_complete]], 29, FALSE)</f>
        <v>360</v>
      </c>
      <c r="AJ246" s="65">
        <f>VLOOKUP(Table1[[#This Row],[Stock]], Table2[[#All],[Stock]:[param_complete]], 30, FALSE)</f>
        <v>180</v>
      </c>
      <c r="AK246" s="65">
        <f>VLOOKUP(Table1[[#This Row],[Stock]], Table2[[#All],[Stock]:[param_complete]], 32, FALSE)</f>
        <v>0</v>
      </c>
    </row>
    <row r="247" spans="1:37" x14ac:dyDescent="0.3">
      <c r="A247" s="9" t="s">
        <v>244</v>
      </c>
      <c r="B247" s="9" t="s">
        <v>234</v>
      </c>
      <c r="C247" s="9" t="s">
        <v>235</v>
      </c>
      <c r="D247" s="9">
        <v>18</v>
      </c>
      <c r="E247" s="2">
        <v>1.3621115921674301E-2</v>
      </c>
      <c r="F247" s="9"/>
      <c r="G247" s="9"/>
      <c r="H247" s="9"/>
      <c r="I247" s="9"/>
      <c r="J247" s="9" t="s">
        <v>236</v>
      </c>
      <c r="K247" s="9"/>
      <c r="L247" s="9"/>
      <c r="M247" s="1" t="s">
        <v>237</v>
      </c>
      <c r="N247" s="9"/>
      <c r="O247" s="9"/>
      <c r="P247" s="9">
        <v>0</v>
      </c>
      <c r="Q247" s="9" t="s">
        <v>7</v>
      </c>
      <c r="R247" s="9"/>
      <c r="S247" s="9"/>
      <c r="T247" s="65"/>
      <c r="U247" s="65" t="str">
        <f>VLOOKUP(Table1[[#This Row],[Stock]], Table2[[#All],[Stock]:[param_complete]], 2, FALSE)</f>
        <v>reef-associated</v>
      </c>
      <c r="V247" s="65">
        <f>VLOOKUP(Table1[[#This Row],[Stock]], Table2[[#All],[Stock]:[param_complete]], 4, FALSE)</f>
        <v>4.5</v>
      </c>
      <c r="W247" s="65">
        <f>VLOOKUP(Table1[[#This Row],[Stock]], Table2[[#All],[Stock]:[param_complete]], 6, FALSE)</f>
        <v>850</v>
      </c>
      <c r="X247" s="65">
        <f>VLOOKUP(Table1[[#This Row],[Stock]], Table2[[#All],[Stock]:[param_complete]], 8, FALSE)</f>
        <v>27.7</v>
      </c>
      <c r="Y247" s="65">
        <f>VLOOKUP(Table1[[#This Row],[Stock]], Table2[[#All],[Stock]:[param_complete]], 10, FALSE)</f>
        <v>2</v>
      </c>
      <c r="Z247" s="65">
        <f>VLOOKUP(Table1[[#This Row],[Stock]], Table2[[#All],[Stock]:[param_complete]], 12, FALSE)</f>
        <v>20.9</v>
      </c>
      <c r="AA247" s="65">
        <f>VLOOKUP(Table1[[#This Row],[Stock]], Table2[[#All],[Stock]:[param_complete]], 14, FALSE)</f>
        <v>223</v>
      </c>
      <c r="AB247" s="65">
        <f>VLOOKUP(Table1[[#This Row],[Stock]], Table2[[#All],[Stock]:[param_complete]], 16, FALSE)</f>
        <v>272</v>
      </c>
      <c r="AC247" s="65">
        <f>VLOOKUP(Table1[[#This Row],[Stock]], Table2[[#All],[Stock]:[param_complete]], 18, FALSE)</f>
        <v>4.9000000000000002E-2</v>
      </c>
      <c r="AD247" s="65">
        <f>VLOOKUP(Table1[[#This Row],[Stock]], Table2[[#All],[Stock]:[param_complete]], 20, FALSE)</f>
        <v>275</v>
      </c>
      <c r="AE247" s="65">
        <f>VLOOKUP(Table1[[#This Row],[Stock]], Table2[[#All],[Stock]:[param_complete]], 22, FALSE)</f>
        <v>34.5</v>
      </c>
      <c r="AF247" s="65">
        <f>VLOOKUP(Table1[[#This Row],[Stock]], Table2[[#All],[Stock]:[param_complete]], 24, FALSE)</f>
        <v>17</v>
      </c>
      <c r="AG247" s="65">
        <f>VLOOKUP(Table1[[#This Row],[Stock]], Table2[[#All],[Stock]:[param_complete]], 26, FALSE)</f>
        <v>0</v>
      </c>
      <c r="AH247" s="65">
        <f>VLOOKUP(Table1[[#This Row],[Stock]], Table2[[#All],[Stock]:[param_complete]], 28, FALSE)</f>
        <v>0</v>
      </c>
      <c r="AI247" s="65">
        <f>VLOOKUP(Table1[[#This Row],[Stock]], Table2[[#All],[Stock]:[param_complete]], 29, FALSE)</f>
        <v>360</v>
      </c>
      <c r="AJ247" s="65">
        <f>VLOOKUP(Table1[[#This Row],[Stock]], Table2[[#All],[Stock]:[param_complete]], 30, FALSE)</f>
        <v>180</v>
      </c>
      <c r="AK247" s="65">
        <f>VLOOKUP(Table1[[#This Row],[Stock]], Table2[[#All],[Stock]:[param_complete]], 32, FALSE)</f>
        <v>0</v>
      </c>
    </row>
    <row r="248" spans="1:37" x14ac:dyDescent="0.3">
      <c r="A248" s="9" t="s">
        <v>244</v>
      </c>
      <c r="B248" s="9" t="s">
        <v>234</v>
      </c>
      <c r="C248" s="9" t="s">
        <v>235</v>
      </c>
      <c r="D248" s="9">
        <v>19</v>
      </c>
      <c r="E248" s="2">
        <v>3.7097760186335801E-2</v>
      </c>
      <c r="F248" s="9"/>
      <c r="G248" s="9"/>
      <c r="H248" s="9"/>
      <c r="I248" s="9"/>
      <c r="J248" s="9" t="s">
        <v>236</v>
      </c>
      <c r="K248" s="9"/>
      <c r="L248" s="9"/>
      <c r="M248" s="1" t="s">
        <v>237</v>
      </c>
      <c r="N248" s="9"/>
      <c r="O248" s="9"/>
      <c r="P248" s="9">
        <v>0</v>
      </c>
      <c r="Q248" s="9" t="s">
        <v>7</v>
      </c>
      <c r="R248" s="9"/>
      <c r="S248" s="9"/>
      <c r="T248" s="65"/>
      <c r="U248" s="65" t="str">
        <f>VLOOKUP(Table1[[#This Row],[Stock]], Table2[[#All],[Stock]:[param_complete]], 2, FALSE)</f>
        <v>reef-associated</v>
      </c>
      <c r="V248" s="65">
        <f>VLOOKUP(Table1[[#This Row],[Stock]], Table2[[#All],[Stock]:[param_complete]], 4, FALSE)</f>
        <v>4.5</v>
      </c>
      <c r="W248" s="65">
        <f>VLOOKUP(Table1[[#This Row],[Stock]], Table2[[#All],[Stock]:[param_complete]], 6, FALSE)</f>
        <v>850</v>
      </c>
      <c r="X248" s="65">
        <f>VLOOKUP(Table1[[#This Row],[Stock]], Table2[[#All],[Stock]:[param_complete]], 8, FALSE)</f>
        <v>27.7</v>
      </c>
      <c r="Y248" s="65">
        <f>VLOOKUP(Table1[[#This Row],[Stock]], Table2[[#All],[Stock]:[param_complete]], 10, FALSE)</f>
        <v>2</v>
      </c>
      <c r="Z248" s="65">
        <f>VLOOKUP(Table1[[#This Row],[Stock]], Table2[[#All],[Stock]:[param_complete]], 12, FALSE)</f>
        <v>20.9</v>
      </c>
      <c r="AA248" s="65">
        <f>VLOOKUP(Table1[[#This Row],[Stock]], Table2[[#All],[Stock]:[param_complete]], 14, FALSE)</f>
        <v>223</v>
      </c>
      <c r="AB248" s="65">
        <f>VLOOKUP(Table1[[#This Row],[Stock]], Table2[[#All],[Stock]:[param_complete]], 16, FALSE)</f>
        <v>272</v>
      </c>
      <c r="AC248" s="65">
        <f>VLOOKUP(Table1[[#This Row],[Stock]], Table2[[#All],[Stock]:[param_complete]], 18, FALSE)</f>
        <v>4.9000000000000002E-2</v>
      </c>
      <c r="AD248" s="65">
        <f>VLOOKUP(Table1[[#This Row],[Stock]], Table2[[#All],[Stock]:[param_complete]], 20, FALSE)</f>
        <v>275</v>
      </c>
      <c r="AE248" s="65">
        <f>VLOOKUP(Table1[[#This Row],[Stock]], Table2[[#All],[Stock]:[param_complete]], 22, FALSE)</f>
        <v>34.5</v>
      </c>
      <c r="AF248" s="65">
        <f>VLOOKUP(Table1[[#This Row],[Stock]], Table2[[#All],[Stock]:[param_complete]], 24, FALSE)</f>
        <v>17</v>
      </c>
      <c r="AG248" s="65">
        <f>VLOOKUP(Table1[[#This Row],[Stock]], Table2[[#All],[Stock]:[param_complete]], 26, FALSE)</f>
        <v>0</v>
      </c>
      <c r="AH248" s="65">
        <f>VLOOKUP(Table1[[#This Row],[Stock]], Table2[[#All],[Stock]:[param_complete]], 28, FALSE)</f>
        <v>0</v>
      </c>
      <c r="AI248" s="65">
        <f>VLOOKUP(Table1[[#This Row],[Stock]], Table2[[#All],[Stock]:[param_complete]], 29, FALSE)</f>
        <v>360</v>
      </c>
      <c r="AJ248" s="65">
        <f>VLOOKUP(Table1[[#This Row],[Stock]], Table2[[#All],[Stock]:[param_complete]], 30, FALSE)</f>
        <v>180</v>
      </c>
      <c r="AK248" s="65">
        <f>VLOOKUP(Table1[[#This Row],[Stock]], Table2[[#All],[Stock]:[param_complete]], 32, FALSE)</f>
        <v>0</v>
      </c>
    </row>
    <row r="249" spans="1:37" x14ac:dyDescent="0.3">
      <c r="A249" s="9" t="s">
        <v>244</v>
      </c>
      <c r="B249" s="9" t="s">
        <v>234</v>
      </c>
      <c r="C249" s="9" t="s">
        <v>235</v>
      </c>
      <c r="D249" s="9">
        <v>20</v>
      </c>
      <c r="E249" s="2">
        <v>0.10511531809687299</v>
      </c>
      <c r="F249" s="9"/>
      <c r="G249" s="9"/>
      <c r="H249" s="9"/>
      <c r="I249" s="9"/>
      <c r="J249" s="9" t="s">
        <v>236</v>
      </c>
      <c r="K249" s="9"/>
      <c r="L249" s="9"/>
      <c r="M249" s="1" t="s">
        <v>237</v>
      </c>
      <c r="N249" s="9"/>
      <c r="O249" s="9"/>
      <c r="P249" s="9">
        <v>0</v>
      </c>
      <c r="Q249" s="9" t="s">
        <v>7</v>
      </c>
      <c r="R249" s="9"/>
      <c r="S249" s="9"/>
      <c r="T249" s="65"/>
      <c r="U249" s="65" t="str">
        <f>VLOOKUP(Table1[[#This Row],[Stock]], Table2[[#All],[Stock]:[param_complete]], 2, FALSE)</f>
        <v>reef-associated</v>
      </c>
      <c r="V249" s="65">
        <f>VLOOKUP(Table1[[#This Row],[Stock]], Table2[[#All],[Stock]:[param_complete]], 4, FALSE)</f>
        <v>4.5</v>
      </c>
      <c r="W249" s="65">
        <f>VLOOKUP(Table1[[#This Row],[Stock]], Table2[[#All],[Stock]:[param_complete]], 6, FALSE)</f>
        <v>850</v>
      </c>
      <c r="X249" s="65">
        <f>VLOOKUP(Table1[[#This Row],[Stock]], Table2[[#All],[Stock]:[param_complete]], 8, FALSE)</f>
        <v>27.7</v>
      </c>
      <c r="Y249" s="65">
        <f>VLOOKUP(Table1[[#This Row],[Stock]], Table2[[#All],[Stock]:[param_complete]], 10, FALSE)</f>
        <v>2</v>
      </c>
      <c r="Z249" s="65">
        <f>VLOOKUP(Table1[[#This Row],[Stock]], Table2[[#All],[Stock]:[param_complete]], 12, FALSE)</f>
        <v>20.9</v>
      </c>
      <c r="AA249" s="65">
        <f>VLOOKUP(Table1[[#This Row],[Stock]], Table2[[#All],[Stock]:[param_complete]], 14, FALSE)</f>
        <v>223</v>
      </c>
      <c r="AB249" s="65">
        <f>VLOOKUP(Table1[[#This Row],[Stock]], Table2[[#All],[Stock]:[param_complete]], 16, FALSE)</f>
        <v>272</v>
      </c>
      <c r="AC249" s="65">
        <f>VLOOKUP(Table1[[#This Row],[Stock]], Table2[[#All],[Stock]:[param_complete]], 18, FALSE)</f>
        <v>4.9000000000000002E-2</v>
      </c>
      <c r="AD249" s="65">
        <f>VLOOKUP(Table1[[#This Row],[Stock]], Table2[[#All],[Stock]:[param_complete]], 20, FALSE)</f>
        <v>275</v>
      </c>
      <c r="AE249" s="65">
        <f>VLOOKUP(Table1[[#This Row],[Stock]], Table2[[#All],[Stock]:[param_complete]], 22, FALSE)</f>
        <v>34.5</v>
      </c>
      <c r="AF249" s="65">
        <f>VLOOKUP(Table1[[#This Row],[Stock]], Table2[[#All],[Stock]:[param_complete]], 24, FALSE)</f>
        <v>17</v>
      </c>
      <c r="AG249" s="65">
        <f>VLOOKUP(Table1[[#This Row],[Stock]], Table2[[#All],[Stock]:[param_complete]], 26, FALSE)</f>
        <v>0</v>
      </c>
      <c r="AH249" s="65">
        <f>VLOOKUP(Table1[[#This Row],[Stock]], Table2[[#All],[Stock]:[param_complete]], 28, FALSE)</f>
        <v>0</v>
      </c>
      <c r="AI249" s="65">
        <f>VLOOKUP(Table1[[#This Row],[Stock]], Table2[[#All],[Stock]:[param_complete]], 29, FALSE)</f>
        <v>360</v>
      </c>
      <c r="AJ249" s="65">
        <f>VLOOKUP(Table1[[#This Row],[Stock]], Table2[[#All],[Stock]:[param_complete]], 30, FALSE)</f>
        <v>180</v>
      </c>
      <c r="AK249" s="65">
        <f>VLOOKUP(Table1[[#This Row],[Stock]], Table2[[#All],[Stock]:[param_complete]], 32, FALSE)</f>
        <v>0</v>
      </c>
    </row>
    <row r="250" spans="1:37" s="97" customFormat="1" x14ac:dyDescent="0.3">
      <c r="A250" s="96" t="s">
        <v>244</v>
      </c>
      <c r="B250" s="96" t="s">
        <v>234</v>
      </c>
      <c r="C250" s="96" t="s">
        <v>235</v>
      </c>
      <c r="D250" s="96">
        <v>21</v>
      </c>
      <c r="E250" s="102">
        <v>0.236437887634012</v>
      </c>
      <c r="F250" s="96"/>
      <c r="G250" s="96"/>
      <c r="H250" s="96"/>
      <c r="I250" s="96"/>
      <c r="J250" s="96" t="s">
        <v>236</v>
      </c>
      <c r="K250" s="96"/>
      <c r="L250" s="96"/>
      <c r="M250" s="99" t="s">
        <v>237</v>
      </c>
      <c r="N250" s="96"/>
      <c r="O250" s="96"/>
      <c r="P250" s="96">
        <v>0</v>
      </c>
      <c r="Q250" s="96" t="s">
        <v>7</v>
      </c>
      <c r="R250" s="96"/>
      <c r="S250" s="96"/>
      <c r="T250" s="100"/>
      <c r="U250" s="100" t="str">
        <f>VLOOKUP(Table1[[#This Row],[Stock]], Table2[[#All],[Stock]:[param_complete]], 2, FALSE)</f>
        <v>reef-associated</v>
      </c>
      <c r="V250" s="100">
        <f>VLOOKUP(Table1[[#This Row],[Stock]], Table2[[#All],[Stock]:[param_complete]], 4, FALSE)</f>
        <v>4.5</v>
      </c>
      <c r="W250" s="100">
        <f>VLOOKUP(Table1[[#This Row],[Stock]], Table2[[#All],[Stock]:[param_complete]], 6, FALSE)</f>
        <v>850</v>
      </c>
      <c r="X250" s="100">
        <f>VLOOKUP(Table1[[#This Row],[Stock]], Table2[[#All],[Stock]:[param_complete]], 8, FALSE)</f>
        <v>27.7</v>
      </c>
      <c r="Y250" s="100">
        <f>VLOOKUP(Table1[[#This Row],[Stock]], Table2[[#All],[Stock]:[param_complete]], 10, FALSE)</f>
        <v>2</v>
      </c>
      <c r="Z250" s="100">
        <f>VLOOKUP(Table1[[#This Row],[Stock]], Table2[[#All],[Stock]:[param_complete]], 12, FALSE)</f>
        <v>20.9</v>
      </c>
      <c r="AA250" s="100">
        <f>VLOOKUP(Table1[[#This Row],[Stock]], Table2[[#All],[Stock]:[param_complete]], 14, FALSE)</f>
        <v>223</v>
      </c>
      <c r="AB250" s="100">
        <f>VLOOKUP(Table1[[#This Row],[Stock]], Table2[[#All],[Stock]:[param_complete]], 16, FALSE)</f>
        <v>272</v>
      </c>
      <c r="AC250" s="100">
        <f>VLOOKUP(Table1[[#This Row],[Stock]], Table2[[#All],[Stock]:[param_complete]], 18, FALSE)</f>
        <v>4.9000000000000002E-2</v>
      </c>
      <c r="AD250" s="100">
        <f>VLOOKUP(Table1[[#This Row],[Stock]], Table2[[#All],[Stock]:[param_complete]], 20, FALSE)</f>
        <v>275</v>
      </c>
      <c r="AE250" s="100">
        <f>VLOOKUP(Table1[[#This Row],[Stock]], Table2[[#All],[Stock]:[param_complete]], 22, FALSE)</f>
        <v>34.5</v>
      </c>
      <c r="AF250" s="100">
        <f>VLOOKUP(Table1[[#This Row],[Stock]], Table2[[#All],[Stock]:[param_complete]], 24, FALSE)</f>
        <v>17</v>
      </c>
      <c r="AG250" s="100">
        <f>VLOOKUP(Table1[[#This Row],[Stock]], Table2[[#All],[Stock]:[param_complete]], 26, FALSE)</f>
        <v>0</v>
      </c>
      <c r="AH250" s="100">
        <f>VLOOKUP(Table1[[#This Row],[Stock]], Table2[[#All],[Stock]:[param_complete]], 28, FALSE)</f>
        <v>0</v>
      </c>
      <c r="AI250" s="100">
        <f>VLOOKUP(Table1[[#This Row],[Stock]], Table2[[#All],[Stock]:[param_complete]], 29, FALSE)</f>
        <v>360</v>
      </c>
      <c r="AJ250" s="100">
        <f>VLOOKUP(Table1[[#This Row],[Stock]], Table2[[#All],[Stock]:[param_complete]], 30, FALSE)</f>
        <v>180</v>
      </c>
      <c r="AK250" s="100">
        <f>VLOOKUP(Table1[[#This Row],[Stock]], Table2[[#All],[Stock]:[param_complete]], 32, FALSE)</f>
        <v>0</v>
      </c>
    </row>
    <row r="251" spans="1:37" s="97" customFormat="1" x14ac:dyDescent="0.3">
      <c r="A251" s="96" t="s">
        <v>244</v>
      </c>
      <c r="B251" s="96" t="s">
        <v>234</v>
      </c>
      <c r="C251" s="96" t="s">
        <v>235</v>
      </c>
      <c r="D251" s="96">
        <v>22</v>
      </c>
      <c r="E251" s="102">
        <v>0.57058179440452805</v>
      </c>
      <c r="F251" s="96"/>
      <c r="G251" s="96"/>
      <c r="H251" s="96"/>
      <c r="I251" s="96"/>
      <c r="J251" s="96" t="s">
        <v>236</v>
      </c>
      <c r="K251" s="96"/>
      <c r="L251" s="96"/>
      <c r="M251" s="99" t="s">
        <v>237</v>
      </c>
      <c r="N251" s="96"/>
      <c r="O251" s="96"/>
      <c r="P251" s="96">
        <v>0</v>
      </c>
      <c r="Q251" s="96" t="s">
        <v>7</v>
      </c>
      <c r="R251" s="96"/>
      <c r="S251" s="96"/>
      <c r="T251" s="100"/>
      <c r="U251" s="100" t="str">
        <f>VLOOKUP(Table1[[#This Row],[Stock]], Table2[[#All],[Stock]:[param_complete]], 2, FALSE)</f>
        <v>reef-associated</v>
      </c>
      <c r="V251" s="100">
        <f>VLOOKUP(Table1[[#This Row],[Stock]], Table2[[#All],[Stock]:[param_complete]], 4, FALSE)</f>
        <v>4.5</v>
      </c>
      <c r="W251" s="100">
        <f>VLOOKUP(Table1[[#This Row],[Stock]], Table2[[#All],[Stock]:[param_complete]], 6, FALSE)</f>
        <v>850</v>
      </c>
      <c r="X251" s="100">
        <f>VLOOKUP(Table1[[#This Row],[Stock]], Table2[[#All],[Stock]:[param_complete]], 8, FALSE)</f>
        <v>27.7</v>
      </c>
      <c r="Y251" s="100">
        <f>VLOOKUP(Table1[[#This Row],[Stock]], Table2[[#All],[Stock]:[param_complete]], 10, FALSE)</f>
        <v>2</v>
      </c>
      <c r="Z251" s="100">
        <f>VLOOKUP(Table1[[#This Row],[Stock]], Table2[[#All],[Stock]:[param_complete]], 12, FALSE)</f>
        <v>20.9</v>
      </c>
      <c r="AA251" s="100">
        <f>VLOOKUP(Table1[[#This Row],[Stock]], Table2[[#All],[Stock]:[param_complete]], 14, FALSE)</f>
        <v>223</v>
      </c>
      <c r="AB251" s="100">
        <f>VLOOKUP(Table1[[#This Row],[Stock]], Table2[[#All],[Stock]:[param_complete]], 16, FALSE)</f>
        <v>272</v>
      </c>
      <c r="AC251" s="100">
        <f>VLOOKUP(Table1[[#This Row],[Stock]], Table2[[#All],[Stock]:[param_complete]], 18, FALSE)</f>
        <v>4.9000000000000002E-2</v>
      </c>
      <c r="AD251" s="100">
        <f>VLOOKUP(Table1[[#This Row],[Stock]], Table2[[#All],[Stock]:[param_complete]], 20, FALSE)</f>
        <v>275</v>
      </c>
      <c r="AE251" s="100">
        <f>VLOOKUP(Table1[[#This Row],[Stock]], Table2[[#All],[Stock]:[param_complete]], 22, FALSE)</f>
        <v>34.5</v>
      </c>
      <c r="AF251" s="100">
        <f>VLOOKUP(Table1[[#This Row],[Stock]], Table2[[#All],[Stock]:[param_complete]], 24, FALSE)</f>
        <v>17</v>
      </c>
      <c r="AG251" s="100">
        <f>VLOOKUP(Table1[[#This Row],[Stock]], Table2[[#All],[Stock]:[param_complete]], 26, FALSE)</f>
        <v>0</v>
      </c>
      <c r="AH251" s="100">
        <f>VLOOKUP(Table1[[#This Row],[Stock]], Table2[[#All],[Stock]:[param_complete]], 28, FALSE)</f>
        <v>0</v>
      </c>
      <c r="AI251" s="100">
        <f>VLOOKUP(Table1[[#This Row],[Stock]], Table2[[#All],[Stock]:[param_complete]], 29, FALSE)</f>
        <v>360</v>
      </c>
      <c r="AJ251" s="100">
        <f>VLOOKUP(Table1[[#This Row],[Stock]], Table2[[#All],[Stock]:[param_complete]], 30, FALSE)</f>
        <v>180</v>
      </c>
      <c r="AK251" s="100">
        <f>VLOOKUP(Table1[[#This Row],[Stock]], Table2[[#All],[Stock]:[param_complete]], 32, FALSE)</f>
        <v>0</v>
      </c>
    </row>
    <row r="252" spans="1:37" x14ac:dyDescent="0.3">
      <c r="A252" s="9" t="s">
        <v>244</v>
      </c>
      <c r="B252" s="9" t="s">
        <v>234</v>
      </c>
      <c r="C252" s="9" t="s">
        <v>235</v>
      </c>
      <c r="D252" s="9">
        <v>23</v>
      </c>
      <c r="E252" s="2">
        <v>0.80389829721541906</v>
      </c>
      <c r="F252" s="9"/>
      <c r="G252" s="9"/>
      <c r="H252" s="9"/>
      <c r="I252" s="9"/>
      <c r="J252" s="9" t="s">
        <v>236</v>
      </c>
      <c r="K252" s="9"/>
      <c r="L252" s="9"/>
      <c r="M252" s="1" t="s">
        <v>237</v>
      </c>
      <c r="N252" s="9"/>
      <c r="O252" s="9"/>
      <c r="P252" s="9">
        <v>0</v>
      </c>
      <c r="Q252" s="9" t="s">
        <v>7</v>
      </c>
      <c r="R252" s="9"/>
      <c r="S252" s="9"/>
      <c r="T252" s="65"/>
      <c r="U252" s="65" t="str">
        <f>VLOOKUP(Table1[[#This Row],[Stock]], Table2[[#All],[Stock]:[param_complete]], 2, FALSE)</f>
        <v>reef-associated</v>
      </c>
      <c r="V252" s="65">
        <f>VLOOKUP(Table1[[#This Row],[Stock]], Table2[[#All],[Stock]:[param_complete]], 4, FALSE)</f>
        <v>4.5</v>
      </c>
      <c r="W252" s="65">
        <f>VLOOKUP(Table1[[#This Row],[Stock]], Table2[[#All],[Stock]:[param_complete]], 6, FALSE)</f>
        <v>850</v>
      </c>
      <c r="X252" s="65">
        <f>VLOOKUP(Table1[[#This Row],[Stock]], Table2[[#All],[Stock]:[param_complete]], 8, FALSE)</f>
        <v>27.7</v>
      </c>
      <c r="Y252" s="65">
        <f>VLOOKUP(Table1[[#This Row],[Stock]], Table2[[#All],[Stock]:[param_complete]], 10, FALSE)</f>
        <v>2</v>
      </c>
      <c r="Z252" s="65">
        <f>VLOOKUP(Table1[[#This Row],[Stock]], Table2[[#All],[Stock]:[param_complete]], 12, FALSE)</f>
        <v>20.9</v>
      </c>
      <c r="AA252" s="65">
        <f>VLOOKUP(Table1[[#This Row],[Stock]], Table2[[#All],[Stock]:[param_complete]], 14, FALSE)</f>
        <v>223</v>
      </c>
      <c r="AB252" s="65">
        <f>VLOOKUP(Table1[[#This Row],[Stock]], Table2[[#All],[Stock]:[param_complete]], 16, FALSE)</f>
        <v>272</v>
      </c>
      <c r="AC252" s="65">
        <f>VLOOKUP(Table1[[#This Row],[Stock]], Table2[[#All],[Stock]:[param_complete]], 18, FALSE)</f>
        <v>4.9000000000000002E-2</v>
      </c>
      <c r="AD252" s="65">
        <f>VLOOKUP(Table1[[#This Row],[Stock]], Table2[[#All],[Stock]:[param_complete]], 20, FALSE)</f>
        <v>275</v>
      </c>
      <c r="AE252" s="65">
        <f>VLOOKUP(Table1[[#This Row],[Stock]], Table2[[#All],[Stock]:[param_complete]], 22, FALSE)</f>
        <v>34.5</v>
      </c>
      <c r="AF252" s="65">
        <f>VLOOKUP(Table1[[#This Row],[Stock]], Table2[[#All],[Stock]:[param_complete]], 24, FALSE)</f>
        <v>17</v>
      </c>
      <c r="AG252" s="65">
        <f>VLOOKUP(Table1[[#This Row],[Stock]], Table2[[#All],[Stock]:[param_complete]], 26, FALSE)</f>
        <v>0</v>
      </c>
      <c r="AH252" s="65">
        <f>VLOOKUP(Table1[[#This Row],[Stock]], Table2[[#All],[Stock]:[param_complete]], 28, FALSE)</f>
        <v>0</v>
      </c>
      <c r="AI252" s="65">
        <f>VLOOKUP(Table1[[#This Row],[Stock]], Table2[[#All],[Stock]:[param_complete]], 29, FALSE)</f>
        <v>360</v>
      </c>
      <c r="AJ252" s="65">
        <f>VLOOKUP(Table1[[#This Row],[Stock]], Table2[[#All],[Stock]:[param_complete]], 30, FALSE)</f>
        <v>180</v>
      </c>
      <c r="AK252" s="65">
        <f>VLOOKUP(Table1[[#This Row],[Stock]], Table2[[#All],[Stock]:[param_complete]], 32, FALSE)</f>
        <v>0</v>
      </c>
    </row>
    <row r="253" spans="1:37" s="97" customFormat="1" x14ac:dyDescent="0.3">
      <c r="A253" s="96" t="s">
        <v>244</v>
      </c>
      <c r="B253" s="96" t="s">
        <v>234</v>
      </c>
      <c r="C253" s="96" t="s">
        <v>235</v>
      </c>
      <c r="D253" s="96">
        <v>24</v>
      </c>
      <c r="E253" s="102">
        <v>0.88128678049516496</v>
      </c>
      <c r="F253" s="96"/>
      <c r="G253" s="96"/>
      <c r="H253" s="96"/>
      <c r="I253" s="96"/>
      <c r="J253" s="96" t="s">
        <v>236</v>
      </c>
      <c r="K253" s="96"/>
      <c r="L253" s="96"/>
      <c r="M253" s="99" t="s">
        <v>237</v>
      </c>
      <c r="N253" s="96"/>
      <c r="O253" s="96"/>
      <c r="P253" s="96">
        <v>0</v>
      </c>
      <c r="Q253" s="96" t="s">
        <v>7</v>
      </c>
      <c r="R253" s="96"/>
      <c r="S253" s="96"/>
      <c r="T253" s="100"/>
      <c r="U253" s="100" t="str">
        <f>VLOOKUP(Table1[[#This Row],[Stock]], Table2[[#All],[Stock]:[param_complete]], 2, FALSE)</f>
        <v>reef-associated</v>
      </c>
      <c r="V253" s="100">
        <f>VLOOKUP(Table1[[#This Row],[Stock]], Table2[[#All],[Stock]:[param_complete]], 4, FALSE)</f>
        <v>4.5</v>
      </c>
      <c r="W253" s="100">
        <f>VLOOKUP(Table1[[#This Row],[Stock]], Table2[[#All],[Stock]:[param_complete]], 6, FALSE)</f>
        <v>850</v>
      </c>
      <c r="X253" s="100">
        <f>VLOOKUP(Table1[[#This Row],[Stock]], Table2[[#All],[Stock]:[param_complete]], 8, FALSE)</f>
        <v>27.7</v>
      </c>
      <c r="Y253" s="100">
        <f>VLOOKUP(Table1[[#This Row],[Stock]], Table2[[#All],[Stock]:[param_complete]], 10, FALSE)</f>
        <v>2</v>
      </c>
      <c r="Z253" s="100">
        <f>VLOOKUP(Table1[[#This Row],[Stock]], Table2[[#All],[Stock]:[param_complete]], 12, FALSE)</f>
        <v>20.9</v>
      </c>
      <c r="AA253" s="100">
        <f>VLOOKUP(Table1[[#This Row],[Stock]], Table2[[#All],[Stock]:[param_complete]], 14, FALSE)</f>
        <v>223</v>
      </c>
      <c r="AB253" s="100">
        <f>VLOOKUP(Table1[[#This Row],[Stock]], Table2[[#All],[Stock]:[param_complete]], 16, FALSE)</f>
        <v>272</v>
      </c>
      <c r="AC253" s="100">
        <f>VLOOKUP(Table1[[#This Row],[Stock]], Table2[[#All],[Stock]:[param_complete]], 18, FALSE)</f>
        <v>4.9000000000000002E-2</v>
      </c>
      <c r="AD253" s="100">
        <f>VLOOKUP(Table1[[#This Row],[Stock]], Table2[[#All],[Stock]:[param_complete]], 20, FALSE)</f>
        <v>275</v>
      </c>
      <c r="AE253" s="100">
        <f>VLOOKUP(Table1[[#This Row],[Stock]], Table2[[#All],[Stock]:[param_complete]], 22, FALSE)</f>
        <v>34.5</v>
      </c>
      <c r="AF253" s="100">
        <f>VLOOKUP(Table1[[#This Row],[Stock]], Table2[[#All],[Stock]:[param_complete]], 24, FALSE)</f>
        <v>17</v>
      </c>
      <c r="AG253" s="100">
        <f>VLOOKUP(Table1[[#This Row],[Stock]], Table2[[#All],[Stock]:[param_complete]], 26, FALSE)</f>
        <v>0</v>
      </c>
      <c r="AH253" s="100">
        <f>VLOOKUP(Table1[[#This Row],[Stock]], Table2[[#All],[Stock]:[param_complete]], 28, FALSE)</f>
        <v>0</v>
      </c>
      <c r="AI253" s="100">
        <f>VLOOKUP(Table1[[#This Row],[Stock]], Table2[[#All],[Stock]:[param_complete]], 29, FALSE)</f>
        <v>360</v>
      </c>
      <c r="AJ253" s="100">
        <f>VLOOKUP(Table1[[#This Row],[Stock]], Table2[[#All],[Stock]:[param_complete]], 30, FALSE)</f>
        <v>180</v>
      </c>
      <c r="AK253" s="100">
        <f>VLOOKUP(Table1[[#This Row],[Stock]], Table2[[#All],[Stock]:[param_complete]], 32, FALSE)</f>
        <v>0</v>
      </c>
    </row>
    <row r="254" spans="1:37" x14ac:dyDescent="0.3">
      <c r="A254" s="9" t="s">
        <v>244</v>
      </c>
      <c r="B254" s="9" t="s">
        <v>234</v>
      </c>
      <c r="C254" s="9" t="s">
        <v>235</v>
      </c>
      <c r="D254" s="9">
        <v>25</v>
      </c>
      <c r="E254" s="2">
        <v>0.95751066900359405</v>
      </c>
      <c r="F254" s="9"/>
      <c r="G254" s="9"/>
      <c r="H254" s="9"/>
      <c r="I254" s="9"/>
      <c r="J254" s="9" t="s">
        <v>236</v>
      </c>
      <c r="K254" s="9"/>
      <c r="L254" s="9"/>
      <c r="M254" s="1" t="s">
        <v>237</v>
      </c>
      <c r="N254" s="9"/>
      <c r="O254" s="9"/>
      <c r="P254" s="9">
        <v>0</v>
      </c>
      <c r="Q254" s="9" t="s">
        <v>7</v>
      </c>
      <c r="R254" s="9"/>
      <c r="S254" s="9"/>
      <c r="T254" s="65"/>
      <c r="U254" s="65" t="str">
        <f>VLOOKUP(Table1[[#This Row],[Stock]], Table2[[#All],[Stock]:[param_complete]], 2, FALSE)</f>
        <v>reef-associated</v>
      </c>
      <c r="V254" s="65">
        <f>VLOOKUP(Table1[[#This Row],[Stock]], Table2[[#All],[Stock]:[param_complete]], 4, FALSE)</f>
        <v>4.5</v>
      </c>
      <c r="W254" s="65">
        <f>VLOOKUP(Table1[[#This Row],[Stock]], Table2[[#All],[Stock]:[param_complete]], 6, FALSE)</f>
        <v>850</v>
      </c>
      <c r="X254" s="65">
        <f>VLOOKUP(Table1[[#This Row],[Stock]], Table2[[#All],[Stock]:[param_complete]], 8, FALSE)</f>
        <v>27.7</v>
      </c>
      <c r="Y254" s="65">
        <f>VLOOKUP(Table1[[#This Row],[Stock]], Table2[[#All],[Stock]:[param_complete]], 10, FALSE)</f>
        <v>2</v>
      </c>
      <c r="Z254" s="65">
        <f>VLOOKUP(Table1[[#This Row],[Stock]], Table2[[#All],[Stock]:[param_complete]], 12, FALSE)</f>
        <v>20.9</v>
      </c>
      <c r="AA254" s="65">
        <f>VLOOKUP(Table1[[#This Row],[Stock]], Table2[[#All],[Stock]:[param_complete]], 14, FALSE)</f>
        <v>223</v>
      </c>
      <c r="AB254" s="65">
        <f>VLOOKUP(Table1[[#This Row],[Stock]], Table2[[#All],[Stock]:[param_complete]], 16, FALSE)</f>
        <v>272</v>
      </c>
      <c r="AC254" s="65">
        <f>VLOOKUP(Table1[[#This Row],[Stock]], Table2[[#All],[Stock]:[param_complete]], 18, FALSE)</f>
        <v>4.9000000000000002E-2</v>
      </c>
      <c r="AD254" s="65">
        <f>VLOOKUP(Table1[[#This Row],[Stock]], Table2[[#All],[Stock]:[param_complete]], 20, FALSE)</f>
        <v>275</v>
      </c>
      <c r="AE254" s="65">
        <f>VLOOKUP(Table1[[#This Row],[Stock]], Table2[[#All],[Stock]:[param_complete]], 22, FALSE)</f>
        <v>34.5</v>
      </c>
      <c r="AF254" s="65">
        <f>VLOOKUP(Table1[[#This Row],[Stock]], Table2[[#All],[Stock]:[param_complete]], 24, FALSE)</f>
        <v>17</v>
      </c>
      <c r="AG254" s="65">
        <f>VLOOKUP(Table1[[#This Row],[Stock]], Table2[[#All],[Stock]:[param_complete]], 26, FALSE)</f>
        <v>0</v>
      </c>
      <c r="AH254" s="65">
        <f>VLOOKUP(Table1[[#This Row],[Stock]], Table2[[#All],[Stock]:[param_complete]], 28, FALSE)</f>
        <v>0</v>
      </c>
      <c r="AI254" s="65">
        <f>VLOOKUP(Table1[[#This Row],[Stock]], Table2[[#All],[Stock]:[param_complete]], 29, FALSE)</f>
        <v>360</v>
      </c>
      <c r="AJ254" s="65">
        <f>VLOOKUP(Table1[[#This Row],[Stock]], Table2[[#All],[Stock]:[param_complete]], 30, FALSE)</f>
        <v>180</v>
      </c>
      <c r="AK254" s="65">
        <f>VLOOKUP(Table1[[#This Row],[Stock]], Table2[[#All],[Stock]:[param_complete]], 32, FALSE)</f>
        <v>0</v>
      </c>
    </row>
    <row r="255" spans="1:37" x14ac:dyDescent="0.3">
      <c r="A255" s="9" t="s">
        <v>244</v>
      </c>
      <c r="B255" s="9" t="s">
        <v>234</v>
      </c>
      <c r="C255" s="9" t="s">
        <v>235</v>
      </c>
      <c r="D255" s="9">
        <v>26</v>
      </c>
      <c r="E255" s="2">
        <v>0.97745483809811196</v>
      </c>
      <c r="F255" s="9"/>
      <c r="G255" s="9"/>
      <c r="H255" s="9"/>
      <c r="I255" s="9"/>
      <c r="J255" s="9" t="s">
        <v>236</v>
      </c>
      <c r="K255" s="9"/>
      <c r="L255" s="9"/>
      <c r="M255" s="1" t="s">
        <v>237</v>
      </c>
      <c r="N255" s="9"/>
      <c r="O255" s="9"/>
      <c r="P255" s="9">
        <v>0</v>
      </c>
      <c r="Q255" s="9" t="s">
        <v>7</v>
      </c>
      <c r="R255" s="9"/>
      <c r="S255" s="9"/>
      <c r="T255" s="65"/>
      <c r="U255" s="65" t="str">
        <f>VLOOKUP(Table1[[#This Row],[Stock]], Table2[[#All],[Stock]:[param_complete]], 2, FALSE)</f>
        <v>reef-associated</v>
      </c>
      <c r="V255" s="65">
        <f>VLOOKUP(Table1[[#This Row],[Stock]], Table2[[#All],[Stock]:[param_complete]], 4, FALSE)</f>
        <v>4.5</v>
      </c>
      <c r="W255" s="65">
        <f>VLOOKUP(Table1[[#This Row],[Stock]], Table2[[#All],[Stock]:[param_complete]], 6, FALSE)</f>
        <v>850</v>
      </c>
      <c r="X255" s="65">
        <f>VLOOKUP(Table1[[#This Row],[Stock]], Table2[[#All],[Stock]:[param_complete]], 8, FALSE)</f>
        <v>27.7</v>
      </c>
      <c r="Y255" s="65">
        <f>VLOOKUP(Table1[[#This Row],[Stock]], Table2[[#All],[Stock]:[param_complete]], 10, FALSE)</f>
        <v>2</v>
      </c>
      <c r="Z255" s="65">
        <f>VLOOKUP(Table1[[#This Row],[Stock]], Table2[[#All],[Stock]:[param_complete]], 12, FALSE)</f>
        <v>20.9</v>
      </c>
      <c r="AA255" s="65">
        <f>VLOOKUP(Table1[[#This Row],[Stock]], Table2[[#All],[Stock]:[param_complete]], 14, FALSE)</f>
        <v>223</v>
      </c>
      <c r="AB255" s="65">
        <f>VLOOKUP(Table1[[#This Row],[Stock]], Table2[[#All],[Stock]:[param_complete]], 16, FALSE)</f>
        <v>272</v>
      </c>
      <c r="AC255" s="65">
        <f>VLOOKUP(Table1[[#This Row],[Stock]], Table2[[#All],[Stock]:[param_complete]], 18, FALSE)</f>
        <v>4.9000000000000002E-2</v>
      </c>
      <c r="AD255" s="65">
        <f>VLOOKUP(Table1[[#This Row],[Stock]], Table2[[#All],[Stock]:[param_complete]], 20, FALSE)</f>
        <v>275</v>
      </c>
      <c r="AE255" s="65">
        <f>VLOOKUP(Table1[[#This Row],[Stock]], Table2[[#All],[Stock]:[param_complete]], 22, FALSE)</f>
        <v>34.5</v>
      </c>
      <c r="AF255" s="65">
        <f>VLOOKUP(Table1[[#This Row],[Stock]], Table2[[#All],[Stock]:[param_complete]], 24, FALSE)</f>
        <v>17</v>
      </c>
      <c r="AG255" s="65">
        <f>VLOOKUP(Table1[[#This Row],[Stock]], Table2[[#All],[Stock]:[param_complete]], 26, FALSE)</f>
        <v>0</v>
      </c>
      <c r="AH255" s="65">
        <f>VLOOKUP(Table1[[#This Row],[Stock]], Table2[[#All],[Stock]:[param_complete]], 28, FALSE)</f>
        <v>0</v>
      </c>
      <c r="AI255" s="65">
        <f>VLOOKUP(Table1[[#This Row],[Stock]], Table2[[#All],[Stock]:[param_complete]], 29, FALSE)</f>
        <v>360</v>
      </c>
      <c r="AJ255" s="65">
        <f>VLOOKUP(Table1[[#This Row],[Stock]], Table2[[#All],[Stock]:[param_complete]], 30, FALSE)</f>
        <v>180</v>
      </c>
      <c r="AK255" s="65">
        <f>VLOOKUP(Table1[[#This Row],[Stock]], Table2[[#All],[Stock]:[param_complete]], 32, FALSE)</f>
        <v>0</v>
      </c>
    </row>
    <row r="256" spans="1:37" x14ac:dyDescent="0.3">
      <c r="A256" s="9" t="s">
        <v>244</v>
      </c>
      <c r="B256" s="9" t="s">
        <v>234</v>
      </c>
      <c r="C256" s="9" t="s">
        <v>235</v>
      </c>
      <c r="D256" s="9">
        <v>27</v>
      </c>
      <c r="E256" s="2">
        <v>0.99388974653620099</v>
      </c>
      <c r="F256" s="9"/>
      <c r="G256" s="9"/>
      <c r="H256" s="9"/>
      <c r="I256" s="9"/>
      <c r="J256" s="9" t="s">
        <v>236</v>
      </c>
      <c r="K256" s="9"/>
      <c r="L256" s="9"/>
      <c r="M256" s="1" t="s">
        <v>237</v>
      </c>
      <c r="N256" s="9"/>
      <c r="O256" s="9"/>
      <c r="P256" s="9">
        <v>0</v>
      </c>
      <c r="Q256" s="9" t="s">
        <v>7</v>
      </c>
      <c r="R256" s="9"/>
      <c r="S256" s="9"/>
      <c r="T256" s="65"/>
      <c r="U256" s="65" t="str">
        <f>VLOOKUP(Table1[[#This Row],[Stock]], Table2[[#All],[Stock]:[param_complete]], 2, FALSE)</f>
        <v>reef-associated</v>
      </c>
      <c r="V256" s="65">
        <f>VLOOKUP(Table1[[#This Row],[Stock]], Table2[[#All],[Stock]:[param_complete]], 4, FALSE)</f>
        <v>4.5</v>
      </c>
      <c r="W256" s="65">
        <f>VLOOKUP(Table1[[#This Row],[Stock]], Table2[[#All],[Stock]:[param_complete]], 6, FALSE)</f>
        <v>850</v>
      </c>
      <c r="X256" s="65">
        <f>VLOOKUP(Table1[[#This Row],[Stock]], Table2[[#All],[Stock]:[param_complete]], 8, FALSE)</f>
        <v>27.7</v>
      </c>
      <c r="Y256" s="65">
        <f>VLOOKUP(Table1[[#This Row],[Stock]], Table2[[#All],[Stock]:[param_complete]], 10, FALSE)</f>
        <v>2</v>
      </c>
      <c r="Z256" s="65">
        <f>VLOOKUP(Table1[[#This Row],[Stock]], Table2[[#All],[Stock]:[param_complete]], 12, FALSE)</f>
        <v>20.9</v>
      </c>
      <c r="AA256" s="65">
        <f>VLOOKUP(Table1[[#This Row],[Stock]], Table2[[#All],[Stock]:[param_complete]], 14, FALSE)</f>
        <v>223</v>
      </c>
      <c r="AB256" s="65">
        <f>VLOOKUP(Table1[[#This Row],[Stock]], Table2[[#All],[Stock]:[param_complete]], 16, FALSE)</f>
        <v>272</v>
      </c>
      <c r="AC256" s="65">
        <f>VLOOKUP(Table1[[#This Row],[Stock]], Table2[[#All],[Stock]:[param_complete]], 18, FALSE)</f>
        <v>4.9000000000000002E-2</v>
      </c>
      <c r="AD256" s="65">
        <f>VLOOKUP(Table1[[#This Row],[Stock]], Table2[[#All],[Stock]:[param_complete]], 20, FALSE)</f>
        <v>275</v>
      </c>
      <c r="AE256" s="65">
        <f>VLOOKUP(Table1[[#This Row],[Stock]], Table2[[#All],[Stock]:[param_complete]], 22, FALSE)</f>
        <v>34.5</v>
      </c>
      <c r="AF256" s="65">
        <f>VLOOKUP(Table1[[#This Row],[Stock]], Table2[[#All],[Stock]:[param_complete]], 24, FALSE)</f>
        <v>17</v>
      </c>
      <c r="AG256" s="65">
        <f>VLOOKUP(Table1[[#This Row],[Stock]], Table2[[#All],[Stock]:[param_complete]], 26, FALSE)</f>
        <v>0</v>
      </c>
      <c r="AH256" s="65">
        <f>VLOOKUP(Table1[[#This Row],[Stock]], Table2[[#All],[Stock]:[param_complete]], 28, FALSE)</f>
        <v>0</v>
      </c>
      <c r="AI256" s="65">
        <f>VLOOKUP(Table1[[#This Row],[Stock]], Table2[[#All],[Stock]:[param_complete]], 29, FALSE)</f>
        <v>360</v>
      </c>
      <c r="AJ256" s="65">
        <f>VLOOKUP(Table1[[#This Row],[Stock]], Table2[[#All],[Stock]:[param_complete]], 30, FALSE)</f>
        <v>180</v>
      </c>
      <c r="AK256" s="65">
        <f>VLOOKUP(Table1[[#This Row],[Stock]], Table2[[#All],[Stock]:[param_complete]], 32, FALSE)</f>
        <v>0</v>
      </c>
    </row>
    <row r="257" spans="1:37" x14ac:dyDescent="0.3">
      <c r="A257" s="9" t="s">
        <v>244</v>
      </c>
      <c r="B257" s="9" t="s">
        <v>234</v>
      </c>
      <c r="C257" s="9" t="s">
        <v>235</v>
      </c>
      <c r="D257" s="9">
        <v>28</v>
      </c>
      <c r="E257" s="2">
        <v>0.99742125443493901</v>
      </c>
      <c r="F257" s="9"/>
      <c r="G257" s="9"/>
      <c r="H257" s="9"/>
      <c r="I257" s="9"/>
      <c r="J257" s="9" t="s">
        <v>236</v>
      </c>
      <c r="K257" s="9"/>
      <c r="L257" s="9"/>
      <c r="M257" s="1" t="s">
        <v>237</v>
      </c>
      <c r="N257" s="9"/>
      <c r="O257" s="9"/>
      <c r="P257" s="9">
        <v>0</v>
      </c>
      <c r="Q257" s="9" t="s">
        <v>7</v>
      </c>
      <c r="R257" s="9"/>
      <c r="S257" s="9"/>
      <c r="T257" s="65"/>
      <c r="U257" s="65" t="str">
        <f>VLOOKUP(Table1[[#This Row],[Stock]], Table2[[#All],[Stock]:[param_complete]], 2, FALSE)</f>
        <v>reef-associated</v>
      </c>
      <c r="V257" s="65">
        <f>VLOOKUP(Table1[[#This Row],[Stock]], Table2[[#All],[Stock]:[param_complete]], 4, FALSE)</f>
        <v>4.5</v>
      </c>
      <c r="W257" s="65">
        <f>VLOOKUP(Table1[[#This Row],[Stock]], Table2[[#All],[Stock]:[param_complete]], 6, FALSE)</f>
        <v>850</v>
      </c>
      <c r="X257" s="65">
        <f>VLOOKUP(Table1[[#This Row],[Stock]], Table2[[#All],[Stock]:[param_complete]], 8, FALSE)</f>
        <v>27.7</v>
      </c>
      <c r="Y257" s="65">
        <f>VLOOKUP(Table1[[#This Row],[Stock]], Table2[[#All],[Stock]:[param_complete]], 10, FALSE)</f>
        <v>2</v>
      </c>
      <c r="Z257" s="65">
        <f>VLOOKUP(Table1[[#This Row],[Stock]], Table2[[#All],[Stock]:[param_complete]], 12, FALSE)</f>
        <v>20.9</v>
      </c>
      <c r="AA257" s="65">
        <f>VLOOKUP(Table1[[#This Row],[Stock]], Table2[[#All],[Stock]:[param_complete]], 14, FALSE)</f>
        <v>223</v>
      </c>
      <c r="AB257" s="65">
        <f>VLOOKUP(Table1[[#This Row],[Stock]], Table2[[#All],[Stock]:[param_complete]], 16, FALSE)</f>
        <v>272</v>
      </c>
      <c r="AC257" s="65">
        <f>VLOOKUP(Table1[[#This Row],[Stock]], Table2[[#All],[Stock]:[param_complete]], 18, FALSE)</f>
        <v>4.9000000000000002E-2</v>
      </c>
      <c r="AD257" s="65">
        <f>VLOOKUP(Table1[[#This Row],[Stock]], Table2[[#All],[Stock]:[param_complete]], 20, FALSE)</f>
        <v>275</v>
      </c>
      <c r="AE257" s="65">
        <f>VLOOKUP(Table1[[#This Row],[Stock]], Table2[[#All],[Stock]:[param_complete]], 22, FALSE)</f>
        <v>34.5</v>
      </c>
      <c r="AF257" s="65">
        <f>VLOOKUP(Table1[[#This Row],[Stock]], Table2[[#All],[Stock]:[param_complete]], 24, FALSE)</f>
        <v>17</v>
      </c>
      <c r="AG257" s="65">
        <f>VLOOKUP(Table1[[#This Row],[Stock]], Table2[[#All],[Stock]:[param_complete]], 26, FALSE)</f>
        <v>0</v>
      </c>
      <c r="AH257" s="65">
        <f>VLOOKUP(Table1[[#This Row],[Stock]], Table2[[#All],[Stock]:[param_complete]], 28, FALSE)</f>
        <v>0</v>
      </c>
      <c r="AI257" s="65">
        <f>VLOOKUP(Table1[[#This Row],[Stock]], Table2[[#All],[Stock]:[param_complete]], 29, FALSE)</f>
        <v>360</v>
      </c>
      <c r="AJ257" s="65">
        <f>VLOOKUP(Table1[[#This Row],[Stock]], Table2[[#All],[Stock]:[param_complete]], 30, FALSE)</f>
        <v>180</v>
      </c>
      <c r="AK257" s="65">
        <f>VLOOKUP(Table1[[#This Row],[Stock]], Table2[[#All],[Stock]:[param_complete]], 32, FALSE)</f>
        <v>0</v>
      </c>
    </row>
    <row r="258" spans="1:37" x14ac:dyDescent="0.3">
      <c r="A258" s="9" t="s">
        <v>244</v>
      </c>
      <c r="B258" s="9" t="s">
        <v>234</v>
      </c>
      <c r="C258" s="9" t="s">
        <v>235</v>
      </c>
      <c r="D258" s="9">
        <v>29</v>
      </c>
      <c r="E258" s="2">
        <v>0.99978042939112099</v>
      </c>
      <c r="F258" s="9"/>
      <c r="G258" s="9"/>
      <c r="H258" s="9"/>
      <c r="I258" s="9"/>
      <c r="J258" s="9" t="s">
        <v>236</v>
      </c>
      <c r="K258" s="9"/>
      <c r="L258" s="9"/>
      <c r="M258" s="1" t="s">
        <v>237</v>
      </c>
      <c r="N258" s="9"/>
      <c r="O258" s="9"/>
      <c r="P258" s="9">
        <v>0</v>
      </c>
      <c r="Q258" s="9" t="s">
        <v>7</v>
      </c>
      <c r="R258" s="9"/>
      <c r="S258" s="9"/>
      <c r="T258" s="65"/>
      <c r="U258" s="65" t="str">
        <f>VLOOKUP(Table1[[#This Row],[Stock]], Table2[[#All],[Stock]:[param_complete]], 2, FALSE)</f>
        <v>reef-associated</v>
      </c>
      <c r="V258" s="65">
        <f>VLOOKUP(Table1[[#This Row],[Stock]], Table2[[#All],[Stock]:[param_complete]], 4, FALSE)</f>
        <v>4.5</v>
      </c>
      <c r="W258" s="65">
        <f>VLOOKUP(Table1[[#This Row],[Stock]], Table2[[#All],[Stock]:[param_complete]], 6, FALSE)</f>
        <v>850</v>
      </c>
      <c r="X258" s="65">
        <f>VLOOKUP(Table1[[#This Row],[Stock]], Table2[[#All],[Stock]:[param_complete]], 8, FALSE)</f>
        <v>27.7</v>
      </c>
      <c r="Y258" s="65">
        <f>VLOOKUP(Table1[[#This Row],[Stock]], Table2[[#All],[Stock]:[param_complete]], 10, FALSE)</f>
        <v>2</v>
      </c>
      <c r="Z258" s="65">
        <f>VLOOKUP(Table1[[#This Row],[Stock]], Table2[[#All],[Stock]:[param_complete]], 12, FALSE)</f>
        <v>20.9</v>
      </c>
      <c r="AA258" s="65">
        <f>VLOOKUP(Table1[[#This Row],[Stock]], Table2[[#All],[Stock]:[param_complete]], 14, FALSE)</f>
        <v>223</v>
      </c>
      <c r="AB258" s="65">
        <f>VLOOKUP(Table1[[#This Row],[Stock]], Table2[[#All],[Stock]:[param_complete]], 16, FALSE)</f>
        <v>272</v>
      </c>
      <c r="AC258" s="65">
        <f>VLOOKUP(Table1[[#This Row],[Stock]], Table2[[#All],[Stock]:[param_complete]], 18, FALSE)</f>
        <v>4.9000000000000002E-2</v>
      </c>
      <c r="AD258" s="65">
        <f>VLOOKUP(Table1[[#This Row],[Stock]], Table2[[#All],[Stock]:[param_complete]], 20, FALSE)</f>
        <v>275</v>
      </c>
      <c r="AE258" s="65">
        <f>VLOOKUP(Table1[[#This Row],[Stock]], Table2[[#All],[Stock]:[param_complete]], 22, FALSE)</f>
        <v>34.5</v>
      </c>
      <c r="AF258" s="65">
        <f>VLOOKUP(Table1[[#This Row],[Stock]], Table2[[#All],[Stock]:[param_complete]], 24, FALSE)</f>
        <v>17</v>
      </c>
      <c r="AG258" s="65">
        <f>VLOOKUP(Table1[[#This Row],[Stock]], Table2[[#All],[Stock]:[param_complete]], 26, FALSE)</f>
        <v>0</v>
      </c>
      <c r="AH258" s="65">
        <f>VLOOKUP(Table1[[#This Row],[Stock]], Table2[[#All],[Stock]:[param_complete]], 28, FALSE)</f>
        <v>0</v>
      </c>
      <c r="AI258" s="65">
        <f>VLOOKUP(Table1[[#This Row],[Stock]], Table2[[#All],[Stock]:[param_complete]], 29, FALSE)</f>
        <v>360</v>
      </c>
      <c r="AJ258" s="65">
        <f>VLOOKUP(Table1[[#This Row],[Stock]], Table2[[#All],[Stock]:[param_complete]], 30, FALSE)</f>
        <v>180</v>
      </c>
      <c r="AK258" s="65">
        <f>VLOOKUP(Table1[[#This Row],[Stock]], Table2[[#All],[Stock]:[param_complete]], 32, FALSE)</f>
        <v>0</v>
      </c>
    </row>
    <row r="259" spans="1:37" x14ac:dyDescent="0.3">
      <c r="A259" s="9" t="s">
        <v>244</v>
      </c>
      <c r="B259" s="9" t="s">
        <v>234</v>
      </c>
      <c r="C259" s="9" t="s">
        <v>235</v>
      </c>
      <c r="D259" s="9">
        <v>30</v>
      </c>
      <c r="E259" s="2">
        <v>1.00096727140474</v>
      </c>
      <c r="F259" s="9"/>
      <c r="G259" s="9"/>
      <c r="H259" s="9"/>
      <c r="I259" s="9"/>
      <c r="J259" s="9" t="s">
        <v>236</v>
      </c>
      <c r="K259" s="9"/>
      <c r="L259" s="9"/>
      <c r="M259" s="1" t="s">
        <v>237</v>
      </c>
      <c r="N259" s="9"/>
      <c r="O259" s="9"/>
      <c r="P259" s="9">
        <v>0</v>
      </c>
      <c r="Q259" s="9" t="s">
        <v>7</v>
      </c>
      <c r="R259" s="9"/>
      <c r="S259" s="9"/>
      <c r="T259" s="65"/>
      <c r="U259" s="65" t="str">
        <f>VLOOKUP(Table1[[#This Row],[Stock]], Table2[[#All],[Stock]:[param_complete]], 2, FALSE)</f>
        <v>reef-associated</v>
      </c>
      <c r="V259" s="65">
        <f>VLOOKUP(Table1[[#This Row],[Stock]], Table2[[#All],[Stock]:[param_complete]], 4, FALSE)</f>
        <v>4.5</v>
      </c>
      <c r="W259" s="65">
        <f>VLOOKUP(Table1[[#This Row],[Stock]], Table2[[#All],[Stock]:[param_complete]], 6, FALSE)</f>
        <v>850</v>
      </c>
      <c r="X259" s="65">
        <f>VLOOKUP(Table1[[#This Row],[Stock]], Table2[[#All],[Stock]:[param_complete]], 8, FALSE)</f>
        <v>27.7</v>
      </c>
      <c r="Y259" s="65">
        <f>VLOOKUP(Table1[[#This Row],[Stock]], Table2[[#All],[Stock]:[param_complete]], 10, FALSE)</f>
        <v>2</v>
      </c>
      <c r="Z259" s="65">
        <f>VLOOKUP(Table1[[#This Row],[Stock]], Table2[[#All],[Stock]:[param_complete]], 12, FALSE)</f>
        <v>20.9</v>
      </c>
      <c r="AA259" s="65">
        <f>VLOOKUP(Table1[[#This Row],[Stock]], Table2[[#All],[Stock]:[param_complete]], 14, FALSE)</f>
        <v>223</v>
      </c>
      <c r="AB259" s="65">
        <f>VLOOKUP(Table1[[#This Row],[Stock]], Table2[[#All],[Stock]:[param_complete]], 16, FALSE)</f>
        <v>272</v>
      </c>
      <c r="AC259" s="65">
        <f>VLOOKUP(Table1[[#This Row],[Stock]], Table2[[#All],[Stock]:[param_complete]], 18, FALSE)</f>
        <v>4.9000000000000002E-2</v>
      </c>
      <c r="AD259" s="65">
        <f>VLOOKUP(Table1[[#This Row],[Stock]], Table2[[#All],[Stock]:[param_complete]], 20, FALSE)</f>
        <v>275</v>
      </c>
      <c r="AE259" s="65">
        <f>VLOOKUP(Table1[[#This Row],[Stock]], Table2[[#All],[Stock]:[param_complete]], 22, FALSE)</f>
        <v>34.5</v>
      </c>
      <c r="AF259" s="65">
        <f>VLOOKUP(Table1[[#This Row],[Stock]], Table2[[#All],[Stock]:[param_complete]], 24, FALSE)</f>
        <v>17</v>
      </c>
      <c r="AG259" s="65">
        <f>VLOOKUP(Table1[[#This Row],[Stock]], Table2[[#All],[Stock]:[param_complete]], 26, FALSE)</f>
        <v>0</v>
      </c>
      <c r="AH259" s="65">
        <f>VLOOKUP(Table1[[#This Row],[Stock]], Table2[[#All],[Stock]:[param_complete]], 28, FALSE)</f>
        <v>0</v>
      </c>
      <c r="AI259" s="65">
        <f>VLOOKUP(Table1[[#This Row],[Stock]], Table2[[#All],[Stock]:[param_complete]], 29, FALSE)</f>
        <v>360</v>
      </c>
      <c r="AJ259" s="65">
        <f>VLOOKUP(Table1[[#This Row],[Stock]], Table2[[#All],[Stock]:[param_complete]], 30, FALSE)</f>
        <v>180</v>
      </c>
      <c r="AK259" s="65">
        <f>VLOOKUP(Table1[[#This Row],[Stock]], Table2[[#All],[Stock]:[param_complete]], 32, FALSE)</f>
        <v>0</v>
      </c>
    </row>
    <row r="260" spans="1:37" x14ac:dyDescent="0.3">
      <c r="A260" s="9" t="s">
        <v>244</v>
      </c>
      <c r="B260" s="9" t="s">
        <v>234</v>
      </c>
      <c r="C260" s="9" t="s">
        <v>235</v>
      </c>
      <c r="D260" s="9">
        <v>31</v>
      </c>
      <c r="E260" s="2">
        <v>1.00097500957598</v>
      </c>
      <c r="F260" s="9"/>
      <c r="G260" s="9"/>
      <c r="H260" s="9"/>
      <c r="I260" s="9"/>
      <c r="J260" s="9" t="s">
        <v>236</v>
      </c>
      <c r="K260" s="9"/>
      <c r="L260" s="9"/>
      <c r="M260" s="1" t="s">
        <v>237</v>
      </c>
      <c r="N260" s="9"/>
      <c r="O260" s="9"/>
      <c r="P260" s="9">
        <v>0</v>
      </c>
      <c r="Q260" s="9" t="s">
        <v>7</v>
      </c>
      <c r="R260" s="9"/>
      <c r="S260" s="9"/>
      <c r="T260" s="65"/>
      <c r="U260" s="65" t="str">
        <f>VLOOKUP(Table1[[#This Row],[Stock]], Table2[[#All],[Stock]:[param_complete]], 2, FALSE)</f>
        <v>reef-associated</v>
      </c>
      <c r="V260" s="65">
        <f>VLOOKUP(Table1[[#This Row],[Stock]], Table2[[#All],[Stock]:[param_complete]], 4, FALSE)</f>
        <v>4.5</v>
      </c>
      <c r="W260" s="65">
        <f>VLOOKUP(Table1[[#This Row],[Stock]], Table2[[#All],[Stock]:[param_complete]], 6, FALSE)</f>
        <v>850</v>
      </c>
      <c r="X260" s="65">
        <f>VLOOKUP(Table1[[#This Row],[Stock]], Table2[[#All],[Stock]:[param_complete]], 8, FALSE)</f>
        <v>27.7</v>
      </c>
      <c r="Y260" s="65">
        <f>VLOOKUP(Table1[[#This Row],[Stock]], Table2[[#All],[Stock]:[param_complete]], 10, FALSE)</f>
        <v>2</v>
      </c>
      <c r="Z260" s="65">
        <f>VLOOKUP(Table1[[#This Row],[Stock]], Table2[[#All],[Stock]:[param_complete]], 12, FALSE)</f>
        <v>20.9</v>
      </c>
      <c r="AA260" s="65">
        <f>VLOOKUP(Table1[[#This Row],[Stock]], Table2[[#All],[Stock]:[param_complete]], 14, FALSE)</f>
        <v>223</v>
      </c>
      <c r="AB260" s="65">
        <f>VLOOKUP(Table1[[#This Row],[Stock]], Table2[[#All],[Stock]:[param_complete]], 16, FALSE)</f>
        <v>272</v>
      </c>
      <c r="AC260" s="65">
        <f>VLOOKUP(Table1[[#This Row],[Stock]], Table2[[#All],[Stock]:[param_complete]], 18, FALSE)</f>
        <v>4.9000000000000002E-2</v>
      </c>
      <c r="AD260" s="65">
        <f>VLOOKUP(Table1[[#This Row],[Stock]], Table2[[#All],[Stock]:[param_complete]], 20, FALSE)</f>
        <v>275</v>
      </c>
      <c r="AE260" s="65">
        <f>VLOOKUP(Table1[[#This Row],[Stock]], Table2[[#All],[Stock]:[param_complete]], 22, FALSE)</f>
        <v>34.5</v>
      </c>
      <c r="AF260" s="65">
        <f>VLOOKUP(Table1[[#This Row],[Stock]], Table2[[#All],[Stock]:[param_complete]], 24, FALSE)</f>
        <v>17</v>
      </c>
      <c r="AG260" s="65">
        <f>VLOOKUP(Table1[[#This Row],[Stock]], Table2[[#All],[Stock]:[param_complete]], 26, FALSE)</f>
        <v>0</v>
      </c>
      <c r="AH260" s="65">
        <f>VLOOKUP(Table1[[#This Row],[Stock]], Table2[[#All],[Stock]:[param_complete]], 28, FALSE)</f>
        <v>0</v>
      </c>
      <c r="AI260" s="65">
        <f>VLOOKUP(Table1[[#This Row],[Stock]], Table2[[#All],[Stock]:[param_complete]], 29, FALSE)</f>
        <v>360</v>
      </c>
      <c r="AJ260" s="65">
        <f>VLOOKUP(Table1[[#This Row],[Stock]], Table2[[#All],[Stock]:[param_complete]], 30, FALSE)</f>
        <v>180</v>
      </c>
      <c r="AK260" s="65">
        <f>VLOOKUP(Table1[[#This Row],[Stock]], Table2[[#All],[Stock]:[param_complete]], 32, FALSE)</f>
        <v>0</v>
      </c>
    </row>
    <row r="261" spans="1:37" x14ac:dyDescent="0.3">
      <c r="A261" s="9" t="s">
        <v>244</v>
      </c>
      <c r="B261" s="9" t="s">
        <v>234</v>
      </c>
      <c r="C261" s="9" t="s">
        <v>235</v>
      </c>
      <c r="D261" s="9">
        <v>32</v>
      </c>
      <c r="E261" s="2">
        <v>1.00216185158961</v>
      </c>
      <c r="F261" s="9"/>
      <c r="G261" s="9"/>
      <c r="H261" s="9"/>
      <c r="I261" s="9"/>
      <c r="J261" s="9" t="s">
        <v>236</v>
      </c>
      <c r="K261" s="9"/>
      <c r="L261" s="9"/>
      <c r="M261" s="1" t="s">
        <v>237</v>
      </c>
      <c r="N261" s="9"/>
      <c r="O261" s="9"/>
      <c r="P261" s="9">
        <v>0</v>
      </c>
      <c r="Q261" s="9" t="s">
        <v>7</v>
      </c>
      <c r="R261" s="9"/>
      <c r="S261" s="9"/>
      <c r="T261" s="65"/>
      <c r="U261" s="65" t="str">
        <f>VLOOKUP(Table1[[#This Row],[Stock]], Table2[[#All],[Stock]:[param_complete]], 2, FALSE)</f>
        <v>reef-associated</v>
      </c>
      <c r="V261" s="65">
        <f>VLOOKUP(Table1[[#This Row],[Stock]], Table2[[#All],[Stock]:[param_complete]], 4, FALSE)</f>
        <v>4.5</v>
      </c>
      <c r="W261" s="65">
        <f>VLOOKUP(Table1[[#This Row],[Stock]], Table2[[#All],[Stock]:[param_complete]], 6, FALSE)</f>
        <v>850</v>
      </c>
      <c r="X261" s="65">
        <f>VLOOKUP(Table1[[#This Row],[Stock]], Table2[[#All],[Stock]:[param_complete]], 8, FALSE)</f>
        <v>27.7</v>
      </c>
      <c r="Y261" s="65">
        <f>VLOOKUP(Table1[[#This Row],[Stock]], Table2[[#All],[Stock]:[param_complete]], 10, FALSE)</f>
        <v>2</v>
      </c>
      <c r="Z261" s="65">
        <f>VLOOKUP(Table1[[#This Row],[Stock]], Table2[[#All],[Stock]:[param_complete]], 12, FALSE)</f>
        <v>20.9</v>
      </c>
      <c r="AA261" s="65">
        <f>VLOOKUP(Table1[[#This Row],[Stock]], Table2[[#All],[Stock]:[param_complete]], 14, FALSE)</f>
        <v>223</v>
      </c>
      <c r="AB261" s="65">
        <f>VLOOKUP(Table1[[#This Row],[Stock]], Table2[[#All],[Stock]:[param_complete]], 16, FALSE)</f>
        <v>272</v>
      </c>
      <c r="AC261" s="65">
        <f>VLOOKUP(Table1[[#This Row],[Stock]], Table2[[#All],[Stock]:[param_complete]], 18, FALSE)</f>
        <v>4.9000000000000002E-2</v>
      </c>
      <c r="AD261" s="65">
        <f>VLOOKUP(Table1[[#This Row],[Stock]], Table2[[#All],[Stock]:[param_complete]], 20, FALSE)</f>
        <v>275</v>
      </c>
      <c r="AE261" s="65">
        <f>VLOOKUP(Table1[[#This Row],[Stock]], Table2[[#All],[Stock]:[param_complete]], 22, FALSE)</f>
        <v>34.5</v>
      </c>
      <c r="AF261" s="65">
        <f>VLOOKUP(Table1[[#This Row],[Stock]], Table2[[#All],[Stock]:[param_complete]], 24, FALSE)</f>
        <v>17</v>
      </c>
      <c r="AG261" s="65">
        <f>VLOOKUP(Table1[[#This Row],[Stock]], Table2[[#All],[Stock]:[param_complete]], 26, FALSE)</f>
        <v>0</v>
      </c>
      <c r="AH261" s="65">
        <f>VLOOKUP(Table1[[#This Row],[Stock]], Table2[[#All],[Stock]:[param_complete]], 28, FALSE)</f>
        <v>0</v>
      </c>
      <c r="AI261" s="65">
        <f>VLOOKUP(Table1[[#This Row],[Stock]], Table2[[#All],[Stock]:[param_complete]], 29, FALSE)</f>
        <v>360</v>
      </c>
      <c r="AJ261" s="65">
        <f>VLOOKUP(Table1[[#This Row],[Stock]], Table2[[#All],[Stock]:[param_complete]], 30, FALSE)</f>
        <v>180</v>
      </c>
      <c r="AK261" s="65">
        <f>VLOOKUP(Table1[[#This Row],[Stock]], Table2[[#All],[Stock]:[param_complete]], 32, FALSE)</f>
        <v>0</v>
      </c>
    </row>
    <row r="262" spans="1:37" x14ac:dyDescent="0.3">
      <c r="A262" s="9" t="s">
        <v>244</v>
      </c>
      <c r="B262" s="9" t="s">
        <v>234</v>
      </c>
      <c r="C262" s="9" t="s">
        <v>235</v>
      </c>
      <c r="D262" s="9">
        <v>33</v>
      </c>
      <c r="E262" s="2">
        <v>1.00216958976085</v>
      </c>
      <c r="F262" s="9"/>
      <c r="G262" s="9"/>
      <c r="H262" s="9"/>
      <c r="I262" s="9"/>
      <c r="J262" s="9" t="s">
        <v>236</v>
      </c>
      <c r="K262" s="9"/>
      <c r="L262" s="9"/>
      <c r="M262" s="1" t="s">
        <v>237</v>
      </c>
      <c r="N262" s="9"/>
      <c r="O262" s="9"/>
      <c r="P262" s="9">
        <v>0</v>
      </c>
      <c r="Q262" s="9" t="s">
        <v>7</v>
      </c>
      <c r="R262" s="9"/>
      <c r="S262" s="9"/>
      <c r="T262" s="65"/>
      <c r="U262" s="65" t="str">
        <f>VLOOKUP(Table1[[#This Row],[Stock]], Table2[[#All],[Stock]:[param_complete]], 2, FALSE)</f>
        <v>reef-associated</v>
      </c>
      <c r="V262" s="65">
        <f>VLOOKUP(Table1[[#This Row],[Stock]], Table2[[#All],[Stock]:[param_complete]], 4, FALSE)</f>
        <v>4.5</v>
      </c>
      <c r="W262" s="65">
        <f>VLOOKUP(Table1[[#This Row],[Stock]], Table2[[#All],[Stock]:[param_complete]], 6, FALSE)</f>
        <v>850</v>
      </c>
      <c r="X262" s="65">
        <f>VLOOKUP(Table1[[#This Row],[Stock]], Table2[[#All],[Stock]:[param_complete]], 8, FALSE)</f>
        <v>27.7</v>
      </c>
      <c r="Y262" s="65">
        <f>VLOOKUP(Table1[[#This Row],[Stock]], Table2[[#All],[Stock]:[param_complete]], 10, FALSE)</f>
        <v>2</v>
      </c>
      <c r="Z262" s="65">
        <f>VLOOKUP(Table1[[#This Row],[Stock]], Table2[[#All],[Stock]:[param_complete]], 12, FALSE)</f>
        <v>20.9</v>
      </c>
      <c r="AA262" s="65">
        <f>VLOOKUP(Table1[[#This Row],[Stock]], Table2[[#All],[Stock]:[param_complete]], 14, FALSE)</f>
        <v>223</v>
      </c>
      <c r="AB262" s="65">
        <f>VLOOKUP(Table1[[#This Row],[Stock]], Table2[[#All],[Stock]:[param_complete]], 16, FALSE)</f>
        <v>272</v>
      </c>
      <c r="AC262" s="65">
        <f>VLOOKUP(Table1[[#This Row],[Stock]], Table2[[#All],[Stock]:[param_complete]], 18, FALSE)</f>
        <v>4.9000000000000002E-2</v>
      </c>
      <c r="AD262" s="65">
        <f>VLOOKUP(Table1[[#This Row],[Stock]], Table2[[#All],[Stock]:[param_complete]], 20, FALSE)</f>
        <v>275</v>
      </c>
      <c r="AE262" s="65">
        <f>VLOOKUP(Table1[[#This Row],[Stock]], Table2[[#All],[Stock]:[param_complete]], 22, FALSE)</f>
        <v>34.5</v>
      </c>
      <c r="AF262" s="65">
        <f>VLOOKUP(Table1[[#This Row],[Stock]], Table2[[#All],[Stock]:[param_complete]], 24, FALSE)</f>
        <v>17</v>
      </c>
      <c r="AG262" s="65">
        <f>VLOOKUP(Table1[[#This Row],[Stock]], Table2[[#All],[Stock]:[param_complete]], 26, FALSE)</f>
        <v>0</v>
      </c>
      <c r="AH262" s="65">
        <f>VLOOKUP(Table1[[#This Row],[Stock]], Table2[[#All],[Stock]:[param_complete]], 28, FALSE)</f>
        <v>0</v>
      </c>
      <c r="AI262" s="65">
        <f>VLOOKUP(Table1[[#This Row],[Stock]], Table2[[#All],[Stock]:[param_complete]], 29, FALSE)</f>
        <v>360</v>
      </c>
      <c r="AJ262" s="65">
        <f>VLOOKUP(Table1[[#This Row],[Stock]], Table2[[#All],[Stock]:[param_complete]], 30, FALSE)</f>
        <v>180</v>
      </c>
      <c r="AK262" s="65">
        <f>VLOOKUP(Table1[[#This Row],[Stock]], Table2[[#All],[Stock]:[param_complete]], 32, FALSE)</f>
        <v>0</v>
      </c>
    </row>
    <row r="263" spans="1:37" x14ac:dyDescent="0.3">
      <c r="A263" s="9" t="s">
        <v>244</v>
      </c>
      <c r="B263" s="9" t="s">
        <v>234</v>
      </c>
      <c r="C263" s="9" t="s">
        <v>235</v>
      </c>
      <c r="D263" s="9">
        <v>34</v>
      </c>
      <c r="E263" s="2">
        <v>1.0021840988319199</v>
      </c>
      <c r="F263" s="9"/>
      <c r="G263" s="9"/>
      <c r="H263" s="9"/>
      <c r="I263" s="9"/>
      <c r="J263" s="9" t="s">
        <v>236</v>
      </c>
      <c r="K263" s="9"/>
      <c r="L263" s="9"/>
      <c r="M263" s="1" t="s">
        <v>237</v>
      </c>
      <c r="N263" s="9"/>
      <c r="O263" s="9"/>
      <c r="P263" s="9">
        <v>0</v>
      </c>
      <c r="Q263" s="9" t="s">
        <v>7</v>
      </c>
      <c r="R263" s="9"/>
      <c r="S263" s="9"/>
      <c r="T263" s="65"/>
      <c r="U263" s="65" t="str">
        <f>VLOOKUP(Table1[[#This Row],[Stock]], Table2[[#All],[Stock]:[param_complete]], 2, FALSE)</f>
        <v>reef-associated</v>
      </c>
      <c r="V263" s="65">
        <f>VLOOKUP(Table1[[#This Row],[Stock]], Table2[[#All],[Stock]:[param_complete]], 4, FALSE)</f>
        <v>4.5</v>
      </c>
      <c r="W263" s="65">
        <f>VLOOKUP(Table1[[#This Row],[Stock]], Table2[[#All],[Stock]:[param_complete]], 6, FALSE)</f>
        <v>850</v>
      </c>
      <c r="X263" s="65">
        <f>VLOOKUP(Table1[[#This Row],[Stock]], Table2[[#All],[Stock]:[param_complete]], 8, FALSE)</f>
        <v>27.7</v>
      </c>
      <c r="Y263" s="65">
        <f>VLOOKUP(Table1[[#This Row],[Stock]], Table2[[#All],[Stock]:[param_complete]], 10, FALSE)</f>
        <v>2</v>
      </c>
      <c r="Z263" s="65">
        <f>VLOOKUP(Table1[[#This Row],[Stock]], Table2[[#All],[Stock]:[param_complete]], 12, FALSE)</f>
        <v>20.9</v>
      </c>
      <c r="AA263" s="65">
        <f>VLOOKUP(Table1[[#This Row],[Stock]], Table2[[#All],[Stock]:[param_complete]], 14, FALSE)</f>
        <v>223</v>
      </c>
      <c r="AB263" s="65">
        <f>VLOOKUP(Table1[[#This Row],[Stock]], Table2[[#All],[Stock]:[param_complete]], 16, FALSE)</f>
        <v>272</v>
      </c>
      <c r="AC263" s="65">
        <f>VLOOKUP(Table1[[#This Row],[Stock]], Table2[[#All],[Stock]:[param_complete]], 18, FALSE)</f>
        <v>4.9000000000000002E-2</v>
      </c>
      <c r="AD263" s="65">
        <f>VLOOKUP(Table1[[#This Row],[Stock]], Table2[[#All],[Stock]:[param_complete]], 20, FALSE)</f>
        <v>275</v>
      </c>
      <c r="AE263" s="65">
        <f>VLOOKUP(Table1[[#This Row],[Stock]], Table2[[#All],[Stock]:[param_complete]], 22, FALSE)</f>
        <v>34.5</v>
      </c>
      <c r="AF263" s="65">
        <f>VLOOKUP(Table1[[#This Row],[Stock]], Table2[[#All],[Stock]:[param_complete]], 24, FALSE)</f>
        <v>17</v>
      </c>
      <c r="AG263" s="65">
        <f>VLOOKUP(Table1[[#This Row],[Stock]], Table2[[#All],[Stock]:[param_complete]], 26, FALSE)</f>
        <v>0</v>
      </c>
      <c r="AH263" s="65">
        <f>VLOOKUP(Table1[[#This Row],[Stock]], Table2[[#All],[Stock]:[param_complete]], 28, FALSE)</f>
        <v>0</v>
      </c>
      <c r="AI263" s="65">
        <f>VLOOKUP(Table1[[#This Row],[Stock]], Table2[[#All],[Stock]:[param_complete]], 29, FALSE)</f>
        <v>360</v>
      </c>
      <c r="AJ263" s="65">
        <f>VLOOKUP(Table1[[#This Row],[Stock]], Table2[[#All],[Stock]:[param_complete]], 30, FALSE)</f>
        <v>180</v>
      </c>
      <c r="AK263" s="65">
        <f>VLOOKUP(Table1[[#This Row],[Stock]], Table2[[#All],[Stock]:[param_complete]], 32, FALSE)</f>
        <v>0</v>
      </c>
    </row>
    <row r="264" spans="1:37" x14ac:dyDescent="0.3">
      <c r="A264" s="9" t="s">
        <v>244</v>
      </c>
      <c r="B264" s="9" t="s">
        <v>234</v>
      </c>
      <c r="C264" s="9" t="s">
        <v>235</v>
      </c>
      <c r="D264" s="9">
        <v>35</v>
      </c>
      <c r="E264" s="2">
        <v>1</v>
      </c>
      <c r="F264" s="9"/>
      <c r="G264" s="9"/>
      <c r="H264" s="9"/>
      <c r="I264" s="9"/>
      <c r="J264" s="9" t="s">
        <v>236</v>
      </c>
      <c r="K264" s="9"/>
      <c r="L264" s="9"/>
      <c r="M264" s="1" t="s">
        <v>237</v>
      </c>
      <c r="N264" s="9"/>
      <c r="O264" s="9"/>
      <c r="P264" s="9">
        <v>0</v>
      </c>
      <c r="Q264" s="9" t="s">
        <v>7</v>
      </c>
      <c r="R264" s="9"/>
      <c r="S264" s="9"/>
      <c r="T264" s="65"/>
      <c r="U264" s="65" t="str">
        <f>VLOOKUP(Table1[[#This Row],[Stock]], Table2[[#All],[Stock]:[param_complete]], 2, FALSE)</f>
        <v>reef-associated</v>
      </c>
      <c r="V264" s="65">
        <f>VLOOKUP(Table1[[#This Row],[Stock]], Table2[[#All],[Stock]:[param_complete]], 4, FALSE)</f>
        <v>4.5</v>
      </c>
      <c r="W264" s="65">
        <f>VLOOKUP(Table1[[#This Row],[Stock]], Table2[[#All],[Stock]:[param_complete]], 6, FALSE)</f>
        <v>850</v>
      </c>
      <c r="X264" s="65">
        <f>VLOOKUP(Table1[[#This Row],[Stock]], Table2[[#All],[Stock]:[param_complete]], 8, FALSE)</f>
        <v>27.7</v>
      </c>
      <c r="Y264" s="65">
        <f>VLOOKUP(Table1[[#This Row],[Stock]], Table2[[#All],[Stock]:[param_complete]], 10, FALSE)</f>
        <v>2</v>
      </c>
      <c r="Z264" s="65">
        <f>VLOOKUP(Table1[[#This Row],[Stock]], Table2[[#All],[Stock]:[param_complete]], 12, FALSE)</f>
        <v>20.9</v>
      </c>
      <c r="AA264" s="65">
        <f>VLOOKUP(Table1[[#This Row],[Stock]], Table2[[#All],[Stock]:[param_complete]], 14, FALSE)</f>
        <v>223</v>
      </c>
      <c r="AB264" s="65">
        <f>VLOOKUP(Table1[[#This Row],[Stock]], Table2[[#All],[Stock]:[param_complete]], 16, FALSE)</f>
        <v>272</v>
      </c>
      <c r="AC264" s="65">
        <f>VLOOKUP(Table1[[#This Row],[Stock]], Table2[[#All],[Stock]:[param_complete]], 18, FALSE)</f>
        <v>4.9000000000000002E-2</v>
      </c>
      <c r="AD264" s="65">
        <f>VLOOKUP(Table1[[#This Row],[Stock]], Table2[[#All],[Stock]:[param_complete]], 20, FALSE)</f>
        <v>275</v>
      </c>
      <c r="AE264" s="65">
        <f>VLOOKUP(Table1[[#This Row],[Stock]], Table2[[#All],[Stock]:[param_complete]], 22, FALSE)</f>
        <v>34.5</v>
      </c>
      <c r="AF264" s="65">
        <f>VLOOKUP(Table1[[#This Row],[Stock]], Table2[[#All],[Stock]:[param_complete]], 24, FALSE)</f>
        <v>17</v>
      </c>
      <c r="AG264" s="65">
        <f>VLOOKUP(Table1[[#This Row],[Stock]], Table2[[#All],[Stock]:[param_complete]], 26, FALSE)</f>
        <v>0</v>
      </c>
      <c r="AH264" s="65">
        <f>VLOOKUP(Table1[[#This Row],[Stock]], Table2[[#All],[Stock]:[param_complete]], 28, FALSE)</f>
        <v>0</v>
      </c>
      <c r="AI264" s="65">
        <f>VLOOKUP(Table1[[#This Row],[Stock]], Table2[[#All],[Stock]:[param_complete]], 29, FALSE)</f>
        <v>360</v>
      </c>
      <c r="AJ264" s="65">
        <f>VLOOKUP(Table1[[#This Row],[Stock]], Table2[[#All],[Stock]:[param_complete]], 30, FALSE)</f>
        <v>180</v>
      </c>
      <c r="AK264" s="65">
        <f>VLOOKUP(Table1[[#This Row],[Stock]], Table2[[#All],[Stock]:[param_complete]], 32, FALSE)</f>
        <v>0</v>
      </c>
    </row>
    <row r="265" spans="1:37" x14ac:dyDescent="0.3">
      <c r="A265" s="9" t="s">
        <v>244</v>
      </c>
      <c r="B265" s="9" t="s">
        <v>234</v>
      </c>
      <c r="C265" s="9" t="s">
        <v>235</v>
      </c>
      <c r="D265" s="9">
        <v>36</v>
      </c>
      <c r="E265" s="2">
        <v>1</v>
      </c>
      <c r="F265" s="9"/>
      <c r="G265" s="9"/>
      <c r="H265" s="9"/>
      <c r="I265" s="9"/>
      <c r="J265" s="9" t="s">
        <v>236</v>
      </c>
      <c r="K265" s="9"/>
      <c r="L265" s="9"/>
      <c r="M265" s="1" t="s">
        <v>237</v>
      </c>
      <c r="N265" s="9"/>
      <c r="O265" s="9"/>
      <c r="P265" s="9">
        <v>0</v>
      </c>
      <c r="Q265" s="9" t="s">
        <v>7</v>
      </c>
      <c r="R265" s="9"/>
      <c r="S265" s="9"/>
      <c r="T265" s="65"/>
      <c r="U265" s="65" t="str">
        <f>VLOOKUP(Table1[[#This Row],[Stock]], Table2[[#All],[Stock]:[param_complete]], 2, FALSE)</f>
        <v>reef-associated</v>
      </c>
      <c r="V265" s="65">
        <f>VLOOKUP(Table1[[#This Row],[Stock]], Table2[[#All],[Stock]:[param_complete]], 4, FALSE)</f>
        <v>4.5</v>
      </c>
      <c r="W265" s="65">
        <f>VLOOKUP(Table1[[#This Row],[Stock]], Table2[[#All],[Stock]:[param_complete]], 6, FALSE)</f>
        <v>850</v>
      </c>
      <c r="X265" s="65">
        <f>VLOOKUP(Table1[[#This Row],[Stock]], Table2[[#All],[Stock]:[param_complete]], 8, FALSE)</f>
        <v>27.7</v>
      </c>
      <c r="Y265" s="65">
        <f>VLOOKUP(Table1[[#This Row],[Stock]], Table2[[#All],[Stock]:[param_complete]], 10, FALSE)</f>
        <v>2</v>
      </c>
      <c r="Z265" s="65">
        <f>VLOOKUP(Table1[[#This Row],[Stock]], Table2[[#All],[Stock]:[param_complete]], 12, FALSE)</f>
        <v>20.9</v>
      </c>
      <c r="AA265" s="65">
        <f>VLOOKUP(Table1[[#This Row],[Stock]], Table2[[#All],[Stock]:[param_complete]], 14, FALSE)</f>
        <v>223</v>
      </c>
      <c r="AB265" s="65">
        <f>VLOOKUP(Table1[[#This Row],[Stock]], Table2[[#All],[Stock]:[param_complete]], 16, FALSE)</f>
        <v>272</v>
      </c>
      <c r="AC265" s="65">
        <f>VLOOKUP(Table1[[#This Row],[Stock]], Table2[[#All],[Stock]:[param_complete]], 18, FALSE)</f>
        <v>4.9000000000000002E-2</v>
      </c>
      <c r="AD265" s="65">
        <f>VLOOKUP(Table1[[#This Row],[Stock]], Table2[[#All],[Stock]:[param_complete]], 20, FALSE)</f>
        <v>275</v>
      </c>
      <c r="AE265" s="65">
        <f>VLOOKUP(Table1[[#This Row],[Stock]], Table2[[#All],[Stock]:[param_complete]], 22, FALSE)</f>
        <v>34.5</v>
      </c>
      <c r="AF265" s="65">
        <f>VLOOKUP(Table1[[#This Row],[Stock]], Table2[[#All],[Stock]:[param_complete]], 24, FALSE)</f>
        <v>17</v>
      </c>
      <c r="AG265" s="65">
        <f>VLOOKUP(Table1[[#This Row],[Stock]], Table2[[#All],[Stock]:[param_complete]], 26, FALSE)</f>
        <v>0</v>
      </c>
      <c r="AH265" s="65">
        <f>VLOOKUP(Table1[[#This Row],[Stock]], Table2[[#All],[Stock]:[param_complete]], 28, FALSE)</f>
        <v>0</v>
      </c>
      <c r="AI265" s="65">
        <f>VLOOKUP(Table1[[#This Row],[Stock]], Table2[[#All],[Stock]:[param_complete]], 29, FALSE)</f>
        <v>360</v>
      </c>
      <c r="AJ265" s="65">
        <f>VLOOKUP(Table1[[#This Row],[Stock]], Table2[[#All],[Stock]:[param_complete]], 30, FALSE)</f>
        <v>180</v>
      </c>
      <c r="AK265" s="65">
        <f>VLOOKUP(Table1[[#This Row],[Stock]], Table2[[#All],[Stock]:[param_complete]], 32, FALSE)</f>
        <v>0</v>
      </c>
    </row>
    <row r="266" spans="1:37" x14ac:dyDescent="0.3">
      <c r="A266" s="9" t="s">
        <v>244</v>
      </c>
      <c r="B266" s="9" t="s">
        <v>234</v>
      </c>
      <c r="C266" s="9" t="s">
        <v>235</v>
      </c>
      <c r="D266" s="9">
        <v>37</v>
      </c>
      <c r="E266" s="2">
        <v>1</v>
      </c>
      <c r="F266" s="9"/>
      <c r="G266" s="9"/>
      <c r="H266" s="9"/>
      <c r="I266" s="9"/>
      <c r="J266" s="9" t="s">
        <v>236</v>
      </c>
      <c r="K266" s="9"/>
      <c r="L266" s="9"/>
      <c r="M266" s="1" t="s">
        <v>237</v>
      </c>
      <c r="N266" s="9"/>
      <c r="O266" s="9"/>
      <c r="P266" s="9">
        <v>0</v>
      </c>
      <c r="Q266" s="9" t="s">
        <v>7</v>
      </c>
      <c r="R266" s="9"/>
      <c r="S266" s="9"/>
      <c r="T266" s="65"/>
      <c r="U266" s="65" t="str">
        <f>VLOOKUP(Table1[[#This Row],[Stock]], Table2[[#All],[Stock]:[param_complete]], 2, FALSE)</f>
        <v>reef-associated</v>
      </c>
      <c r="V266" s="65">
        <f>VLOOKUP(Table1[[#This Row],[Stock]], Table2[[#All],[Stock]:[param_complete]], 4, FALSE)</f>
        <v>4.5</v>
      </c>
      <c r="W266" s="65">
        <f>VLOOKUP(Table1[[#This Row],[Stock]], Table2[[#All],[Stock]:[param_complete]], 6, FALSE)</f>
        <v>850</v>
      </c>
      <c r="X266" s="65">
        <f>VLOOKUP(Table1[[#This Row],[Stock]], Table2[[#All],[Stock]:[param_complete]], 8, FALSE)</f>
        <v>27.7</v>
      </c>
      <c r="Y266" s="65">
        <f>VLOOKUP(Table1[[#This Row],[Stock]], Table2[[#All],[Stock]:[param_complete]], 10, FALSE)</f>
        <v>2</v>
      </c>
      <c r="Z266" s="65">
        <f>VLOOKUP(Table1[[#This Row],[Stock]], Table2[[#All],[Stock]:[param_complete]], 12, FALSE)</f>
        <v>20.9</v>
      </c>
      <c r="AA266" s="65">
        <f>VLOOKUP(Table1[[#This Row],[Stock]], Table2[[#All],[Stock]:[param_complete]], 14, FALSE)</f>
        <v>223</v>
      </c>
      <c r="AB266" s="65">
        <f>VLOOKUP(Table1[[#This Row],[Stock]], Table2[[#All],[Stock]:[param_complete]], 16, FALSE)</f>
        <v>272</v>
      </c>
      <c r="AC266" s="65">
        <f>VLOOKUP(Table1[[#This Row],[Stock]], Table2[[#All],[Stock]:[param_complete]], 18, FALSE)</f>
        <v>4.9000000000000002E-2</v>
      </c>
      <c r="AD266" s="65">
        <f>VLOOKUP(Table1[[#This Row],[Stock]], Table2[[#All],[Stock]:[param_complete]], 20, FALSE)</f>
        <v>275</v>
      </c>
      <c r="AE266" s="65">
        <f>VLOOKUP(Table1[[#This Row],[Stock]], Table2[[#All],[Stock]:[param_complete]], 22, FALSE)</f>
        <v>34.5</v>
      </c>
      <c r="AF266" s="65">
        <f>VLOOKUP(Table1[[#This Row],[Stock]], Table2[[#All],[Stock]:[param_complete]], 24, FALSE)</f>
        <v>17</v>
      </c>
      <c r="AG266" s="65">
        <f>VLOOKUP(Table1[[#This Row],[Stock]], Table2[[#All],[Stock]:[param_complete]], 26, FALSE)</f>
        <v>0</v>
      </c>
      <c r="AH266" s="65">
        <f>VLOOKUP(Table1[[#This Row],[Stock]], Table2[[#All],[Stock]:[param_complete]], 28, FALSE)</f>
        <v>0</v>
      </c>
      <c r="AI266" s="65">
        <f>VLOOKUP(Table1[[#This Row],[Stock]], Table2[[#All],[Stock]:[param_complete]], 29, FALSE)</f>
        <v>360</v>
      </c>
      <c r="AJ266" s="65">
        <f>VLOOKUP(Table1[[#This Row],[Stock]], Table2[[#All],[Stock]:[param_complete]], 30, FALSE)</f>
        <v>180</v>
      </c>
      <c r="AK266" s="65">
        <f>VLOOKUP(Table1[[#This Row],[Stock]], Table2[[#All],[Stock]:[param_complete]], 32, FALSE)</f>
        <v>0</v>
      </c>
    </row>
    <row r="267" spans="1:37" x14ac:dyDescent="0.3">
      <c r="A267" s="9" t="s">
        <v>244</v>
      </c>
      <c r="B267" s="9" t="s">
        <v>234</v>
      </c>
      <c r="C267" s="9" t="s">
        <v>235</v>
      </c>
      <c r="D267" s="9">
        <v>38</v>
      </c>
      <c r="E267" s="2">
        <v>1</v>
      </c>
      <c r="F267" s="9"/>
      <c r="G267" s="9"/>
      <c r="H267" s="9"/>
      <c r="I267" s="9"/>
      <c r="J267" s="9" t="s">
        <v>236</v>
      </c>
      <c r="K267" s="9"/>
      <c r="L267" s="9"/>
      <c r="M267" s="1" t="s">
        <v>237</v>
      </c>
      <c r="N267" s="9"/>
      <c r="O267" s="9"/>
      <c r="P267" s="9">
        <v>0</v>
      </c>
      <c r="Q267" s="9" t="s">
        <v>7</v>
      </c>
      <c r="R267" s="9"/>
      <c r="S267" s="9"/>
      <c r="T267" s="65"/>
      <c r="U267" s="65" t="str">
        <f>VLOOKUP(Table1[[#This Row],[Stock]], Table2[[#All],[Stock]:[param_complete]], 2, FALSE)</f>
        <v>reef-associated</v>
      </c>
      <c r="V267" s="65">
        <f>VLOOKUP(Table1[[#This Row],[Stock]], Table2[[#All],[Stock]:[param_complete]], 4, FALSE)</f>
        <v>4.5</v>
      </c>
      <c r="W267" s="65">
        <f>VLOOKUP(Table1[[#This Row],[Stock]], Table2[[#All],[Stock]:[param_complete]], 6, FALSE)</f>
        <v>850</v>
      </c>
      <c r="X267" s="65">
        <f>VLOOKUP(Table1[[#This Row],[Stock]], Table2[[#All],[Stock]:[param_complete]], 8, FALSE)</f>
        <v>27.7</v>
      </c>
      <c r="Y267" s="65">
        <f>VLOOKUP(Table1[[#This Row],[Stock]], Table2[[#All],[Stock]:[param_complete]], 10, FALSE)</f>
        <v>2</v>
      </c>
      <c r="Z267" s="65">
        <f>VLOOKUP(Table1[[#This Row],[Stock]], Table2[[#All],[Stock]:[param_complete]], 12, FALSE)</f>
        <v>20.9</v>
      </c>
      <c r="AA267" s="65">
        <f>VLOOKUP(Table1[[#This Row],[Stock]], Table2[[#All],[Stock]:[param_complete]], 14, FALSE)</f>
        <v>223</v>
      </c>
      <c r="AB267" s="65">
        <f>VLOOKUP(Table1[[#This Row],[Stock]], Table2[[#All],[Stock]:[param_complete]], 16, FALSE)</f>
        <v>272</v>
      </c>
      <c r="AC267" s="65">
        <f>VLOOKUP(Table1[[#This Row],[Stock]], Table2[[#All],[Stock]:[param_complete]], 18, FALSE)</f>
        <v>4.9000000000000002E-2</v>
      </c>
      <c r="AD267" s="65">
        <f>VLOOKUP(Table1[[#This Row],[Stock]], Table2[[#All],[Stock]:[param_complete]], 20, FALSE)</f>
        <v>275</v>
      </c>
      <c r="AE267" s="65">
        <f>VLOOKUP(Table1[[#This Row],[Stock]], Table2[[#All],[Stock]:[param_complete]], 22, FALSE)</f>
        <v>34.5</v>
      </c>
      <c r="AF267" s="65">
        <f>VLOOKUP(Table1[[#This Row],[Stock]], Table2[[#All],[Stock]:[param_complete]], 24, FALSE)</f>
        <v>17</v>
      </c>
      <c r="AG267" s="65">
        <f>VLOOKUP(Table1[[#This Row],[Stock]], Table2[[#All],[Stock]:[param_complete]], 26, FALSE)</f>
        <v>0</v>
      </c>
      <c r="AH267" s="65">
        <f>VLOOKUP(Table1[[#This Row],[Stock]], Table2[[#All],[Stock]:[param_complete]], 28, FALSE)</f>
        <v>0</v>
      </c>
      <c r="AI267" s="65">
        <f>VLOOKUP(Table1[[#This Row],[Stock]], Table2[[#All],[Stock]:[param_complete]], 29, FALSE)</f>
        <v>360</v>
      </c>
      <c r="AJ267" s="65">
        <f>VLOOKUP(Table1[[#This Row],[Stock]], Table2[[#All],[Stock]:[param_complete]], 30, FALSE)</f>
        <v>180</v>
      </c>
      <c r="AK267" s="65">
        <f>VLOOKUP(Table1[[#This Row],[Stock]], Table2[[#All],[Stock]:[param_complete]], 32, FALSE)</f>
        <v>0</v>
      </c>
    </row>
    <row r="268" spans="1:37" x14ac:dyDescent="0.3">
      <c r="A268" s="9" t="s">
        <v>244</v>
      </c>
      <c r="B268" s="9" t="s">
        <v>234</v>
      </c>
      <c r="C268" s="9" t="s">
        <v>235</v>
      </c>
      <c r="D268" s="9">
        <v>39</v>
      </c>
      <c r="E268" s="2">
        <v>1</v>
      </c>
      <c r="F268" s="9"/>
      <c r="G268" s="9"/>
      <c r="H268" s="9"/>
      <c r="I268" s="9"/>
      <c r="J268" s="9" t="s">
        <v>236</v>
      </c>
      <c r="K268" s="9"/>
      <c r="L268" s="9"/>
      <c r="M268" s="1" t="s">
        <v>237</v>
      </c>
      <c r="N268" s="9"/>
      <c r="O268" s="9"/>
      <c r="P268" s="9">
        <v>0</v>
      </c>
      <c r="Q268" s="9" t="s">
        <v>7</v>
      </c>
      <c r="R268" s="9"/>
      <c r="S268" s="9"/>
      <c r="T268" s="65"/>
      <c r="U268" s="65" t="str">
        <f>VLOOKUP(Table1[[#This Row],[Stock]], Table2[[#All],[Stock]:[param_complete]], 2, FALSE)</f>
        <v>reef-associated</v>
      </c>
      <c r="V268" s="65">
        <f>VLOOKUP(Table1[[#This Row],[Stock]], Table2[[#All],[Stock]:[param_complete]], 4, FALSE)</f>
        <v>4.5</v>
      </c>
      <c r="W268" s="65">
        <f>VLOOKUP(Table1[[#This Row],[Stock]], Table2[[#All],[Stock]:[param_complete]], 6, FALSE)</f>
        <v>850</v>
      </c>
      <c r="X268" s="65">
        <f>VLOOKUP(Table1[[#This Row],[Stock]], Table2[[#All],[Stock]:[param_complete]], 8, FALSE)</f>
        <v>27.7</v>
      </c>
      <c r="Y268" s="65">
        <f>VLOOKUP(Table1[[#This Row],[Stock]], Table2[[#All],[Stock]:[param_complete]], 10, FALSE)</f>
        <v>2</v>
      </c>
      <c r="Z268" s="65">
        <f>VLOOKUP(Table1[[#This Row],[Stock]], Table2[[#All],[Stock]:[param_complete]], 12, FALSE)</f>
        <v>20.9</v>
      </c>
      <c r="AA268" s="65">
        <f>VLOOKUP(Table1[[#This Row],[Stock]], Table2[[#All],[Stock]:[param_complete]], 14, FALSE)</f>
        <v>223</v>
      </c>
      <c r="AB268" s="65">
        <f>VLOOKUP(Table1[[#This Row],[Stock]], Table2[[#All],[Stock]:[param_complete]], 16, FALSE)</f>
        <v>272</v>
      </c>
      <c r="AC268" s="65">
        <f>VLOOKUP(Table1[[#This Row],[Stock]], Table2[[#All],[Stock]:[param_complete]], 18, FALSE)</f>
        <v>4.9000000000000002E-2</v>
      </c>
      <c r="AD268" s="65">
        <f>VLOOKUP(Table1[[#This Row],[Stock]], Table2[[#All],[Stock]:[param_complete]], 20, FALSE)</f>
        <v>275</v>
      </c>
      <c r="AE268" s="65">
        <f>VLOOKUP(Table1[[#This Row],[Stock]], Table2[[#All],[Stock]:[param_complete]], 22, FALSE)</f>
        <v>34.5</v>
      </c>
      <c r="AF268" s="65">
        <f>VLOOKUP(Table1[[#This Row],[Stock]], Table2[[#All],[Stock]:[param_complete]], 24, FALSE)</f>
        <v>17</v>
      </c>
      <c r="AG268" s="65">
        <f>VLOOKUP(Table1[[#This Row],[Stock]], Table2[[#All],[Stock]:[param_complete]], 26, FALSE)</f>
        <v>0</v>
      </c>
      <c r="AH268" s="65">
        <f>VLOOKUP(Table1[[#This Row],[Stock]], Table2[[#All],[Stock]:[param_complete]], 28, FALSE)</f>
        <v>0</v>
      </c>
      <c r="AI268" s="65">
        <f>VLOOKUP(Table1[[#This Row],[Stock]], Table2[[#All],[Stock]:[param_complete]], 29, FALSE)</f>
        <v>360</v>
      </c>
      <c r="AJ268" s="65">
        <f>VLOOKUP(Table1[[#This Row],[Stock]], Table2[[#All],[Stock]:[param_complete]], 30, FALSE)</f>
        <v>180</v>
      </c>
      <c r="AK268" s="65">
        <f>VLOOKUP(Table1[[#This Row],[Stock]], Table2[[#All],[Stock]:[param_complete]], 32, FALSE)</f>
        <v>0</v>
      </c>
    </row>
    <row r="269" spans="1:37" x14ac:dyDescent="0.3">
      <c r="A269" s="9" t="s">
        <v>244</v>
      </c>
      <c r="B269" s="9" t="s">
        <v>234</v>
      </c>
      <c r="C269" s="9" t="s">
        <v>235</v>
      </c>
      <c r="D269">
        <v>40</v>
      </c>
      <c r="E269" s="2">
        <v>1</v>
      </c>
      <c r="F269" s="9"/>
      <c r="G269" s="9"/>
      <c r="H269" s="9"/>
      <c r="I269" s="9"/>
      <c r="J269" s="9" t="s">
        <v>236</v>
      </c>
      <c r="K269" s="9"/>
      <c r="L269" s="9"/>
      <c r="M269" s="1" t="s">
        <v>237</v>
      </c>
      <c r="N269" s="9"/>
      <c r="O269" s="9"/>
      <c r="P269" s="9">
        <v>0</v>
      </c>
      <c r="Q269" s="9" t="s">
        <v>7</v>
      </c>
      <c r="R269" s="9"/>
      <c r="S269" s="9"/>
      <c r="T269" s="65"/>
      <c r="U269" s="65" t="str">
        <f>VLOOKUP(Table1[[#This Row],[Stock]], Table2[[#All],[Stock]:[param_complete]], 2, FALSE)</f>
        <v>reef-associated</v>
      </c>
      <c r="V269" s="65">
        <f>VLOOKUP(Table1[[#This Row],[Stock]], Table2[[#All],[Stock]:[param_complete]], 4, FALSE)</f>
        <v>4.5</v>
      </c>
      <c r="W269" s="65">
        <f>VLOOKUP(Table1[[#This Row],[Stock]], Table2[[#All],[Stock]:[param_complete]], 6, FALSE)</f>
        <v>850</v>
      </c>
      <c r="X269" s="65">
        <f>VLOOKUP(Table1[[#This Row],[Stock]], Table2[[#All],[Stock]:[param_complete]], 8, FALSE)</f>
        <v>27.7</v>
      </c>
      <c r="Y269" s="65">
        <f>VLOOKUP(Table1[[#This Row],[Stock]], Table2[[#All],[Stock]:[param_complete]], 10, FALSE)</f>
        <v>2</v>
      </c>
      <c r="Z269" s="65">
        <f>VLOOKUP(Table1[[#This Row],[Stock]], Table2[[#All],[Stock]:[param_complete]], 12, FALSE)</f>
        <v>20.9</v>
      </c>
      <c r="AA269" s="65">
        <f>VLOOKUP(Table1[[#This Row],[Stock]], Table2[[#All],[Stock]:[param_complete]], 14, FALSE)</f>
        <v>223</v>
      </c>
      <c r="AB269" s="65">
        <f>VLOOKUP(Table1[[#This Row],[Stock]], Table2[[#All],[Stock]:[param_complete]], 16, FALSE)</f>
        <v>272</v>
      </c>
      <c r="AC269" s="65">
        <f>VLOOKUP(Table1[[#This Row],[Stock]], Table2[[#All],[Stock]:[param_complete]], 18, FALSE)</f>
        <v>4.9000000000000002E-2</v>
      </c>
      <c r="AD269" s="65">
        <f>VLOOKUP(Table1[[#This Row],[Stock]], Table2[[#All],[Stock]:[param_complete]], 20, FALSE)</f>
        <v>275</v>
      </c>
      <c r="AE269" s="65">
        <f>VLOOKUP(Table1[[#This Row],[Stock]], Table2[[#All],[Stock]:[param_complete]], 22, FALSE)</f>
        <v>34.5</v>
      </c>
      <c r="AF269" s="65">
        <f>VLOOKUP(Table1[[#This Row],[Stock]], Table2[[#All],[Stock]:[param_complete]], 24, FALSE)</f>
        <v>17</v>
      </c>
      <c r="AG269" s="65">
        <f>VLOOKUP(Table1[[#This Row],[Stock]], Table2[[#All],[Stock]:[param_complete]], 26, FALSE)</f>
        <v>0</v>
      </c>
      <c r="AH269" s="65">
        <f>VLOOKUP(Table1[[#This Row],[Stock]], Table2[[#All],[Stock]:[param_complete]], 28, FALSE)</f>
        <v>0</v>
      </c>
      <c r="AI269" s="65">
        <f>VLOOKUP(Table1[[#This Row],[Stock]], Table2[[#All],[Stock]:[param_complete]], 29, FALSE)</f>
        <v>360</v>
      </c>
      <c r="AJ269" s="65">
        <f>VLOOKUP(Table1[[#This Row],[Stock]], Table2[[#All],[Stock]:[param_complete]], 30, FALSE)</f>
        <v>180</v>
      </c>
      <c r="AK269" s="65">
        <f>VLOOKUP(Table1[[#This Row],[Stock]], Table2[[#All],[Stock]:[param_complete]], 32, FALSE)</f>
        <v>0</v>
      </c>
    </row>
    <row r="270" spans="1:37" x14ac:dyDescent="0.3">
      <c r="A270" t="s">
        <v>77</v>
      </c>
      <c r="B270" t="s">
        <v>78</v>
      </c>
      <c r="C270" t="s">
        <v>79</v>
      </c>
      <c r="D270">
        <v>0</v>
      </c>
      <c r="E270" s="92">
        <v>0</v>
      </c>
      <c r="F270">
        <v>0.78</v>
      </c>
      <c r="G270">
        <v>0</v>
      </c>
      <c r="H270" t="s">
        <v>80</v>
      </c>
      <c r="J270" t="s">
        <v>81</v>
      </c>
      <c r="K270" t="s">
        <v>81</v>
      </c>
      <c r="L270" t="s">
        <v>81</v>
      </c>
      <c r="M270" s="1" t="s">
        <v>82</v>
      </c>
      <c r="N270" s="1" t="s">
        <v>82</v>
      </c>
      <c r="O270" s="1" t="s">
        <v>82</v>
      </c>
      <c r="P270">
        <v>1</v>
      </c>
      <c r="Q270" t="s">
        <v>7</v>
      </c>
      <c r="R270" t="s">
        <v>7</v>
      </c>
      <c r="S270" t="s">
        <v>8</v>
      </c>
      <c r="T270" t="s">
        <v>66</v>
      </c>
      <c r="U270" s="9" t="str">
        <f>VLOOKUP(Table1[[#This Row],[Stock]], Table2[[#All],[Stock]:[param_complete]], 2, FALSE)</f>
        <v>reef-associated</v>
      </c>
      <c r="V270" s="9">
        <f>VLOOKUP(Table1[[#This Row],[Stock]], Table2[[#All],[Stock]:[param_complete]], 4, FALSE)</f>
        <v>4.28</v>
      </c>
      <c r="W270" s="9">
        <f>VLOOKUP(Table1[[#This Row],[Stock]], Table2[[#All],[Stock]:[param_complete]], 6, FALSE)</f>
        <v>753</v>
      </c>
      <c r="X270" s="9">
        <f>VLOOKUP(Table1[[#This Row],[Stock]], Table2[[#All],[Stock]:[param_complete]], 8, FALSE)</f>
        <v>9</v>
      </c>
      <c r="Y270" s="9">
        <f>VLOOKUP(Table1[[#This Row],[Stock]], Table2[[#All],[Stock]:[param_complete]], 10, FALSE)</f>
        <v>3</v>
      </c>
      <c r="Z270" s="9">
        <f>VLOOKUP(Table1[[#This Row],[Stock]], Table2[[#All],[Stock]:[param_complete]], 12, FALSE)</f>
        <v>20.333333329999999</v>
      </c>
      <c r="AA270" s="9">
        <f>VLOOKUP(Table1[[#This Row],[Stock]], Table2[[#All],[Stock]:[param_complete]], 14, FALSE)</f>
        <v>235</v>
      </c>
      <c r="AB270" s="9">
        <f>VLOOKUP(Table1[[#This Row],[Stock]], Table2[[#All],[Stock]:[param_complete]], 16, FALSE)</f>
        <v>459</v>
      </c>
      <c r="AC270" s="9">
        <f>VLOOKUP(Table1[[#This Row],[Stock]], Table2[[#All],[Stock]:[param_complete]], 18, FALSE)</f>
        <v>3.4200002E-2</v>
      </c>
      <c r="AD270" s="9">
        <f>VLOOKUP(Table1[[#This Row],[Stock]], Table2[[#All],[Stock]:[param_complete]], 20, FALSE)</f>
        <v>329</v>
      </c>
      <c r="AE270" s="9">
        <f>VLOOKUP(Table1[[#This Row],[Stock]], Table2[[#All],[Stock]:[param_complete]], 22, FALSE)</f>
        <v>39</v>
      </c>
      <c r="AF270" s="9">
        <f>VLOOKUP(Table1[[#This Row],[Stock]], Table2[[#All],[Stock]:[param_complete]], 24, FALSE)</f>
        <v>19</v>
      </c>
      <c r="AG270" s="9">
        <f>VLOOKUP(Table1[[#This Row],[Stock]], Table2[[#All],[Stock]:[param_complete]], 26, FALSE)</f>
        <v>0</v>
      </c>
      <c r="AH270" s="9">
        <f>VLOOKUP(Table1[[#This Row],[Stock]], Table2[[#All],[Stock]:[param_complete]], 28, FALSE)</f>
        <v>0</v>
      </c>
      <c r="AI270" s="9">
        <f>VLOOKUP(Table1[[#This Row],[Stock]], Table2[[#All],[Stock]:[param_complete]], 29, FALSE)</f>
        <v>400</v>
      </c>
      <c r="AJ270" s="9">
        <f>VLOOKUP(Table1[[#This Row],[Stock]], Table2[[#All],[Stock]:[param_complete]], 30, FALSE)</f>
        <v>200</v>
      </c>
      <c r="AK270" s="65">
        <f>VLOOKUP(Table1[[#This Row],[Stock]], Table2[[#All],[Stock]:[param_complete]], 32, FALSE)</f>
        <v>0</v>
      </c>
    </row>
    <row r="271" spans="1:37" x14ac:dyDescent="0.3">
      <c r="A271" t="s">
        <v>77</v>
      </c>
      <c r="B271" t="s">
        <v>78</v>
      </c>
      <c r="C271" t="s">
        <v>79</v>
      </c>
      <c r="D271">
        <v>1</v>
      </c>
      <c r="E271" s="92">
        <v>0</v>
      </c>
      <c r="F271">
        <v>0.86499999999999999</v>
      </c>
      <c r="G271">
        <v>0</v>
      </c>
      <c r="H271" t="s">
        <v>80</v>
      </c>
      <c r="J271" t="s">
        <v>81</v>
      </c>
      <c r="K271" t="s">
        <v>81</v>
      </c>
      <c r="L271" t="s">
        <v>81</v>
      </c>
      <c r="M271" s="1" t="s">
        <v>82</v>
      </c>
      <c r="N271" s="1" t="s">
        <v>82</v>
      </c>
      <c r="O271" s="1" t="s">
        <v>82</v>
      </c>
      <c r="P271">
        <v>1</v>
      </c>
      <c r="Q271" t="s">
        <v>7</v>
      </c>
      <c r="R271" t="s">
        <v>7</v>
      </c>
      <c r="S271" t="s">
        <v>8</v>
      </c>
      <c r="T271" t="s">
        <v>66</v>
      </c>
      <c r="U271" s="9" t="str">
        <f>VLOOKUP(Table1[[#This Row],[Stock]], Table2[[#All],[Stock]:[param_complete]], 2, FALSE)</f>
        <v>reef-associated</v>
      </c>
      <c r="V271" s="9">
        <f>VLOOKUP(Table1[[#This Row],[Stock]], Table2[[#All],[Stock]:[param_complete]], 4, FALSE)</f>
        <v>4.28</v>
      </c>
      <c r="W271" s="9">
        <f>VLOOKUP(Table1[[#This Row],[Stock]], Table2[[#All],[Stock]:[param_complete]], 6, FALSE)</f>
        <v>753</v>
      </c>
      <c r="X271" s="9">
        <f>VLOOKUP(Table1[[#This Row],[Stock]], Table2[[#All],[Stock]:[param_complete]], 8, FALSE)</f>
        <v>9</v>
      </c>
      <c r="Y271" s="9">
        <f>VLOOKUP(Table1[[#This Row],[Stock]], Table2[[#All],[Stock]:[param_complete]], 10, FALSE)</f>
        <v>3</v>
      </c>
      <c r="Z271" s="9">
        <f>VLOOKUP(Table1[[#This Row],[Stock]], Table2[[#All],[Stock]:[param_complete]], 12, FALSE)</f>
        <v>20.333333329999999</v>
      </c>
      <c r="AA271" s="9">
        <f>VLOOKUP(Table1[[#This Row],[Stock]], Table2[[#All],[Stock]:[param_complete]], 14, FALSE)</f>
        <v>235</v>
      </c>
      <c r="AB271" s="9">
        <f>VLOOKUP(Table1[[#This Row],[Stock]], Table2[[#All],[Stock]:[param_complete]], 16, FALSE)</f>
        <v>459</v>
      </c>
      <c r="AC271" s="9">
        <f>VLOOKUP(Table1[[#This Row],[Stock]], Table2[[#All],[Stock]:[param_complete]], 18, FALSE)</f>
        <v>3.4200002E-2</v>
      </c>
      <c r="AD271" s="9">
        <f>VLOOKUP(Table1[[#This Row],[Stock]], Table2[[#All],[Stock]:[param_complete]], 20, FALSE)</f>
        <v>329</v>
      </c>
      <c r="AE271" s="9">
        <f>VLOOKUP(Table1[[#This Row],[Stock]], Table2[[#All],[Stock]:[param_complete]], 22, FALSE)</f>
        <v>39</v>
      </c>
      <c r="AF271" s="9">
        <f>VLOOKUP(Table1[[#This Row],[Stock]], Table2[[#All],[Stock]:[param_complete]], 24, FALSE)</f>
        <v>19</v>
      </c>
      <c r="AG271" s="9">
        <f>VLOOKUP(Table1[[#This Row],[Stock]], Table2[[#All],[Stock]:[param_complete]], 26, FALSE)</f>
        <v>0</v>
      </c>
      <c r="AH271" s="9">
        <f>VLOOKUP(Table1[[#This Row],[Stock]], Table2[[#All],[Stock]:[param_complete]], 28, FALSE)</f>
        <v>0</v>
      </c>
      <c r="AI271" s="9">
        <f>VLOOKUP(Table1[[#This Row],[Stock]], Table2[[#All],[Stock]:[param_complete]], 29, FALSE)</f>
        <v>400</v>
      </c>
      <c r="AJ271" s="9">
        <f>VLOOKUP(Table1[[#This Row],[Stock]], Table2[[#All],[Stock]:[param_complete]], 30, FALSE)</f>
        <v>200</v>
      </c>
      <c r="AK271" s="65">
        <f>VLOOKUP(Table1[[#This Row],[Stock]], Table2[[#All],[Stock]:[param_complete]], 32, FALSE)</f>
        <v>0</v>
      </c>
    </row>
    <row r="272" spans="1:37" x14ac:dyDescent="0.3">
      <c r="A272" t="s">
        <v>77</v>
      </c>
      <c r="B272" t="s">
        <v>78</v>
      </c>
      <c r="C272" t="s">
        <v>79</v>
      </c>
      <c r="D272">
        <v>2</v>
      </c>
      <c r="E272" s="92">
        <v>0</v>
      </c>
      <c r="F272">
        <v>0.875</v>
      </c>
      <c r="G272">
        <v>0</v>
      </c>
      <c r="H272" t="s">
        <v>80</v>
      </c>
      <c r="J272" t="s">
        <v>81</v>
      </c>
      <c r="K272" t="s">
        <v>81</v>
      </c>
      <c r="L272" t="s">
        <v>81</v>
      </c>
      <c r="M272" s="1" t="s">
        <v>82</v>
      </c>
      <c r="N272" s="1" t="s">
        <v>82</v>
      </c>
      <c r="O272" s="1" t="s">
        <v>82</v>
      </c>
      <c r="P272">
        <v>1</v>
      </c>
      <c r="Q272" t="s">
        <v>7</v>
      </c>
      <c r="R272" t="s">
        <v>7</v>
      </c>
      <c r="S272" t="s">
        <v>8</v>
      </c>
      <c r="T272" t="s">
        <v>66</v>
      </c>
      <c r="U272" s="9" t="str">
        <f>VLOOKUP(Table1[[#This Row],[Stock]], Table2[[#All],[Stock]:[param_complete]], 2, FALSE)</f>
        <v>reef-associated</v>
      </c>
      <c r="V272" s="9">
        <f>VLOOKUP(Table1[[#This Row],[Stock]], Table2[[#All],[Stock]:[param_complete]], 4, FALSE)</f>
        <v>4.28</v>
      </c>
      <c r="W272" s="9">
        <f>VLOOKUP(Table1[[#This Row],[Stock]], Table2[[#All],[Stock]:[param_complete]], 6, FALSE)</f>
        <v>753</v>
      </c>
      <c r="X272" s="9">
        <f>VLOOKUP(Table1[[#This Row],[Stock]], Table2[[#All],[Stock]:[param_complete]], 8, FALSE)</f>
        <v>9</v>
      </c>
      <c r="Y272" s="9">
        <f>VLOOKUP(Table1[[#This Row],[Stock]], Table2[[#All],[Stock]:[param_complete]], 10, FALSE)</f>
        <v>3</v>
      </c>
      <c r="Z272" s="9">
        <f>VLOOKUP(Table1[[#This Row],[Stock]], Table2[[#All],[Stock]:[param_complete]], 12, FALSE)</f>
        <v>20.333333329999999</v>
      </c>
      <c r="AA272" s="9">
        <f>VLOOKUP(Table1[[#This Row],[Stock]], Table2[[#All],[Stock]:[param_complete]], 14, FALSE)</f>
        <v>235</v>
      </c>
      <c r="AB272" s="9">
        <f>VLOOKUP(Table1[[#This Row],[Stock]], Table2[[#All],[Stock]:[param_complete]], 16, FALSE)</f>
        <v>459</v>
      </c>
      <c r="AC272" s="9">
        <f>VLOOKUP(Table1[[#This Row],[Stock]], Table2[[#All],[Stock]:[param_complete]], 18, FALSE)</f>
        <v>3.4200002E-2</v>
      </c>
      <c r="AD272" s="9">
        <f>VLOOKUP(Table1[[#This Row],[Stock]], Table2[[#All],[Stock]:[param_complete]], 20, FALSE)</f>
        <v>329</v>
      </c>
      <c r="AE272" s="9">
        <f>VLOOKUP(Table1[[#This Row],[Stock]], Table2[[#All],[Stock]:[param_complete]], 22, FALSE)</f>
        <v>39</v>
      </c>
      <c r="AF272" s="9">
        <f>VLOOKUP(Table1[[#This Row],[Stock]], Table2[[#All],[Stock]:[param_complete]], 24, FALSE)</f>
        <v>19</v>
      </c>
      <c r="AG272" s="9">
        <f>VLOOKUP(Table1[[#This Row],[Stock]], Table2[[#All],[Stock]:[param_complete]], 26, FALSE)</f>
        <v>0</v>
      </c>
      <c r="AH272" s="9">
        <f>VLOOKUP(Table1[[#This Row],[Stock]], Table2[[#All],[Stock]:[param_complete]], 28, FALSE)</f>
        <v>0</v>
      </c>
      <c r="AI272" s="9">
        <f>VLOOKUP(Table1[[#This Row],[Stock]], Table2[[#All],[Stock]:[param_complete]], 29, FALSE)</f>
        <v>400</v>
      </c>
      <c r="AJ272" s="9">
        <f>VLOOKUP(Table1[[#This Row],[Stock]], Table2[[#All],[Stock]:[param_complete]], 30, FALSE)</f>
        <v>200</v>
      </c>
      <c r="AK272" s="65">
        <f>VLOOKUP(Table1[[#This Row],[Stock]], Table2[[#All],[Stock]:[param_complete]], 32, FALSE)</f>
        <v>0</v>
      </c>
    </row>
    <row r="273" spans="1:37" x14ac:dyDescent="0.3">
      <c r="A273" t="s">
        <v>77</v>
      </c>
      <c r="B273" t="s">
        <v>78</v>
      </c>
      <c r="C273" t="s">
        <v>79</v>
      </c>
      <c r="D273">
        <v>3</v>
      </c>
      <c r="E273" s="92">
        <v>0</v>
      </c>
      <c r="F273">
        <v>0.88300000000000001</v>
      </c>
      <c r="G273">
        <v>0</v>
      </c>
      <c r="H273" t="s">
        <v>80</v>
      </c>
      <c r="J273" t="s">
        <v>81</v>
      </c>
      <c r="K273" t="s">
        <v>81</v>
      </c>
      <c r="L273" t="s">
        <v>81</v>
      </c>
      <c r="M273" s="1" t="s">
        <v>82</v>
      </c>
      <c r="N273" s="1" t="s">
        <v>82</v>
      </c>
      <c r="O273" s="1" t="s">
        <v>82</v>
      </c>
      <c r="P273">
        <v>1</v>
      </c>
      <c r="Q273" t="s">
        <v>7</v>
      </c>
      <c r="R273" t="s">
        <v>7</v>
      </c>
      <c r="S273" t="s">
        <v>8</v>
      </c>
      <c r="T273" t="s">
        <v>66</v>
      </c>
      <c r="U273" s="9" t="str">
        <f>VLOOKUP(Table1[[#This Row],[Stock]], Table2[[#All],[Stock]:[param_complete]], 2, FALSE)</f>
        <v>reef-associated</v>
      </c>
      <c r="V273" s="9">
        <f>VLOOKUP(Table1[[#This Row],[Stock]], Table2[[#All],[Stock]:[param_complete]], 4, FALSE)</f>
        <v>4.28</v>
      </c>
      <c r="W273" s="9">
        <f>VLOOKUP(Table1[[#This Row],[Stock]], Table2[[#All],[Stock]:[param_complete]], 6, FALSE)</f>
        <v>753</v>
      </c>
      <c r="X273" s="9">
        <f>VLOOKUP(Table1[[#This Row],[Stock]], Table2[[#All],[Stock]:[param_complete]], 8, FALSE)</f>
        <v>9</v>
      </c>
      <c r="Y273" s="9">
        <f>VLOOKUP(Table1[[#This Row],[Stock]], Table2[[#All],[Stock]:[param_complete]], 10, FALSE)</f>
        <v>3</v>
      </c>
      <c r="Z273" s="9">
        <f>VLOOKUP(Table1[[#This Row],[Stock]], Table2[[#All],[Stock]:[param_complete]], 12, FALSE)</f>
        <v>20.333333329999999</v>
      </c>
      <c r="AA273" s="9">
        <f>VLOOKUP(Table1[[#This Row],[Stock]], Table2[[#All],[Stock]:[param_complete]], 14, FALSE)</f>
        <v>235</v>
      </c>
      <c r="AB273" s="9">
        <f>VLOOKUP(Table1[[#This Row],[Stock]], Table2[[#All],[Stock]:[param_complete]], 16, FALSE)</f>
        <v>459</v>
      </c>
      <c r="AC273" s="9">
        <f>VLOOKUP(Table1[[#This Row],[Stock]], Table2[[#All],[Stock]:[param_complete]], 18, FALSE)</f>
        <v>3.4200002E-2</v>
      </c>
      <c r="AD273" s="9">
        <f>VLOOKUP(Table1[[#This Row],[Stock]], Table2[[#All],[Stock]:[param_complete]], 20, FALSE)</f>
        <v>329</v>
      </c>
      <c r="AE273" s="9">
        <f>VLOOKUP(Table1[[#This Row],[Stock]], Table2[[#All],[Stock]:[param_complete]], 22, FALSE)</f>
        <v>39</v>
      </c>
      <c r="AF273" s="9">
        <f>VLOOKUP(Table1[[#This Row],[Stock]], Table2[[#All],[Stock]:[param_complete]], 24, FALSE)</f>
        <v>19</v>
      </c>
      <c r="AG273" s="9">
        <f>VLOOKUP(Table1[[#This Row],[Stock]], Table2[[#All],[Stock]:[param_complete]], 26, FALSE)</f>
        <v>0</v>
      </c>
      <c r="AH273" s="9">
        <f>VLOOKUP(Table1[[#This Row],[Stock]], Table2[[#All],[Stock]:[param_complete]], 28, FALSE)</f>
        <v>0</v>
      </c>
      <c r="AI273" s="9">
        <f>VLOOKUP(Table1[[#This Row],[Stock]], Table2[[#All],[Stock]:[param_complete]], 29, FALSE)</f>
        <v>400</v>
      </c>
      <c r="AJ273" s="9">
        <f>VLOOKUP(Table1[[#This Row],[Stock]], Table2[[#All],[Stock]:[param_complete]], 30, FALSE)</f>
        <v>200</v>
      </c>
      <c r="AK273" s="65">
        <f>VLOOKUP(Table1[[#This Row],[Stock]], Table2[[#All],[Stock]:[param_complete]], 32, FALSE)</f>
        <v>0</v>
      </c>
    </row>
    <row r="274" spans="1:37" x14ac:dyDescent="0.3">
      <c r="A274" t="s">
        <v>77</v>
      </c>
      <c r="B274" t="s">
        <v>78</v>
      </c>
      <c r="C274" t="s">
        <v>79</v>
      </c>
      <c r="D274">
        <v>4</v>
      </c>
      <c r="E274" s="92">
        <v>0</v>
      </c>
      <c r="F274">
        <v>0.88900000000000001</v>
      </c>
      <c r="G274">
        <v>0</v>
      </c>
      <c r="H274" t="s">
        <v>80</v>
      </c>
      <c r="J274" t="s">
        <v>81</v>
      </c>
      <c r="K274" t="s">
        <v>81</v>
      </c>
      <c r="L274" t="s">
        <v>81</v>
      </c>
      <c r="M274" s="1" t="s">
        <v>82</v>
      </c>
      <c r="N274" s="1" t="s">
        <v>82</v>
      </c>
      <c r="O274" s="1" t="s">
        <v>82</v>
      </c>
      <c r="P274">
        <v>1</v>
      </c>
      <c r="Q274" t="s">
        <v>7</v>
      </c>
      <c r="R274" t="s">
        <v>7</v>
      </c>
      <c r="S274" t="s">
        <v>8</v>
      </c>
      <c r="T274" t="s">
        <v>66</v>
      </c>
      <c r="U274" s="9" t="str">
        <f>VLOOKUP(Table1[[#This Row],[Stock]], Table2[[#All],[Stock]:[param_complete]], 2, FALSE)</f>
        <v>reef-associated</v>
      </c>
      <c r="V274" s="9">
        <f>VLOOKUP(Table1[[#This Row],[Stock]], Table2[[#All],[Stock]:[param_complete]], 4, FALSE)</f>
        <v>4.28</v>
      </c>
      <c r="W274" s="9">
        <f>VLOOKUP(Table1[[#This Row],[Stock]], Table2[[#All],[Stock]:[param_complete]], 6, FALSE)</f>
        <v>753</v>
      </c>
      <c r="X274" s="9">
        <f>VLOOKUP(Table1[[#This Row],[Stock]], Table2[[#All],[Stock]:[param_complete]], 8, FALSE)</f>
        <v>9</v>
      </c>
      <c r="Y274" s="9">
        <f>VLOOKUP(Table1[[#This Row],[Stock]], Table2[[#All],[Stock]:[param_complete]], 10, FALSE)</f>
        <v>3</v>
      </c>
      <c r="Z274" s="9">
        <f>VLOOKUP(Table1[[#This Row],[Stock]], Table2[[#All],[Stock]:[param_complete]], 12, FALSE)</f>
        <v>20.333333329999999</v>
      </c>
      <c r="AA274" s="9">
        <f>VLOOKUP(Table1[[#This Row],[Stock]], Table2[[#All],[Stock]:[param_complete]], 14, FALSE)</f>
        <v>235</v>
      </c>
      <c r="AB274" s="9">
        <f>VLOOKUP(Table1[[#This Row],[Stock]], Table2[[#All],[Stock]:[param_complete]], 16, FALSE)</f>
        <v>459</v>
      </c>
      <c r="AC274" s="9">
        <f>VLOOKUP(Table1[[#This Row],[Stock]], Table2[[#All],[Stock]:[param_complete]], 18, FALSE)</f>
        <v>3.4200002E-2</v>
      </c>
      <c r="AD274" s="9">
        <f>VLOOKUP(Table1[[#This Row],[Stock]], Table2[[#All],[Stock]:[param_complete]], 20, FALSE)</f>
        <v>329</v>
      </c>
      <c r="AE274" s="9">
        <f>VLOOKUP(Table1[[#This Row],[Stock]], Table2[[#All],[Stock]:[param_complete]], 22, FALSE)</f>
        <v>39</v>
      </c>
      <c r="AF274" s="9">
        <f>VLOOKUP(Table1[[#This Row],[Stock]], Table2[[#All],[Stock]:[param_complete]], 24, FALSE)</f>
        <v>19</v>
      </c>
      <c r="AG274" s="9">
        <f>VLOOKUP(Table1[[#This Row],[Stock]], Table2[[#All],[Stock]:[param_complete]], 26, FALSE)</f>
        <v>0</v>
      </c>
      <c r="AH274" s="9">
        <f>VLOOKUP(Table1[[#This Row],[Stock]], Table2[[#All],[Stock]:[param_complete]], 28, FALSE)</f>
        <v>0</v>
      </c>
      <c r="AI274" s="9">
        <f>VLOOKUP(Table1[[#This Row],[Stock]], Table2[[#All],[Stock]:[param_complete]], 29, FALSE)</f>
        <v>400</v>
      </c>
      <c r="AJ274" s="9">
        <f>VLOOKUP(Table1[[#This Row],[Stock]], Table2[[#All],[Stock]:[param_complete]], 30, FALSE)</f>
        <v>200</v>
      </c>
      <c r="AK274" s="65">
        <f>VLOOKUP(Table1[[#This Row],[Stock]], Table2[[#All],[Stock]:[param_complete]], 32, FALSE)</f>
        <v>0</v>
      </c>
    </row>
    <row r="275" spans="1:37" x14ac:dyDescent="0.3">
      <c r="A275" t="s">
        <v>77</v>
      </c>
      <c r="B275" t="s">
        <v>78</v>
      </c>
      <c r="C275" t="s">
        <v>79</v>
      </c>
      <c r="D275">
        <v>5</v>
      </c>
      <c r="E275" s="92">
        <v>0</v>
      </c>
      <c r="F275">
        <v>0.89400000000000002</v>
      </c>
      <c r="G275">
        <v>0</v>
      </c>
      <c r="H275" t="s">
        <v>80</v>
      </c>
      <c r="J275" t="s">
        <v>81</v>
      </c>
      <c r="K275" t="s">
        <v>81</v>
      </c>
      <c r="L275" t="s">
        <v>81</v>
      </c>
      <c r="M275" s="1" t="s">
        <v>82</v>
      </c>
      <c r="N275" s="1" t="s">
        <v>82</v>
      </c>
      <c r="O275" s="1" t="s">
        <v>82</v>
      </c>
      <c r="P275">
        <v>1</v>
      </c>
      <c r="Q275" t="s">
        <v>7</v>
      </c>
      <c r="R275" t="s">
        <v>7</v>
      </c>
      <c r="S275" t="s">
        <v>8</v>
      </c>
      <c r="T275" t="s">
        <v>66</v>
      </c>
      <c r="U275" s="9" t="str">
        <f>VLOOKUP(Table1[[#This Row],[Stock]], Table2[[#All],[Stock]:[param_complete]], 2, FALSE)</f>
        <v>reef-associated</v>
      </c>
      <c r="V275" s="9">
        <f>VLOOKUP(Table1[[#This Row],[Stock]], Table2[[#All],[Stock]:[param_complete]], 4, FALSE)</f>
        <v>4.28</v>
      </c>
      <c r="W275" s="9">
        <f>VLOOKUP(Table1[[#This Row],[Stock]], Table2[[#All],[Stock]:[param_complete]], 6, FALSE)</f>
        <v>753</v>
      </c>
      <c r="X275" s="9">
        <f>VLOOKUP(Table1[[#This Row],[Stock]], Table2[[#All],[Stock]:[param_complete]], 8, FALSE)</f>
        <v>9</v>
      </c>
      <c r="Y275" s="9">
        <f>VLOOKUP(Table1[[#This Row],[Stock]], Table2[[#All],[Stock]:[param_complete]], 10, FALSE)</f>
        <v>3</v>
      </c>
      <c r="Z275" s="9">
        <f>VLOOKUP(Table1[[#This Row],[Stock]], Table2[[#All],[Stock]:[param_complete]], 12, FALSE)</f>
        <v>20.333333329999999</v>
      </c>
      <c r="AA275" s="9">
        <f>VLOOKUP(Table1[[#This Row],[Stock]], Table2[[#All],[Stock]:[param_complete]], 14, FALSE)</f>
        <v>235</v>
      </c>
      <c r="AB275" s="9">
        <f>VLOOKUP(Table1[[#This Row],[Stock]], Table2[[#All],[Stock]:[param_complete]], 16, FALSE)</f>
        <v>459</v>
      </c>
      <c r="AC275" s="9">
        <f>VLOOKUP(Table1[[#This Row],[Stock]], Table2[[#All],[Stock]:[param_complete]], 18, FALSE)</f>
        <v>3.4200002E-2</v>
      </c>
      <c r="AD275" s="9">
        <f>VLOOKUP(Table1[[#This Row],[Stock]], Table2[[#All],[Stock]:[param_complete]], 20, FALSE)</f>
        <v>329</v>
      </c>
      <c r="AE275" s="9">
        <f>VLOOKUP(Table1[[#This Row],[Stock]], Table2[[#All],[Stock]:[param_complete]], 22, FALSE)</f>
        <v>39</v>
      </c>
      <c r="AF275" s="9">
        <f>VLOOKUP(Table1[[#This Row],[Stock]], Table2[[#All],[Stock]:[param_complete]], 24, FALSE)</f>
        <v>19</v>
      </c>
      <c r="AG275" s="9">
        <f>VLOOKUP(Table1[[#This Row],[Stock]], Table2[[#All],[Stock]:[param_complete]], 26, FALSE)</f>
        <v>0</v>
      </c>
      <c r="AH275" s="9">
        <f>VLOOKUP(Table1[[#This Row],[Stock]], Table2[[#All],[Stock]:[param_complete]], 28, FALSE)</f>
        <v>0</v>
      </c>
      <c r="AI275" s="9">
        <f>VLOOKUP(Table1[[#This Row],[Stock]], Table2[[#All],[Stock]:[param_complete]], 29, FALSE)</f>
        <v>400</v>
      </c>
      <c r="AJ275" s="9">
        <f>VLOOKUP(Table1[[#This Row],[Stock]], Table2[[#All],[Stock]:[param_complete]], 30, FALSE)</f>
        <v>200</v>
      </c>
      <c r="AK275" s="65">
        <f>VLOOKUP(Table1[[#This Row],[Stock]], Table2[[#All],[Stock]:[param_complete]], 32, FALSE)</f>
        <v>0</v>
      </c>
    </row>
    <row r="276" spans="1:37" x14ac:dyDescent="0.3">
      <c r="A276" t="s">
        <v>77</v>
      </c>
      <c r="B276" t="s">
        <v>78</v>
      </c>
      <c r="C276" t="s">
        <v>79</v>
      </c>
      <c r="D276">
        <v>6</v>
      </c>
      <c r="E276" s="92">
        <v>0</v>
      </c>
      <c r="F276">
        <v>0.89900000000000002</v>
      </c>
      <c r="G276">
        <v>0</v>
      </c>
      <c r="H276" t="s">
        <v>80</v>
      </c>
      <c r="J276" t="s">
        <v>81</v>
      </c>
      <c r="K276" t="s">
        <v>81</v>
      </c>
      <c r="L276" t="s">
        <v>81</v>
      </c>
      <c r="M276" s="1" t="s">
        <v>82</v>
      </c>
      <c r="N276" s="1" t="s">
        <v>82</v>
      </c>
      <c r="O276" s="1" t="s">
        <v>82</v>
      </c>
      <c r="P276">
        <v>1</v>
      </c>
      <c r="Q276" t="s">
        <v>7</v>
      </c>
      <c r="R276" t="s">
        <v>7</v>
      </c>
      <c r="S276" t="s">
        <v>8</v>
      </c>
      <c r="T276" t="s">
        <v>66</v>
      </c>
      <c r="U276" s="9" t="str">
        <f>VLOOKUP(Table1[[#This Row],[Stock]], Table2[[#All],[Stock]:[param_complete]], 2, FALSE)</f>
        <v>reef-associated</v>
      </c>
      <c r="V276" s="9">
        <f>VLOOKUP(Table1[[#This Row],[Stock]], Table2[[#All],[Stock]:[param_complete]], 4, FALSE)</f>
        <v>4.28</v>
      </c>
      <c r="W276" s="9">
        <f>VLOOKUP(Table1[[#This Row],[Stock]], Table2[[#All],[Stock]:[param_complete]], 6, FALSE)</f>
        <v>753</v>
      </c>
      <c r="X276" s="9">
        <f>VLOOKUP(Table1[[#This Row],[Stock]], Table2[[#All],[Stock]:[param_complete]], 8, FALSE)</f>
        <v>9</v>
      </c>
      <c r="Y276" s="9">
        <f>VLOOKUP(Table1[[#This Row],[Stock]], Table2[[#All],[Stock]:[param_complete]], 10, FALSE)</f>
        <v>3</v>
      </c>
      <c r="Z276" s="9">
        <f>VLOOKUP(Table1[[#This Row],[Stock]], Table2[[#All],[Stock]:[param_complete]], 12, FALSE)</f>
        <v>20.333333329999999</v>
      </c>
      <c r="AA276" s="9">
        <f>VLOOKUP(Table1[[#This Row],[Stock]], Table2[[#All],[Stock]:[param_complete]], 14, FALSE)</f>
        <v>235</v>
      </c>
      <c r="AB276" s="9">
        <f>VLOOKUP(Table1[[#This Row],[Stock]], Table2[[#All],[Stock]:[param_complete]], 16, FALSE)</f>
        <v>459</v>
      </c>
      <c r="AC276" s="9">
        <f>VLOOKUP(Table1[[#This Row],[Stock]], Table2[[#All],[Stock]:[param_complete]], 18, FALSE)</f>
        <v>3.4200002E-2</v>
      </c>
      <c r="AD276" s="9">
        <f>VLOOKUP(Table1[[#This Row],[Stock]], Table2[[#All],[Stock]:[param_complete]], 20, FALSE)</f>
        <v>329</v>
      </c>
      <c r="AE276" s="9">
        <f>VLOOKUP(Table1[[#This Row],[Stock]], Table2[[#All],[Stock]:[param_complete]], 22, FALSE)</f>
        <v>39</v>
      </c>
      <c r="AF276" s="9">
        <f>VLOOKUP(Table1[[#This Row],[Stock]], Table2[[#All],[Stock]:[param_complete]], 24, FALSE)</f>
        <v>19</v>
      </c>
      <c r="AG276" s="9">
        <f>VLOOKUP(Table1[[#This Row],[Stock]], Table2[[#All],[Stock]:[param_complete]], 26, FALSE)</f>
        <v>0</v>
      </c>
      <c r="AH276" s="9">
        <f>VLOOKUP(Table1[[#This Row],[Stock]], Table2[[#All],[Stock]:[param_complete]], 28, FALSE)</f>
        <v>0</v>
      </c>
      <c r="AI276" s="9">
        <f>VLOOKUP(Table1[[#This Row],[Stock]], Table2[[#All],[Stock]:[param_complete]], 29, FALSE)</f>
        <v>400</v>
      </c>
      <c r="AJ276" s="9">
        <f>VLOOKUP(Table1[[#This Row],[Stock]], Table2[[#All],[Stock]:[param_complete]], 30, FALSE)</f>
        <v>200</v>
      </c>
      <c r="AK276" s="65">
        <f>VLOOKUP(Table1[[#This Row],[Stock]], Table2[[#All],[Stock]:[param_complete]], 32, FALSE)</f>
        <v>0</v>
      </c>
    </row>
    <row r="277" spans="1:37" x14ac:dyDescent="0.3">
      <c r="A277" t="s">
        <v>77</v>
      </c>
      <c r="B277" t="s">
        <v>78</v>
      </c>
      <c r="C277" t="s">
        <v>79</v>
      </c>
      <c r="D277">
        <v>7</v>
      </c>
      <c r="E277" s="92">
        <v>0</v>
      </c>
      <c r="F277">
        <v>0.90300000000000002</v>
      </c>
      <c r="G277">
        <v>0</v>
      </c>
      <c r="H277" t="s">
        <v>80</v>
      </c>
      <c r="J277" t="s">
        <v>81</v>
      </c>
      <c r="K277" t="s">
        <v>81</v>
      </c>
      <c r="L277" t="s">
        <v>81</v>
      </c>
      <c r="M277" s="1" t="s">
        <v>82</v>
      </c>
      <c r="N277" s="1" t="s">
        <v>82</v>
      </c>
      <c r="O277" s="1" t="s">
        <v>82</v>
      </c>
      <c r="P277">
        <v>1</v>
      </c>
      <c r="Q277" t="s">
        <v>7</v>
      </c>
      <c r="R277" t="s">
        <v>7</v>
      </c>
      <c r="S277" t="s">
        <v>8</v>
      </c>
      <c r="T277" t="s">
        <v>66</v>
      </c>
      <c r="U277" s="9" t="str">
        <f>VLOOKUP(Table1[[#This Row],[Stock]], Table2[[#All],[Stock]:[param_complete]], 2, FALSE)</f>
        <v>reef-associated</v>
      </c>
      <c r="V277" s="9">
        <f>VLOOKUP(Table1[[#This Row],[Stock]], Table2[[#All],[Stock]:[param_complete]], 4, FALSE)</f>
        <v>4.28</v>
      </c>
      <c r="W277" s="9">
        <f>VLOOKUP(Table1[[#This Row],[Stock]], Table2[[#All],[Stock]:[param_complete]], 6, FALSE)</f>
        <v>753</v>
      </c>
      <c r="X277" s="9">
        <f>VLOOKUP(Table1[[#This Row],[Stock]], Table2[[#All],[Stock]:[param_complete]], 8, FALSE)</f>
        <v>9</v>
      </c>
      <c r="Y277" s="9">
        <f>VLOOKUP(Table1[[#This Row],[Stock]], Table2[[#All],[Stock]:[param_complete]], 10, FALSE)</f>
        <v>3</v>
      </c>
      <c r="Z277" s="9">
        <f>VLOOKUP(Table1[[#This Row],[Stock]], Table2[[#All],[Stock]:[param_complete]], 12, FALSE)</f>
        <v>20.333333329999999</v>
      </c>
      <c r="AA277" s="9">
        <f>VLOOKUP(Table1[[#This Row],[Stock]], Table2[[#All],[Stock]:[param_complete]], 14, FALSE)</f>
        <v>235</v>
      </c>
      <c r="AB277" s="9">
        <f>VLOOKUP(Table1[[#This Row],[Stock]], Table2[[#All],[Stock]:[param_complete]], 16, FALSE)</f>
        <v>459</v>
      </c>
      <c r="AC277" s="9">
        <f>VLOOKUP(Table1[[#This Row],[Stock]], Table2[[#All],[Stock]:[param_complete]], 18, FALSE)</f>
        <v>3.4200002E-2</v>
      </c>
      <c r="AD277" s="9">
        <f>VLOOKUP(Table1[[#This Row],[Stock]], Table2[[#All],[Stock]:[param_complete]], 20, FALSE)</f>
        <v>329</v>
      </c>
      <c r="AE277" s="9">
        <f>VLOOKUP(Table1[[#This Row],[Stock]], Table2[[#All],[Stock]:[param_complete]], 22, FALSE)</f>
        <v>39</v>
      </c>
      <c r="AF277" s="9">
        <f>VLOOKUP(Table1[[#This Row],[Stock]], Table2[[#All],[Stock]:[param_complete]], 24, FALSE)</f>
        <v>19</v>
      </c>
      <c r="AG277" s="9">
        <f>VLOOKUP(Table1[[#This Row],[Stock]], Table2[[#All],[Stock]:[param_complete]], 26, FALSE)</f>
        <v>0</v>
      </c>
      <c r="AH277" s="9">
        <f>VLOOKUP(Table1[[#This Row],[Stock]], Table2[[#All],[Stock]:[param_complete]], 28, FALSE)</f>
        <v>0</v>
      </c>
      <c r="AI277" s="9">
        <f>VLOOKUP(Table1[[#This Row],[Stock]], Table2[[#All],[Stock]:[param_complete]], 29, FALSE)</f>
        <v>400</v>
      </c>
      <c r="AJ277" s="9">
        <f>VLOOKUP(Table1[[#This Row],[Stock]], Table2[[#All],[Stock]:[param_complete]], 30, FALSE)</f>
        <v>200</v>
      </c>
      <c r="AK277" s="65">
        <f>VLOOKUP(Table1[[#This Row],[Stock]], Table2[[#All],[Stock]:[param_complete]], 32, FALSE)</f>
        <v>0</v>
      </c>
    </row>
    <row r="278" spans="1:37" x14ac:dyDescent="0.3">
      <c r="A278" t="s">
        <v>77</v>
      </c>
      <c r="B278" t="s">
        <v>78</v>
      </c>
      <c r="C278" t="s">
        <v>79</v>
      </c>
      <c r="D278">
        <v>8</v>
      </c>
      <c r="E278" s="92">
        <v>0</v>
      </c>
      <c r="F278">
        <v>0.90700000000000003</v>
      </c>
      <c r="G278">
        <v>0</v>
      </c>
      <c r="H278" t="s">
        <v>80</v>
      </c>
      <c r="J278" t="s">
        <v>81</v>
      </c>
      <c r="K278" t="s">
        <v>81</v>
      </c>
      <c r="L278" t="s">
        <v>81</v>
      </c>
      <c r="M278" s="1" t="s">
        <v>82</v>
      </c>
      <c r="N278" s="1" t="s">
        <v>82</v>
      </c>
      <c r="O278" s="1" t="s">
        <v>82</v>
      </c>
      <c r="P278">
        <v>1</v>
      </c>
      <c r="Q278" t="s">
        <v>7</v>
      </c>
      <c r="R278" t="s">
        <v>7</v>
      </c>
      <c r="S278" t="s">
        <v>8</v>
      </c>
      <c r="T278" t="s">
        <v>66</v>
      </c>
      <c r="U278" s="9" t="str">
        <f>VLOOKUP(Table1[[#This Row],[Stock]], Table2[[#All],[Stock]:[param_complete]], 2, FALSE)</f>
        <v>reef-associated</v>
      </c>
      <c r="V278" s="9">
        <f>VLOOKUP(Table1[[#This Row],[Stock]], Table2[[#All],[Stock]:[param_complete]], 4, FALSE)</f>
        <v>4.28</v>
      </c>
      <c r="W278" s="9">
        <f>VLOOKUP(Table1[[#This Row],[Stock]], Table2[[#All],[Stock]:[param_complete]], 6, FALSE)</f>
        <v>753</v>
      </c>
      <c r="X278" s="9">
        <f>VLOOKUP(Table1[[#This Row],[Stock]], Table2[[#All],[Stock]:[param_complete]], 8, FALSE)</f>
        <v>9</v>
      </c>
      <c r="Y278" s="9">
        <f>VLOOKUP(Table1[[#This Row],[Stock]], Table2[[#All],[Stock]:[param_complete]], 10, FALSE)</f>
        <v>3</v>
      </c>
      <c r="Z278" s="9">
        <f>VLOOKUP(Table1[[#This Row],[Stock]], Table2[[#All],[Stock]:[param_complete]], 12, FALSE)</f>
        <v>20.333333329999999</v>
      </c>
      <c r="AA278" s="9">
        <f>VLOOKUP(Table1[[#This Row],[Stock]], Table2[[#All],[Stock]:[param_complete]], 14, FALSE)</f>
        <v>235</v>
      </c>
      <c r="AB278" s="9">
        <f>VLOOKUP(Table1[[#This Row],[Stock]], Table2[[#All],[Stock]:[param_complete]], 16, FALSE)</f>
        <v>459</v>
      </c>
      <c r="AC278" s="9">
        <f>VLOOKUP(Table1[[#This Row],[Stock]], Table2[[#All],[Stock]:[param_complete]], 18, FALSE)</f>
        <v>3.4200002E-2</v>
      </c>
      <c r="AD278" s="9">
        <f>VLOOKUP(Table1[[#This Row],[Stock]], Table2[[#All],[Stock]:[param_complete]], 20, FALSE)</f>
        <v>329</v>
      </c>
      <c r="AE278" s="9">
        <f>VLOOKUP(Table1[[#This Row],[Stock]], Table2[[#All],[Stock]:[param_complete]], 22, FALSE)</f>
        <v>39</v>
      </c>
      <c r="AF278" s="9">
        <f>VLOOKUP(Table1[[#This Row],[Stock]], Table2[[#All],[Stock]:[param_complete]], 24, FALSE)</f>
        <v>19</v>
      </c>
      <c r="AG278" s="9">
        <f>VLOOKUP(Table1[[#This Row],[Stock]], Table2[[#All],[Stock]:[param_complete]], 26, FALSE)</f>
        <v>0</v>
      </c>
      <c r="AH278" s="9">
        <f>VLOOKUP(Table1[[#This Row],[Stock]], Table2[[#All],[Stock]:[param_complete]], 28, FALSE)</f>
        <v>0</v>
      </c>
      <c r="AI278" s="9">
        <f>VLOOKUP(Table1[[#This Row],[Stock]], Table2[[#All],[Stock]:[param_complete]], 29, FALSE)</f>
        <v>400</v>
      </c>
      <c r="AJ278" s="9">
        <f>VLOOKUP(Table1[[#This Row],[Stock]], Table2[[#All],[Stock]:[param_complete]], 30, FALSE)</f>
        <v>200</v>
      </c>
      <c r="AK278" s="65">
        <f>VLOOKUP(Table1[[#This Row],[Stock]], Table2[[#All],[Stock]:[param_complete]], 32, FALSE)</f>
        <v>0</v>
      </c>
    </row>
    <row r="279" spans="1:37" x14ac:dyDescent="0.3">
      <c r="A279" t="s">
        <v>77</v>
      </c>
      <c r="B279" t="s">
        <v>78</v>
      </c>
      <c r="C279" t="s">
        <v>79</v>
      </c>
      <c r="D279">
        <v>9</v>
      </c>
      <c r="E279" s="92">
        <v>0</v>
      </c>
      <c r="F279">
        <v>0.91</v>
      </c>
      <c r="G279">
        <v>0</v>
      </c>
      <c r="H279" t="s">
        <v>80</v>
      </c>
      <c r="J279" t="s">
        <v>81</v>
      </c>
      <c r="K279" t="s">
        <v>81</v>
      </c>
      <c r="L279" t="s">
        <v>81</v>
      </c>
      <c r="M279" s="1" t="s">
        <v>82</v>
      </c>
      <c r="N279" s="1" t="s">
        <v>82</v>
      </c>
      <c r="O279" s="1" t="s">
        <v>82</v>
      </c>
      <c r="P279">
        <v>1</v>
      </c>
      <c r="Q279" t="s">
        <v>7</v>
      </c>
      <c r="R279" t="s">
        <v>7</v>
      </c>
      <c r="S279" t="s">
        <v>8</v>
      </c>
      <c r="T279" t="s">
        <v>66</v>
      </c>
      <c r="U279" s="9" t="str">
        <f>VLOOKUP(Table1[[#This Row],[Stock]], Table2[[#All],[Stock]:[param_complete]], 2, FALSE)</f>
        <v>reef-associated</v>
      </c>
      <c r="V279" s="9">
        <f>VLOOKUP(Table1[[#This Row],[Stock]], Table2[[#All],[Stock]:[param_complete]], 4, FALSE)</f>
        <v>4.28</v>
      </c>
      <c r="W279" s="9">
        <f>VLOOKUP(Table1[[#This Row],[Stock]], Table2[[#All],[Stock]:[param_complete]], 6, FALSE)</f>
        <v>753</v>
      </c>
      <c r="X279" s="9">
        <f>VLOOKUP(Table1[[#This Row],[Stock]], Table2[[#All],[Stock]:[param_complete]], 8, FALSE)</f>
        <v>9</v>
      </c>
      <c r="Y279" s="9">
        <f>VLOOKUP(Table1[[#This Row],[Stock]], Table2[[#All],[Stock]:[param_complete]], 10, FALSE)</f>
        <v>3</v>
      </c>
      <c r="Z279" s="9">
        <f>VLOOKUP(Table1[[#This Row],[Stock]], Table2[[#All],[Stock]:[param_complete]], 12, FALSE)</f>
        <v>20.333333329999999</v>
      </c>
      <c r="AA279" s="9">
        <f>VLOOKUP(Table1[[#This Row],[Stock]], Table2[[#All],[Stock]:[param_complete]], 14, FALSE)</f>
        <v>235</v>
      </c>
      <c r="AB279" s="9">
        <f>VLOOKUP(Table1[[#This Row],[Stock]], Table2[[#All],[Stock]:[param_complete]], 16, FALSE)</f>
        <v>459</v>
      </c>
      <c r="AC279" s="9">
        <f>VLOOKUP(Table1[[#This Row],[Stock]], Table2[[#All],[Stock]:[param_complete]], 18, FALSE)</f>
        <v>3.4200002E-2</v>
      </c>
      <c r="AD279" s="9">
        <f>VLOOKUP(Table1[[#This Row],[Stock]], Table2[[#All],[Stock]:[param_complete]], 20, FALSE)</f>
        <v>329</v>
      </c>
      <c r="AE279" s="9">
        <f>VLOOKUP(Table1[[#This Row],[Stock]], Table2[[#All],[Stock]:[param_complete]], 22, FALSE)</f>
        <v>39</v>
      </c>
      <c r="AF279" s="9">
        <f>VLOOKUP(Table1[[#This Row],[Stock]], Table2[[#All],[Stock]:[param_complete]], 24, FALSE)</f>
        <v>19</v>
      </c>
      <c r="AG279" s="9">
        <f>VLOOKUP(Table1[[#This Row],[Stock]], Table2[[#All],[Stock]:[param_complete]], 26, FALSE)</f>
        <v>0</v>
      </c>
      <c r="AH279" s="9">
        <f>VLOOKUP(Table1[[#This Row],[Stock]], Table2[[#All],[Stock]:[param_complete]], 28, FALSE)</f>
        <v>0</v>
      </c>
      <c r="AI279" s="9">
        <f>VLOOKUP(Table1[[#This Row],[Stock]], Table2[[#All],[Stock]:[param_complete]], 29, FALSE)</f>
        <v>400</v>
      </c>
      <c r="AJ279" s="9">
        <f>VLOOKUP(Table1[[#This Row],[Stock]], Table2[[#All],[Stock]:[param_complete]], 30, FALSE)</f>
        <v>200</v>
      </c>
      <c r="AK279" s="65">
        <f>VLOOKUP(Table1[[#This Row],[Stock]], Table2[[#All],[Stock]:[param_complete]], 32, FALSE)</f>
        <v>0</v>
      </c>
    </row>
    <row r="280" spans="1:37" x14ac:dyDescent="0.3">
      <c r="A280" t="s">
        <v>77</v>
      </c>
      <c r="B280" t="s">
        <v>78</v>
      </c>
      <c r="C280" t="s">
        <v>79</v>
      </c>
      <c r="D280">
        <v>10</v>
      </c>
      <c r="E280" s="92">
        <v>0</v>
      </c>
      <c r="F280">
        <v>0.91300000000000003</v>
      </c>
      <c r="G280">
        <v>0</v>
      </c>
      <c r="H280" t="s">
        <v>80</v>
      </c>
      <c r="J280" t="s">
        <v>81</v>
      </c>
      <c r="K280" t="s">
        <v>81</v>
      </c>
      <c r="L280" t="s">
        <v>81</v>
      </c>
      <c r="M280" s="1" t="s">
        <v>82</v>
      </c>
      <c r="N280" s="1" t="s">
        <v>82</v>
      </c>
      <c r="O280" s="1" t="s">
        <v>82</v>
      </c>
      <c r="P280">
        <v>1</v>
      </c>
      <c r="Q280" t="s">
        <v>7</v>
      </c>
      <c r="R280" t="s">
        <v>7</v>
      </c>
      <c r="S280" t="s">
        <v>8</v>
      </c>
      <c r="T280" t="s">
        <v>66</v>
      </c>
      <c r="U280" s="9" t="str">
        <f>VLOOKUP(Table1[[#This Row],[Stock]], Table2[[#All],[Stock]:[param_complete]], 2, FALSE)</f>
        <v>reef-associated</v>
      </c>
      <c r="V280" s="9">
        <f>VLOOKUP(Table1[[#This Row],[Stock]], Table2[[#All],[Stock]:[param_complete]], 4, FALSE)</f>
        <v>4.28</v>
      </c>
      <c r="W280" s="9">
        <f>VLOOKUP(Table1[[#This Row],[Stock]], Table2[[#All],[Stock]:[param_complete]], 6, FALSE)</f>
        <v>753</v>
      </c>
      <c r="X280" s="9">
        <f>VLOOKUP(Table1[[#This Row],[Stock]], Table2[[#All],[Stock]:[param_complete]], 8, FALSE)</f>
        <v>9</v>
      </c>
      <c r="Y280" s="9">
        <f>VLOOKUP(Table1[[#This Row],[Stock]], Table2[[#All],[Stock]:[param_complete]], 10, FALSE)</f>
        <v>3</v>
      </c>
      <c r="Z280" s="9">
        <f>VLOOKUP(Table1[[#This Row],[Stock]], Table2[[#All],[Stock]:[param_complete]], 12, FALSE)</f>
        <v>20.333333329999999</v>
      </c>
      <c r="AA280" s="9">
        <f>VLOOKUP(Table1[[#This Row],[Stock]], Table2[[#All],[Stock]:[param_complete]], 14, FALSE)</f>
        <v>235</v>
      </c>
      <c r="AB280" s="9">
        <f>VLOOKUP(Table1[[#This Row],[Stock]], Table2[[#All],[Stock]:[param_complete]], 16, FALSE)</f>
        <v>459</v>
      </c>
      <c r="AC280" s="9">
        <f>VLOOKUP(Table1[[#This Row],[Stock]], Table2[[#All],[Stock]:[param_complete]], 18, FALSE)</f>
        <v>3.4200002E-2</v>
      </c>
      <c r="AD280" s="9">
        <f>VLOOKUP(Table1[[#This Row],[Stock]], Table2[[#All],[Stock]:[param_complete]], 20, FALSE)</f>
        <v>329</v>
      </c>
      <c r="AE280" s="9">
        <f>VLOOKUP(Table1[[#This Row],[Stock]], Table2[[#All],[Stock]:[param_complete]], 22, FALSE)</f>
        <v>39</v>
      </c>
      <c r="AF280" s="9">
        <f>VLOOKUP(Table1[[#This Row],[Stock]], Table2[[#All],[Stock]:[param_complete]], 24, FALSE)</f>
        <v>19</v>
      </c>
      <c r="AG280" s="9">
        <f>VLOOKUP(Table1[[#This Row],[Stock]], Table2[[#All],[Stock]:[param_complete]], 26, FALSE)</f>
        <v>0</v>
      </c>
      <c r="AH280" s="9">
        <f>VLOOKUP(Table1[[#This Row],[Stock]], Table2[[#All],[Stock]:[param_complete]], 28, FALSE)</f>
        <v>0</v>
      </c>
      <c r="AI280" s="9">
        <f>VLOOKUP(Table1[[#This Row],[Stock]], Table2[[#All],[Stock]:[param_complete]], 29, FALSE)</f>
        <v>400</v>
      </c>
      <c r="AJ280" s="9">
        <f>VLOOKUP(Table1[[#This Row],[Stock]], Table2[[#All],[Stock]:[param_complete]], 30, FALSE)</f>
        <v>200</v>
      </c>
      <c r="AK280" s="65">
        <f>VLOOKUP(Table1[[#This Row],[Stock]], Table2[[#All],[Stock]:[param_complete]], 32, FALSE)</f>
        <v>0</v>
      </c>
    </row>
    <row r="281" spans="1:37" x14ac:dyDescent="0.3">
      <c r="A281" t="s">
        <v>77</v>
      </c>
      <c r="B281" t="s">
        <v>78</v>
      </c>
      <c r="C281" t="s">
        <v>79</v>
      </c>
      <c r="D281">
        <v>11</v>
      </c>
      <c r="E281" s="92">
        <v>1E-3</v>
      </c>
      <c r="F281">
        <v>0.91500000000000004</v>
      </c>
      <c r="G281">
        <v>0</v>
      </c>
      <c r="H281" t="s">
        <v>80</v>
      </c>
      <c r="J281" t="s">
        <v>81</v>
      </c>
      <c r="K281" t="s">
        <v>81</v>
      </c>
      <c r="L281" t="s">
        <v>81</v>
      </c>
      <c r="M281" s="1" t="s">
        <v>82</v>
      </c>
      <c r="N281" s="1" t="s">
        <v>82</v>
      </c>
      <c r="O281" s="1" t="s">
        <v>82</v>
      </c>
      <c r="P281">
        <v>1</v>
      </c>
      <c r="Q281" t="s">
        <v>7</v>
      </c>
      <c r="R281" t="s">
        <v>7</v>
      </c>
      <c r="S281" t="s">
        <v>8</v>
      </c>
      <c r="T281" t="s">
        <v>66</v>
      </c>
      <c r="U281" s="9" t="str">
        <f>VLOOKUP(Table1[[#This Row],[Stock]], Table2[[#All],[Stock]:[param_complete]], 2, FALSE)</f>
        <v>reef-associated</v>
      </c>
      <c r="V281" s="9">
        <f>VLOOKUP(Table1[[#This Row],[Stock]], Table2[[#All],[Stock]:[param_complete]], 4, FALSE)</f>
        <v>4.28</v>
      </c>
      <c r="W281" s="9">
        <f>VLOOKUP(Table1[[#This Row],[Stock]], Table2[[#All],[Stock]:[param_complete]], 6, FALSE)</f>
        <v>753</v>
      </c>
      <c r="X281" s="9">
        <f>VLOOKUP(Table1[[#This Row],[Stock]], Table2[[#All],[Stock]:[param_complete]], 8, FALSE)</f>
        <v>9</v>
      </c>
      <c r="Y281" s="9">
        <f>VLOOKUP(Table1[[#This Row],[Stock]], Table2[[#All],[Stock]:[param_complete]], 10, FALSE)</f>
        <v>3</v>
      </c>
      <c r="Z281" s="9">
        <f>VLOOKUP(Table1[[#This Row],[Stock]], Table2[[#All],[Stock]:[param_complete]], 12, FALSE)</f>
        <v>20.333333329999999</v>
      </c>
      <c r="AA281" s="9">
        <f>VLOOKUP(Table1[[#This Row],[Stock]], Table2[[#All],[Stock]:[param_complete]], 14, FALSE)</f>
        <v>235</v>
      </c>
      <c r="AB281" s="9">
        <f>VLOOKUP(Table1[[#This Row],[Stock]], Table2[[#All],[Stock]:[param_complete]], 16, FALSE)</f>
        <v>459</v>
      </c>
      <c r="AC281" s="9">
        <f>VLOOKUP(Table1[[#This Row],[Stock]], Table2[[#All],[Stock]:[param_complete]], 18, FALSE)</f>
        <v>3.4200002E-2</v>
      </c>
      <c r="AD281" s="9">
        <f>VLOOKUP(Table1[[#This Row],[Stock]], Table2[[#All],[Stock]:[param_complete]], 20, FALSE)</f>
        <v>329</v>
      </c>
      <c r="AE281" s="9">
        <f>VLOOKUP(Table1[[#This Row],[Stock]], Table2[[#All],[Stock]:[param_complete]], 22, FALSE)</f>
        <v>39</v>
      </c>
      <c r="AF281" s="9">
        <f>VLOOKUP(Table1[[#This Row],[Stock]], Table2[[#All],[Stock]:[param_complete]], 24, FALSE)</f>
        <v>19</v>
      </c>
      <c r="AG281" s="9">
        <f>VLOOKUP(Table1[[#This Row],[Stock]], Table2[[#All],[Stock]:[param_complete]], 26, FALSE)</f>
        <v>0</v>
      </c>
      <c r="AH281" s="9">
        <f>VLOOKUP(Table1[[#This Row],[Stock]], Table2[[#All],[Stock]:[param_complete]], 28, FALSE)</f>
        <v>0</v>
      </c>
      <c r="AI281" s="9">
        <f>VLOOKUP(Table1[[#This Row],[Stock]], Table2[[#All],[Stock]:[param_complete]], 29, FALSE)</f>
        <v>400</v>
      </c>
      <c r="AJ281" s="9">
        <f>VLOOKUP(Table1[[#This Row],[Stock]], Table2[[#All],[Stock]:[param_complete]], 30, FALSE)</f>
        <v>200</v>
      </c>
      <c r="AK281" s="65">
        <f>VLOOKUP(Table1[[#This Row],[Stock]], Table2[[#All],[Stock]:[param_complete]], 32, FALSE)</f>
        <v>0</v>
      </c>
    </row>
    <row r="282" spans="1:37" x14ac:dyDescent="0.3">
      <c r="A282" t="s">
        <v>77</v>
      </c>
      <c r="B282" t="s">
        <v>78</v>
      </c>
      <c r="C282" t="s">
        <v>79</v>
      </c>
      <c r="D282">
        <v>12</v>
      </c>
      <c r="E282" s="92">
        <v>2E-3</v>
      </c>
      <c r="F282">
        <v>0.91800000000000004</v>
      </c>
      <c r="G282">
        <v>0</v>
      </c>
      <c r="H282" t="s">
        <v>80</v>
      </c>
      <c r="J282" t="s">
        <v>81</v>
      </c>
      <c r="K282" t="s">
        <v>81</v>
      </c>
      <c r="L282" t="s">
        <v>81</v>
      </c>
      <c r="M282" s="1" t="s">
        <v>82</v>
      </c>
      <c r="N282" s="1" t="s">
        <v>82</v>
      </c>
      <c r="O282" s="1" t="s">
        <v>82</v>
      </c>
      <c r="P282">
        <v>1</v>
      </c>
      <c r="Q282" t="s">
        <v>7</v>
      </c>
      <c r="R282" t="s">
        <v>7</v>
      </c>
      <c r="S282" t="s">
        <v>8</v>
      </c>
      <c r="T282" t="s">
        <v>66</v>
      </c>
      <c r="U282" s="9" t="str">
        <f>VLOOKUP(Table1[[#This Row],[Stock]], Table2[[#All],[Stock]:[param_complete]], 2, FALSE)</f>
        <v>reef-associated</v>
      </c>
      <c r="V282" s="9">
        <f>VLOOKUP(Table1[[#This Row],[Stock]], Table2[[#All],[Stock]:[param_complete]], 4, FALSE)</f>
        <v>4.28</v>
      </c>
      <c r="W282" s="9">
        <f>VLOOKUP(Table1[[#This Row],[Stock]], Table2[[#All],[Stock]:[param_complete]], 6, FALSE)</f>
        <v>753</v>
      </c>
      <c r="X282" s="9">
        <f>VLOOKUP(Table1[[#This Row],[Stock]], Table2[[#All],[Stock]:[param_complete]], 8, FALSE)</f>
        <v>9</v>
      </c>
      <c r="Y282" s="9">
        <f>VLOOKUP(Table1[[#This Row],[Stock]], Table2[[#All],[Stock]:[param_complete]], 10, FALSE)</f>
        <v>3</v>
      </c>
      <c r="Z282" s="9">
        <f>VLOOKUP(Table1[[#This Row],[Stock]], Table2[[#All],[Stock]:[param_complete]], 12, FALSE)</f>
        <v>20.333333329999999</v>
      </c>
      <c r="AA282" s="9">
        <f>VLOOKUP(Table1[[#This Row],[Stock]], Table2[[#All],[Stock]:[param_complete]], 14, FALSE)</f>
        <v>235</v>
      </c>
      <c r="AB282" s="9">
        <f>VLOOKUP(Table1[[#This Row],[Stock]], Table2[[#All],[Stock]:[param_complete]], 16, FALSE)</f>
        <v>459</v>
      </c>
      <c r="AC282" s="9">
        <f>VLOOKUP(Table1[[#This Row],[Stock]], Table2[[#All],[Stock]:[param_complete]], 18, FALSE)</f>
        <v>3.4200002E-2</v>
      </c>
      <c r="AD282" s="9">
        <f>VLOOKUP(Table1[[#This Row],[Stock]], Table2[[#All],[Stock]:[param_complete]], 20, FALSE)</f>
        <v>329</v>
      </c>
      <c r="AE282" s="9">
        <f>VLOOKUP(Table1[[#This Row],[Stock]], Table2[[#All],[Stock]:[param_complete]], 22, FALSE)</f>
        <v>39</v>
      </c>
      <c r="AF282" s="9">
        <f>VLOOKUP(Table1[[#This Row],[Stock]], Table2[[#All],[Stock]:[param_complete]], 24, FALSE)</f>
        <v>19</v>
      </c>
      <c r="AG282" s="9">
        <f>VLOOKUP(Table1[[#This Row],[Stock]], Table2[[#All],[Stock]:[param_complete]], 26, FALSE)</f>
        <v>0</v>
      </c>
      <c r="AH282" s="9">
        <f>VLOOKUP(Table1[[#This Row],[Stock]], Table2[[#All],[Stock]:[param_complete]], 28, FALSE)</f>
        <v>0</v>
      </c>
      <c r="AI282" s="9">
        <f>VLOOKUP(Table1[[#This Row],[Stock]], Table2[[#All],[Stock]:[param_complete]], 29, FALSE)</f>
        <v>400</v>
      </c>
      <c r="AJ282" s="9">
        <f>VLOOKUP(Table1[[#This Row],[Stock]], Table2[[#All],[Stock]:[param_complete]], 30, FALSE)</f>
        <v>200</v>
      </c>
      <c r="AK282" s="65">
        <f>VLOOKUP(Table1[[#This Row],[Stock]], Table2[[#All],[Stock]:[param_complete]], 32, FALSE)</f>
        <v>0</v>
      </c>
    </row>
    <row r="283" spans="1:37" x14ac:dyDescent="0.3">
      <c r="A283" t="s">
        <v>77</v>
      </c>
      <c r="B283" t="s">
        <v>78</v>
      </c>
      <c r="C283" t="s">
        <v>79</v>
      </c>
      <c r="D283">
        <v>13</v>
      </c>
      <c r="E283" s="92">
        <v>6.0000000000000001E-3</v>
      </c>
      <c r="F283">
        <v>0.91900000000000004</v>
      </c>
      <c r="G283">
        <v>0</v>
      </c>
      <c r="H283" t="s">
        <v>80</v>
      </c>
      <c r="J283" t="s">
        <v>81</v>
      </c>
      <c r="K283" t="s">
        <v>81</v>
      </c>
      <c r="L283" t="s">
        <v>81</v>
      </c>
      <c r="M283" s="1" t="s">
        <v>82</v>
      </c>
      <c r="N283" s="1" t="s">
        <v>82</v>
      </c>
      <c r="O283" s="1" t="s">
        <v>82</v>
      </c>
      <c r="P283">
        <v>1</v>
      </c>
      <c r="Q283" t="s">
        <v>7</v>
      </c>
      <c r="R283" t="s">
        <v>7</v>
      </c>
      <c r="S283" t="s">
        <v>8</v>
      </c>
      <c r="T283" t="s">
        <v>66</v>
      </c>
      <c r="U283" s="9" t="str">
        <f>VLOOKUP(Table1[[#This Row],[Stock]], Table2[[#All],[Stock]:[param_complete]], 2, FALSE)</f>
        <v>reef-associated</v>
      </c>
      <c r="V283" s="9">
        <f>VLOOKUP(Table1[[#This Row],[Stock]], Table2[[#All],[Stock]:[param_complete]], 4, FALSE)</f>
        <v>4.28</v>
      </c>
      <c r="W283" s="9">
        <f>VLOOKUP(Table1[[#This Row],[Stock]], Table2[[#All],[Stock]:[param_complete]], 6, FALSE)</f>
        <v>753</v>
      </c>
      <c r="X283" s="9">
        <f>VLOOKUP(Table1[[#This Row],[Stock]], Table2[[#All],[Stock]:[param_complete]], 8, FALSE)</f>
        <v>9</v>
      </c>
      <c r="Y283" s="9">
        <f>VLOOKUP(Table1[[#This Row],[Stock]], Table2[[#All],[Stock]:[param_complete]], 10, FALSE)</f>
        <v>3</v>
      </c>
      <c r="Z283" s="9">
        <f>VLOOKUP(Table1[[#This Row],[Stock]], Table2[[#All],[Stock]:[param_complete]], 12, FALSE)</f>
        <v>20.333333329999999</v>
      </c>
      <c r="AA283" s="9">
        <f>VLOOKUP(Table1[[#This Row],[Stock]], Table2[[#All],[Stock]:[param_complete]], 14, FALSE)</f>
        <v>235</v>
      </c>
      <c r="AB283" s="9">
        <f>VLOOKUP(Table1[[#This Row],[Stock]], Table2[[#All],[Stock]:[param_complete]], 16, FALSE)</f>
        <v>459</v>
      </c>
      <c r="AC283" s="9">
        <f>VLOOKUP(Table1[[#This Row],[Stock]], Table2[[#All],[Stock]:[param_complete]], 18, FALSE)</f>
        <v>3.4200002E-2</v>
      </c>
      <c r="AD283" s="9">
        <f>VLOOKUP(Table1[[#This Row],[Stock]], Table2[[#All],[Stock]:[param_complete]], 20, FALSE)</f>
        <v>329</v>
      </c>
      <c r="AE283" s="9">
        <f>VLOOKUP(Table1[[#This Row],[Stock]], Table2[[#All],[Stock]:[param_complete]], 22, FALSE)</f>
        <v>39</v>
      </c>
      <c r="AF283" s="9">
        <f>VLOOKUP(Table1[[#This Row],[Stock]], Table2[[#All],[Stock]:[param_complete]], 24, FALSE)</f>
        <v>19</v>
      </c>
      <c r="AG283" s="9">
        <f>VLOOKUP(Table1[[#This Row],[Stock]], Table2[[#All],[Stock]:[param_complete]], 26, FALSE)</f>
        <v>0</v>
      </c>
      <c r="AH283" s="9">
        <f>VLOOKUP(Table1[[#This Row],[Stock]], Table2[[#All],[Stock]:[param_complete]], 28, FALSE)</f>
        <v>0</v>
      </c>
      <c r="AI283" s="9">
        <f>VLOOKUP(Table1[[#This Row],[Stock]], Table2[[#All],[Stock]:[param_complete]], 29, FALSE)</f>
        <v>400</v>
      </c>
      <c r="AJ283" s="9">
        <f>VLOOKUP(Table1[[#This Row],[Stock]], Table2[[#All],[Stock]:[param_complete]], 30, FALSE)</f>
        <v>200</v>
      </c>
      <c r="AK283" s="65">
        <f>VLOOKUP(Table1[[#This Row],[Stock]], Table2[[#All],[Stock]:[param_complete]], 32, FALSE)</f>
        <v>0</v>
      </c>
    </row>
    <row r="284" spans="1:37" x14ac:dyDescent="0.3">
      <c r="A284" t="s">
        <v>77</v>
      </c>
      <c r="B284" t="s">
        <v>78</v>
      </c>
      <c r="C284" t="s">
        <v>79</v>
      </c>
      <c r="D284">
        <v>14</v>
      </c>
      <c r="E284" s="92">
        <v>1.2999999999999999E-2</v>
      </c>
      <c r="F284">
        <v>0.92200000000000004</v>
      </c>
      <c r="G284">
        <v>0</v>
      </c>
      <c r="H284" t="s">
        <v>80</v>
      </c>
      <c r="J284" t="s">
        <v>81</v>
      </c>
      <c r="K284" t="s">
        <v>81</v>
      </c>
      <c r="L284" t="s">
        <v>81</v>
      </c>
      <c r="M284" s="1" t="s">
        <v>82</v>
      </c>
      <c r="N284" s="1" t="s">
        <v>82</v>
      </c>
      <c r="O284" s="1" t="s">
        <v>82</v>
      </c>
      <c r="P284">
        <v>1</v>
      </c>
      <c r="Q284" t="s">
        <v>7</v>
      </c>
      <c r="R284" t="s">
        <v>7</v>
      </c>
      <c r="S284" t="s">
        <v>8</v>
      </c>
      <c r="T284" t="s">
        <v>66</v>
      </c>
      <c r="U284" s="9" t="str">
        <f>VLOOKUP(Table1[[#This Row],[Stock]], Table2[[#All],[Stock]:[param_complete]], 2, FALSE)</f>
        <v>reef-associated</v>
      </c>
      <c r="V284" s="9">
        <f>VLOOKUP(Table1[[#This Row],[Stock]], Table2[[#All],[Stock]:[param_complete]], 4, FALSE)</f>
        <v>4.28</v>
      </c>
      <c r="W284" s="9">
        <f>VLOOKUP(Table1[[#This Row],[Stock]], Table2[[#All],[Stock]:[param_complete]], 6, FALSE)</f>
        <v>753</v>
      </c>
      <c r="X284" s="9">
        <f>VLOOKUP(Table1[[#This Row],[Stock]], Table2[[#All],[Stock]:[param_complete]], 8, FALSE)</f>
        <v>9</v>
      </c>
      <c r="Y284" s="9">
        <f>VLOOKUP(Table1[[#This Row],[Stock]], Table2[[#All],[Stock]:[param_complete]], 10, FALSE)</f>
        <v>3</v>
      </c>
      <c r="Z284" s="9">
        <f>VLOOKUP(Table1[[#This Row],[Stock]], Table2[[#All],[Stock]:[param_complete]], 12, FALSE)</f>
        <v>20.333333329999999</v>
      </c>
      <c r="AA284" s="9">
        <f>VLOOKUP(Table1[[#This Row],[Stock]], Table2[[#All],[Stock]:[param_complete]], 14, FALSE)</f>
        <v>235</v>
      </c>
      <c r="AB284" s="9">
        <f>VLOOKUP(Table1[[#This Row],[Stock]], Table2[[#All],[Stock]:[param_complete]], 16, FALSE)</f>
        <v>459</v>
      </c>
      <c r="AC284" s="9">
        <f>VLOOKUP(Table1[[#This Row],[Stock]], Table2[[#All],[Stock]:[param_complete]], 18, FALSE)</f>
        <v>3.4200002E-2</v>
      </c>
      <c r="AD284" s="9">
        <f>VLOOKUP(Table1[[#This Row],[Stock]], Table2[[#All],[Stock]:[param_complete]], 20, FALSE)</f>
        <v>329</v>
      </c>
      <c r="AE284" s="9">
        <f>VLOOKUP(Table1[[#This Row],[Stock]], Table2[[#All],[Stock]:[param_complete]], 22, FALSE)</f>
        <v>39</v>
      </c>
      <c r="AF284" s="9">
        <f>VLOOKUP(Table1[[#This Row],[Stock]], Table2[[#All],[Stock]:[param_complete]], 24, FALSE)</f>
        <v>19</v>
      </c>
      <c r="AG284" s="9">
        <f>VLOOKUP(Table1[[#This Row],[Stock]], Table2[[#All],[Stock]:[param_complete]], 26, FALSE)</f>
        <v>0</v>
      </c>
      <c r="AH284" s="9">
        <f>VLOOKUP(Table1[[#This Row],[Stock]], Table2[[#All],[Stock]:[param_complete]], 28, FALSE)</f>
        <v>0</v>
      </c>
      <c r="AI284" s="9">
        <f>VLOOKUP(Table1[[#This Row],[Stock]], Table2[[#All],[Stock]:[param_complete]], 29, FALSE)</f>
        <v>400</v>
      </c>
      <c r="AJ284" s="9">
        <f>VLOOKUP(Table1[[#This Row],[Stock]], Table2[[#All],[Stock]:[param_complete]], 30, FALSE)</f>
        <v>200</v>
      </c>
      <c r="AK284" s="65">
        <f>VLOOKUP(Table1[[#This Row],[Stock]], Table2[[#All],[Stock]:[param_complete]], 32, FALSE)</f>
        <v>0</v>
      </c>
    </row>
    <row r="285" spans="1:37" x14ac:dyDescent="0.3">
      <c r="A285" t="s">
        <v>77</v>
      </c>
      <c r="B285" t="s">
        <v>78</v>
      </c>
      <c r="C285" t="s">
        <v>79</v>
      </c>
      <c r="D285">
        <v>15</v>
      </c>
      <c r="E285" s="92">
        <v>0.03</v>
      </c>
      <c r="F285">
        <v>0.92300000000000004</v>
      </c>
      <c r="G285">
        <v>0</v>
      </c>
      <c r="H285" t="s">
        <v>80</v>
      </c>
      <c r="J285" t="s">
        <v>81</v>
      </c>
      <c r="K285" t="s">
        <v>81</v>
      </c>
      <c r="L285" t="s">
        <v>81</v>
      </c>
      <c r="M285" s="1" t="s">
        <v>82</v>
      </c>
      <c r="N285" s="1" t="s">
        <v>82</v>
      </c>
      <c r="O285" s="1" t="s">
        <v>82</v>
      </c>
      <c r="P285">
        <v>1</v>
      </c>
      <c r="Q285" t="s">
        <v>7</v>
      </c>
      <c r="R285" t="s">
        <v>7</v>
      </c>
      <c r="S285" t="s">
        <v>8</v>
      </c>
      <c r="T285" t="s">
        <v>66</v>
      </c>
      <c r="U285" s="9" t="str">
        <f>VLOOKUP(Table1[[#This Row],[Stock]], Table2[[#All],[Stock]:[param_complete]], 2, FALSE)</f>
        <v>reef-associated</v>
      </c>
      <c r="V285" s="9">
        <f>VLOOKUP(Table1[[#This Row],[Stock]], Table2[[#All],[Stock]:[param_complete]], 4, FALSE)</f>
        <v>4.28</v>
      </c>
      <c r="W285" s="9">
        <f>VLOOKUP(Table1[[#This Row],[Stock]], Table2[[#All],[Stock]:[param_complete]], 6, FALSE)</f>
        <v>753</v>
      </c>
      <c r="X285" s="9">
        <f>VLOOKUP(Table1[[#This Row],[Stock]], Table2[[#All],[Stock]:[param_complete]], 8, FALSE)</f>
        <v>9</v>
      </c>
      <c r="Y285" s="9">
        <f>VLOOKUP(Table1[[#This Row],[Stock]], Table2[[#All],[Stock]:[param_complete]], 10, FALSE)</f>
        <v>3</v>
      </c>
      <c r="Z285" s="9">
        <f>VLOOKUP(Table1[[#This Row],[Stock]], Table2[[#All],[Stock]:[param_complete]], 12, FALSE)</f>
        <v>20.333333329999999</v>
      </c>
      <c r="AA285" s="9">
        <f>VLOOKUP(Table1[[#This Row],[Stock]], Table2[[#All],[Stock]:[param_complete]], 14, FALSE)</f>
        <v>235</v>
      </c>
      <c r="AB285" s="9">
        <f>VLOOKUP(Table1[[#This Row],[Stock]], Table2[[#All],[Stock]:[param_complete]], 16, FALSE)</f>
        <v>459</v>
      </c>
      <c r="AC285" s="9">
        <f>VLOOKUP(Table1[[#This Row],[Stock]], Table2[[#All],[Stock]:[param_complete]], 18, FALSE)</f>
        <v>3.4200002E-2</v>
      </c>
      <c r="AD285" s="9">
        <f>VLOOKUP(Table1[[#This Row],[Stock]], Table2[[#All],[Stock]:[param_complete]], 20, FALSE)</f>
        <v>329</v>
      </c>
      <c r="AE285" s="9">
        <f>VLOOKUP(Table1[[#This Row],[Stock]], Table2[[#All],[Stock]:[param_complete]], 22, FALSE)</f>
        <v>39</v>
      </c>
      <c r="AF285" s="9">
        <f>VLOOKUP(Table1[[#This Row],[Stock]], Table2[[#All],[Stock]:[param_complete]], 24, FALSE)</f>
        <v>19</v>
      </c>
      <c r="AG285" s="9">
        <f>VLOOKUP(Table1[[#This Row],[Stock]], Table2[[#All],[Stock]:[param_complete]], 26, FALSE)</f>
        <v>0</v>
      </c>
      <c r="AH285" s="9">
        <f>VLOOKUP(Table1[[#This Row],[Stock]], Table2[[#All],[Stock]:[param_complete]], 28, FALSE)</f>
        <v>0</v>
      </c>
      <c r="AI285" s="9">
        <f>VLOOKUP(Table1[[#This Row],[Stock]], Table2[[#All],[Stock]:[param_complete]], 29, FALSE)</f>
        <v>400</v>
      </c>
      <c r="AJ285" s="9">
        <f>VLOOKUP(Table1[[#This Row],[Stock]], Table2[[#All],[Stock]:[param_complete]], 30, FALSE)</f>
        <v>200</v>
      </c>
      <c r="AK285" s="65">
        <f>VLOOKUP(Table1[[#This Row],[Stock]], Table2[[#All],[Stock]:[param_complete]], 32, FALSE)</f>
        <v>0</v>
      </c>
    </row>
    <row r="286" spans="1:37" x14ac:dyDescent="0.3">
      <c r="A286" t="s">
        <v>77</v>
      </c>
      <c r="B286" t="s">
        <v>78</v>
      </c>
      <c r="C286" t="s">
        <v>79</v>
      </c>
      <c r="D286">
        <v>16</v>
      </c>
      <c r="E286" s="92">
        <v>6.2E-2</v>
      </c>
      <c r="F286">
        <v>0.92500000000000004</v>
      </c>
      <c r="G286">
        <v>0</v>
      </c>
      <c r="H286" t="s">
        <v>80</v>
      </c>
      <c r="J286" t="s">
        <v>81</v>
      </c>
      <c r="K286" t="s">
        <v>81</v>
      </c>
      <c r="L286" t="s">
        <v>81</v>
      </c>
      <c r="M286" s="1" t="s">
        <v>82</v>
      </c>
      <c r="N286" s="1" t="s">
        <v>82</v>
      </c>
      <c r="O286" s="1" t="s">
        <v>82</v>
      </c>
      <c r="P286">
        <v>1</v>
      </c>
      <c r="Q286" t="s">
        <v>7</v>
      </c>
      <c r="R286" t="s">
        <v>7</v>
      </c>
      <c r="S286" t="s">
        <v>8</v>
      </c>
      <c r="T286" t="s">
        <v>66</v>
      </c>
      <c r="U286" s="9" t="str">
        <f>VLOOKUP(Table1[[#This Row],[Stock]], Table2[[#All],[Stock]:[param_complete]], 2, FALSE)</f>
        <v>reef-associated</v>
      </c>
      <c r="V286" s="9">
        <f>VLOOKUP(Table1[[#This Row],[Stock]], Table2[[#All],[Stock]:[param_complete]], 4, FALSE)</f>
        <v>4.28</v>
      </c>
      <c r="W286" s="9">
        <f>VLOOKUP(Table1[[#This Row],[Stock]], Table2[[#All],[Stock]:[param_complete]], 6, FALSE)</f>
        <v>753</v>
      </c>
      <c r="X286" s="9">
        <f>VLOOKUP(Table1[[#This Row],[Stock]], Table2[[#All],[Stock]:[param_complete]], 8, FALSE)</f>
        <v>9</v>
      </c>
      <c r="Y286" s="9">
        <f>VLOOKUP(Table1[[#This Row],[Stock]], Table2[[#All],[Stock]:[param_complete]], 10, FALSE)</f>
        <v>3</v>
      </c>
      <c r="Z286" s="9">
        <f>VLOOKUP(Table1[[#This Row],[Stock]], Table2[[#All],[Stock]:[param_complete]], 12, FALSE)</f>
        <v>20.333333329999999</v>
      </c>
      <c r="AA286" s="9">
        <f>VLOOKUP(Table1[[#This Row],[Stock]], Table2[[#All],[Stock]:[param_complete]], 14, FALSE)</f>
        <v>235</v>
      </c>
      <c r="AB286" s="9">
        <f>VLOOKUP(Table1[[#This Row],[Stock]], Table2[[#All],[Stock]:[param_complete]], 16, FALSE)</f>
        <v>459</v>
      </c>
      <c r="AC286" s="9">
        <f>VLOOKUP(Table1[[#This Row],[Stock]], Table2[[#All],[Stock]:[param_complete]], 18, FALSE)</f>
        <v>3.4200002E-2</v>
      </c>
      <c r="AD286" s="9">
        <f>VLOOKUP(Table1[[#This Row],[Stock]], Table2[[#All],[Stock]:[param_complete]], 20, FALSE)</f>
        <v>329</v>
      </c>
      <c r="AE286" s="9">
        <f>VLOOKUP(Table1[[#This Row],[Stock]], Table2[[#All],[Stock]:[param_complete]], 22, FALSE)</f>
        <v>39</v>
      </c>
      <c r="AF286" s="9">
        <f>VLOOKUP(Table1[[#This Row],[Stock]], Table2[[#All],[Stock]:[param_complete]], 24, FALSE)</f>
        <v>19</v>
      </c>
      <c r="AG286" s="9">
        <f>VLOOKUP(Table1[[#This Row],[Stock]], Table2[[#All],[Stock]:[param_complete]], 26, FALSE)</f>
        <v>0</v>
      </c>
      <c r="AH286" s="9">
        <f>VLOOKUP(Table1[[#This Row],[Stock]], Table2[[#All],[Stock]:[param_complete]], 28, FALSE)</f>
        <v>0</v>
      </c>
      <c r="AI286" s="9">
        <f>VLOOKUP(Table1[[#This Row],[Stock]], Table2[[#All],[Stock]:[param_complete]], 29, FALSE)</f>
        <v>400</v>
      </c>
      <c r="AJ286" s="9">
        <f>VLOOKUP(Table1[[#This Row],[Stock]], Table2[[#All],[Stock]:[param_complete]], 30, FALSE)</f>
        <v>200</v>
      </c>
      <c r="AK286" s="65">
        <f>VLOOKUP(Table1[[#This Row],[Stock]], Table2[[#All],[Stock]:[param_complete]], 32, FALSE)</f>
        <v>0</v>
      </c>
    </row>
    <row r="287" spans="1:37" x14ac:dyDescent="0.3">
      <c r="A287" t="s">
        <v>77</v>
      </c>
      <c r="B287" t="s">
        <v>78</v>
      </c>
      <c r="C287" t="s">
        <v>79</v>
      </c>
      <c r="D287">
        <v>17</v>
      </c>
      <c r="E287" s="92">
        <v>0.124</v>
      </c>
      <c r="F287">
        <v>0.92600000000000005</v>
      </c>
      <c r="G287">
        <v>0</v>
      </c>
      <c r="H287" t="s">
        <v>80</v>
      </c>
      <c r="J287" t="s">
        <v>81</v>
      </c>
      <c r="K287" t="s">
        <v>81</v>
      </c>
      <c r="L287" t="s">
        <v>81</v>
      </c>
      <c r="M287" s="1" t="s">
        <v>82</v>
      </c>
      <c r="N287" s="1" t="s">
        <v>82</v>
      </c>
      <c r="O287" s="1" t="s">
        <v>82</v>
      </c>
      <c r="P287">
        <v>1</v>
      </c>
      <c r="Q287" t="s">
        <v>7</v>
      </c>
      <c r="R287" t="s">
        <v>7</v>
      </c>
      <c r="S287" t="s">
        <v>8</v>
      </c>
      <c r="T287" t="s">
        <v>66</v>
      </c>
      <c r="U287" s="9" t="str">
        <f>VLOOKUP(Table1[[#This Row],[Stock]], Table2[[#All],[Stock]:[param_complete]], 2, FALSE)</f>
        <v>reef-associated</v>
      </c>
      <c r="V287" s="9">
        <f>VLOOKUP(Table1[[#This Row],[Stock]], Table2[[#All],[Stock]:[param_complete]], 4, FALSE)</f>
        <v>4.28</v>
      </c>
      <c r="W287" s="9">
        <f>VLOOKUP(Table1[[#This Row],[Stock]], Table2[[#All],[Stock]:[param_complete]], 6, FALSE)</f>
        <v>753</v>
      </c>
      <c r="X287" s="9">
        <f>VLOOKUP(Table1[[#This Row],[Stock]], Table2[[#All],[Stock]:[param_complete]], 8, FALSE)</f>
        <v>9</v>
      </c>
      <c r="Y287" s="9">
        <f>VLOOKUP(Table1[[#This Row],[Stock]], Table2[[#All],[Stock]:[param_complete]], 10, FALSE)</f>
        <v>3</v>
      </c>
      <c r="Z287" s="9">
        <f>VLOOKUP(Table1[[#This Row],[Stock]], Table2[[#All],[Stock]:[param_complete]], 12, FALSE)</f>
        <v>20.333333329999999</v>
      </c>
      <c r="AA287" s="9">
        <f>VLOOKUP(Table1[[#This Row],[Stock]], Table2[[#All],[Stock]:[param_complete]], 14, FALSE)</f>
        <v>235</v>
      </c>
      <c r="AB287" s="9">
        <f>VLOOKUP(Table1[[#This Row],[Stock]], Table2[[#All],[Stock]:[param_complete]], 16, FALSE)</f>
        <v>459</v>
      </c>
      <c r="AC287" s="9">
        <f>VLOOKUP(Table1[[#This Row],[Stock]], Table2[[#All],[Stock]:[param_complete]], 18, FALSE)</f>
        <v>3.4200002E-2</v>
      </c>
      <c r="AD287" s="9">
        <f>VLOOKUP(Table1[[#This Row],[Stock]], Table2[[#All],[Stock]:[param_complete]], 20, FALSE)</f>
        <v>329</v>
      </c>
      <c r="AE287" s="9">
        <f>VLOOKUP(Table1[[#This Row],[Stock]], Table2[[#All],[Stock]:[param_complete]], 22, FALSE)</f>
        <v>39</v>
      </c>
      <c r="AF287" s="9">
        <f>VLOOKUP(Table1[[#This Row],[Stock]], Table2[[#All],[Stock]:[param_complete]], 24, FALSE)</f>
        <v>19</v>
      </c>
      <c r="AG287" s="9">
        <f>VLOOKUP(Table1[[#This Row],[Stock]], Table2[[#All],[Stock]:[param_complete]], 26, FALSE)</f>
        <v>0</v>
      </c>
      <c r="AH287" s="9">
        <f>VLOOKUP(Table1[[#This Row],[Stock]], Table2[[#All],[Stock]:[param_complete]], 28, FALSE)</f>
        <v>0</v>
      </c>
      <c r="AI287" s="9">
        <f>VLOOKUP(Table1[[#This Row],[Stock]], Table2[[#All],[Stock]:[param_complete]], 29, FALSE)</f>
        <v>400</v>
      </c>
      <c r="AJ287" s="9">
        <f>VLOOKUP(Table1[[#This Row],[Stock]], Table2[[#All],[Stock]:[param_complete]], 30, FALSE)</f>
        <v>200</v>
      </c>
      <c r="AK287" s="65">
        <f>VLOOKUP(Table1[[#This Row],[Stock]], Table2[[#All],[Stock]:[param_complete]], 32, FALSE)</f>
        <v>0</v>
      </c>
    </row>
    <row r="288" spans="1:37" x14ac:dyDescent="0.3">
      <c r="A288" t="s">
        <v>77</v>
      </c>
      <c r="B288" t="s">
        <v>78</v>
      </c>
      <c r="C288" t="s">
        <v>79</v>
      </c>
      <c r="D288">
        <v>18</v>
      </c>
      <c r="E288" s="92">
        <v>0.22600000000000001</v>
      </c>
      <c r="F288">
        <v>0.92700000000000005</v>
      </c>
      <c r="G288">
        <v>0</v>
      </c>
      <c r="H288" t="s">
        <v>80</v>
      </c>
      <c r="J288" t="s">
        <v>81</v>
      </c>
      <c r="K288" t="s">
        <v>81</v>
      </c>
      <c r="L288" t="s">
        <v>81</v>
      </c>
      <c r="M288" s="1" t="s">
        <v>82</v>
      </c>
      <c r="N288" s="1" t="s">
        <v>82</v>
      </c>
      <c r="O288" s="1" t="s">
        <v>82</v>
      </c>
      <c r="P288">
        <v>1</v>
      </c>
      <c r="Q288" t="s">
        <v>7</v>
      </c>
      <c r="R288" t="s">
        <v>7</v>
      </c>
      <c r="S288" t="s">
        <v>8</v>
      </c>
      <c r="T288" t="s">
        <v>66</v>
      </c>
      <c r="U288" s="9" t="str">
        <f>VLOOKUP(Table1[[#This Row],[Stock]], Table2[[#All],[Stock]:[param_complete]], 2, FALSE)</f>
        <v>reef-associated</v>
      </c>
      <c r="V288" s="9">
        <f>VLOOKUP(Table1[[#This Row],[Stock]], Table2[[#All],[Stock]:[param_complete]], 4, FALSE)</f>
        <v>4.28</v>
      </c>
      <c r="W288" s="9">
        <f>VLOOKUP(Table1[[#This Row],[Stock]], Table2[[#All],[Stock]:[param_complete]], 6, FALSE)</f>
        <v>753</v>
      </c>
      <c r="X288" s="9">
        <f>VLOOKUP(Table1[[#This Row],[Stock]], Table2[[#All],[Stock]:[param_complete]], 8, FALSE)</f>
        <v>9</v>
      </c>
      <c r="Y288" s="9">
        <f>VLOOKUP(Table1[[#This Row],[Stock]], Table2[[#All],[Stock]:[param_complete]], 10, FALSE)</f>
        <v>3</v>
      </c>
      <c r="Z288" s="9">
        <f>VLOOKUP(Table1[[#This Row],[Stock]], Table2[[#All],[Stock]:[param_complete]], 12, FALSE)</f>
        <v>20.333333329999999</v>
      </c>
      <c r="AA288" s="9">
        <f>VLOOKUP(Table1[[#This Row],[Stock]], Table2[[#All],[Stock]:[param_complete]], 14, FALSE)</f>
        <v>235</v>
      </c>
      <c r="AB288" s="9">
        <f>VLOOKUP(Table1[[#This Row],[Stock]], Table2[[#All],[Stock]:[param_complete]], 16, FALSE)</f>
        <v>459</v>
      </c>
      <c r="AC288" s="9">
        <f>VLOOKUP(Table1[[#This Row],[Stock]], Table2[[#All],[Stock]:[param_complete]], 18, FALSE)</f>
        <v>3.4200002E-2</v>
      </c>
      <c r="AD288" s="9">
        <f>VLOOKUP(Table1[[#This Row],[Stock]], Table2[[#All],[Stock]:[param_complete]], 20, FALSE)</f>
        <v>329</v>
      </c>
      <c r="AE288" s="9">
        <f>VLOOKUP(Table1[[#This Row],[Stock]], Table2[[#All],[Stock]:[param_complete]], 22, FALSE)</f>
        <v>39</v>
      </c>
      <c r="AF288" s="9">
        <f>VLOOKUP(Table1[[#This Row],[Stock]], Table2[[#All],[Stock]:[param_complete]], 24, FALSE)</f>
        <v>19</v>
      </c>
      <c r="AG288" s="9">
        <f>VLOOKUP(Table1[[#This Row],[Stock]], Table2[[#All],[Stock]:[param_complete]], 26, FALSE)</f>
        <v>0</v>
      </c>
      <c r="AH288" s="9">
        <f>VLOOKUP(Table1[[#This Row],[Stock]], Table2[[#All],[Stock]:[param_complete]], 28, FALSE)</f>
        <v>0</v>
      </c>
      <c r="AI288" s="9">
        <f>VLOOKUP(Table1[[#This Row],[Stock]], Table2[[#All],[Stock]:[param_complete]], 29, FALSE)</f>
        <v>400</v>
      </c>
      <c r="AJ288" s="9">
        <f>VLOOKUP(Table1[[#This Row],[Stock]], Table2[[#All],[Stock]:[param_complete]], 30, FALSE)</f>
        <v>200</v>
      </c>
      <c r="AK288" s="65">
        <f>VLOOKUP(Table1[[#This Row],[Stock]], Table2[[#All],[Stock]:[param_complete]], 32, FALSE)</f>
        <v>0</v>
      </c>
    </row>
    <row r="289" spans="1:37" x14ac:dyDescent="0.3">
      <c r="A289" t="s">
        <v>77</v>
      </c>
      <c r="B289" t="s">
        <v>78</v>
      </c>
      <c r="C289" t="s">
        <v>79</v>
      </c>
      <c r="D289">
        <v>19</v>
      </c>
      <c r="E289" s="92">
        <v>0.37</v>
      </c>
      <c r="F289">
        <v>0.92800000000000005</v>
      </c>
      <c r="G289">
        <v>0</v>
      </c>
      <c r="H289" t="s">
        <v>80</v>
      </c>
      <c r="J289" t="s">
        <v>81</v>
      </c>
      <c r="K289" t="s">
        <v>81</v>
      </c>
      <c r="L289" t="s">
        <v>81</v>
      </c>
      <c r="M289" s="1" t="s">
        <v>82</v>
      </c>
      <c r="N289" s="1" t="s">
        <v>82</v>
      </c>
      <c r="O289" s="1" t="s">
        <v>82</v>
      </c>
      <c r="P289">
        <v>1</v>
      </c>
      <c r="Q289" t="s">
        <v>7</v>
      </c>
      <c r="R289" t="s">
        <v>7</v>
      </c>
      <c r="S289" t="s">
        <v>8</v>
      </c>
      <c r="T289" t="s">
        <v>66</v>
      </c>
      <c r="U289" s="9" t="str">
        <f>VLOOKUP(Table1[[#This Row],[Stock]], Table2[[#All],[Stock]:[param_complete]], 2, FALSE)</f>
        <v>reef-associated</v>
      </c>
      <c r="V289" s="9">
        <f>VLOOKUP(Table1[[#This Row],[Stock]], Table2[[#All],[Stock]:[param_complete]], 4, FALSE)</f>
        <v>4.28</v>
      </c>
      <c r="W289" s="9">
        <f>VLOOKUP(Table1[[#This Row],[Stock]], Table2[[#All],[Stock]:[param_complete]], 6, FALSE)</f>
        <v>753</v>
      </c>
      <c r="X289" s="9">
        <f>VLOOKUP(Table1[[#This Row],[Stock]], Table2[[#All],[Stock]:[param_complete]], 8, FALSE)</f>
        <v>9</v>
      </c>
      <c r="Y289" s="9">
        <f>VLOOKUP(Table1[[#This Row],[Stock]], Table2[[#All],[Stock]:[param_complete]], 10, FALSE)</f>
        <v>3</v>
      </c>
      <c r="Z289" s="9">
        <f>VLOOKUP(Table1[[#This Row],[Stock]], Table2[[#All],[Stock]:[param_complete]], 12, FALSE)</f>
        <v>20.333333329999999</v>
      </c>
      <c r="AA289" s="9">
        <f>VLOOKUP(Table1[[#This Row],[Stock]], Table2[[#All],[Stock]:[param_complete]], 14, FALSE)</f>
        <v>235</v>
      </c>
      <c r="AB289" s="9">
        <f>VLOOKUP(Table1[[#This Row],[Stock]], Table2[[#All],[Stock]:[param_complete]], 16, FALSE)</f>
        <v>459</v>
      </c>
      <c r="AC289" s="9">
        <f>VLOOKUP(Table1[[#This Row],[Stock]], Table2[[#All],[Stock]:[param_complete]], 18, FALSE)</f>
        <v>3.4200002E-2</v>
      </c>
      <c r="AD289" s="9">
        <f>VLOOKUP(Table1[[#This Row],[Stock]], Table2[[#All],[Stock]:[param_complete]], 20, FALSE)</f>
        <v>329</v>
      </c>
      <c r="AE289" s="9">
        <f>VLOOKUP(Table1[[#This Row],[Stock]], Table2[[#All],[Stock]:[param_complete]], 22, FALSE)</f>
        <v>39</v>
      </c>
      <c r="AF289" s="9">
        <f>VLOOKUP(Table1[[#This Row],[Stock]], Table2[[#All],[Stock]:[param_complete]], 24, FALSE)</f>
        <v>19</v>
      </c>
      <c r="AG289" s="9">
        <f>VLOOKUP(Table1[[#This Row],[Stock]], Table2[[#All],[Stock]:[param_complete]], 26, FALSE)</f>
        <v>0</v>
      </c>
      <c r="AH289" s="9">
        <f>VLOOKUP(Table1[[#This Row],[Stock]], Table2[[#All],[Stock]:[param_complete]], 28, FALSE)</f>
        <v>0</v>
      </c>
      <c r="AI289" s="9">
        <f>VLOOKUP(Table1[[#This Row],[Stock]], Table2[[#All],[Stock]:[param_complete]], 29, FALSE)</f>
        <v>400</v>
      </c>
      <c r="AJ289" s="9">
        <f>VLOOKUP(Table1[[#This Row],[Stock]], Table2[[#All],[Stock]:[param_complete]], 30, FALSE)</f>
        <v>200</v>
      </c>
      <c r="AK289" s="65">
        <f>VLOOKUP(Table1[[#This Row],[Stock]], Table2[[#All],[Stock]:[param_complete]], 32, FALSE)</f>
        <v>0</v>
      </c>
    </row>
    <row r="290" spans="1:37" x14ac:dyDescent="0.3">
      <c r="A290" t="s">
        <v>77</v>
      </c>
      <c r="B290" t="s">
        <v>78</v>
      </c>
      <c r="C290" t="s">
        <v>79</v>
      </c>
      <c r="D290">
        <v>20</v>
      </c>
      <c r="E290" s="92">
        <v>0.53500000000000003</v>
      </c>
      <c r="F290">
        <v>0.93</v>
      </c>
      <c r="G290">
        <v>0</v>
      </c>
      <c r="H290" t="s">
        <v>80</v>
      </c>
      <c r="J290" t="s">
        <v>81</v>
      </c>
      <c r="K290" t="s">
        <v>81</v>
      </c>
      <c r="L290" t="s">
        <v>81</v>
      </c>
      <c r="M290" s="1" t="s">
        <v>82</v>
      </c>
      <c r="N290" s="1" t="s">
        <v>82</v>
      </c>
      <c r="O290" s="1" t="s">
        <v>82</v>
      </c>
      <c r="P290">
        <v>1</v>
      </c>
      <c r="Q290" t="s">
        <v>7</v>
      </c>
      <c r="R290" t="s">
        <v>7</v>
      </c>
      <c r="S290" t="s">
        <v>8</v>
      </c>
      <c r="T290" t="s">
        <v>66</v>
      </c>
      <c r="U290" s="9" t="str">
        <f>VLOOKUP(Table1[[#This Row],[Stock]], Table2[[#All],[Stock]:[param_complete]], 2, FALSE)</f>
        <v>reef-associated</v>
      </c>
      <c r="V290" s="9">
        <f>VLOOKUP(Table1[[#This Row],[Stock]], Table2[[#All],[Stock]:[param_complete]], 4, FALSE)</f>
        <v>4.28</v>
      </c>
      <c r="W290" s="9">
        <f>VLOOKUP(Table1[[#This Row],[Stock]], Table2[[#All],[Stock]:[param_complete]], 6, FALSE)</f>
        <v>753</v>
      </c>
      <c r="X290" s="9">
        <f>VLOOKUP(Table1[[#This Row],[Stock]], Table2[[#All],[Stock]:[param_complete]], 8, FALSE)</f>
        <v>9</v>
      </c>
      <c r="Y290" s="9">
        <f>VLOOKUP(Table1[[#This Row],[Stock]], Table2[[#All],[Stock]:[param_complete]], 10, FALSE)</f>
        <v>3</v>
      </c>
      <c r="Z290" s="9">
        <f>VLOOKUP(Table1[[#This Row],[Stock]], Table2[[#All],[Stock]:[param_complete]], 12, FALSE)</f>
        <v>20.333333329999999</v>
      </c>
      <c r="AA290" s="9">
        <f>VLOOKUP(Table1[[#This Row],[Stock]], Table2[[#All],[Stock]:[param_complete]], 14, FALSE)</f>
        <v>235</v>
      </c>
      <c r="AB290" s="9">
        <f>VLOOKUP(Table1[[#This Row],[Stock]], Table2[[#All],[Stock]:[param_complete]], 16, FALSE)</f>
        <v>459</v>
      </c>
      <c r="AC290" s="9">
        <f>VLOOKUP(Table1[[#This Row],[Stock]], Table2[[#All],[Stock]:[param_complete]], 18, FALSE)</f>
        <v>3.4200002E-2</v>
      </c>
      <c r="AD290" s="9">
        <f>VLOOKUP(Table1[[#This Row],[Stock]], Table2[[#All],[Stock]:[param_complete]], 20, FALSE)</f>
        <v>329</v>
      </c>
      <c r="AE290" s="9">
        <f>VLOOKUP(Table1[[#This Row],[Stock]], Table2[[#All],[Stock]:[param_complete]], 22, FALSE)</f>
        <v>39</v>
      </c>
      <c r="AF290" s="9">
        <f>VLOOKUP(Table1[[#This Row],[Stock]], Table2[[#All],[Stock]:[param_complete]], 24, FALSE)</f>
        <v>19</v>
      </c>
      <c r="AG290" s="9">
        <f>VLOOKUP(Table1[[#This Row],[Stock]], Table2[[#All],[Stock]:[param_complete]], 26, FALSE)</f>
        <v>0</v>
      </c>
      <c r="AH290" s="9">
        <f>VLOOKUP(Table1[[#This Row],[Stock]], Table2[[#All],[Stock]:[param_complete]], 28, FALSE)</f>
        <v>0</v>
      </c>
      <c r="AI290" s="9">
        <f>VLOOKUP(Table1[[#This Row],[Stock]], Table2[[#All],[Stock]:[param_complete]], 29, FALSE)</f>
        <v>400</v>
      </c>
      <c r="AJ290" s="9">
        <f>VLOOKUP(Table1[[#This Row],[Stock]], Table2[[#All],[Stock]:[param_complete]], 30, FALSE)</f>
        <v>200</v>
      </c>
      <c r="AK290" s="65">
        <f>VLOOKUP(Table1[[#This Row],[Stock]], Table2[[#All],[Stock]:[param_complete]], 32, FALSE)</f>
        <v>0</v>
      </c>
    </row>
    <row r="291" spans="1:37" x14ac:dyDescent="0.3">
      <c r="A291" t="s">
        <v>77</v>
      </c>
      <c r="B291" t="s">
        <v>78</v>
      </c>
      <c r="C291" t="s">
        <v>79</v>
      </c>
      <c r="D291">
        <v>21</v>
      </c>
      <c r="E291" s="92">
        <v>0.68700000000000006</v>
      </c>
      <c r="F291">
        <v>0.93</v>
      </c>
      <c r="G291">
        <v>2.84</v>
      </c>
      <c r="H291" t="s">
        <v>80</v>
      </c>
      <c r="J291" t="s">
        <v>81</v>
      </c>
      <c r="K291" t="s">
        <v>81</v>
      </c>
      <c r="L291" t="s">
        <v>81</v>
      </c>
      <c r="M291" s="1" t="s">
        <v>82</v>
      </c>
      <c r="N291" s="1" t="s">
        <v>82</v>
      </c>
      <c r="O291" s="1" t="s">
        <v>82</v>
      </c>
      <c r="P291">
        <v>1</v>
      </c>
      <c r="Q291" t="s">
        <v>7</v>
      </c>
      <c r="R291" t="s">
        <v>7</v>
      </c>
      <c r="S291" t="s">
        <v>8</v>
      </c>
      <c r="T291" t="s">
        <v>66</v>
      </c>
      <c r="U291" s="9" t="str">
        <f>VLOOKUP(Table1[[#This Row],[Stock]], Table2[[#All],[Stock]:[param_complete]], 2, FALSE)</f>
        <v>reef-associated</v>
      </c>
      <c r="V291" s="9">
        <f>VLOOKUP(Table1[[#This Row],[Stock]], Table2[[#All],[Stock]:[param_complete]], 4, FALSE)</f>
        <v>4.28</v>
      </c>
      <c r="W291" s="9">
        <f>VLOOKUP(Table1[[#This Row],[Stock]], Table2[[#All],[Stock]:[param_complete]], 6, FALSE)</f>
        <v>753</v>
      </c>
      <c r="X291" s="9">
        <f>VLOOKUP(Table1[[#This Row],[Stock]], Table2[[#All],[Stock]:[param_complete]], 8, FALSE)</f>
        <v>9</v>
      </c>
      <c r="Y291" s="9">
        <f>VLOOKUP(Table1[[#This Row],[Stock]], Table2[[#All],[Stock]:[param_complete]], 10, FALSE)</f>
        <v>3</v>
      </c>
      <c r="Z291" s="9">
        <f>VLOOKUP(Table1[[#This Row],[Stock]], Table2[[#All],[Stock]:[param_complete]], 12, FALSE)</f>
        <v>20.333333329999999</v>
      </c>
      <c r="AA291" s="9">
        <f>VLOOKUP(Table1[[#This Row],[Stock]], Table2[[#All],[Stock]:[param_complete]], 14, FALSE)</f>
        <v>235</v>
      </c>
      <c r="AB291" s="9">
        <f>VLOOKUP(Table1[[#This Row],[Stock]], Table2[[#All],[Stock]:[param_complete]], 16, FALSE)</f>
        <v>459</v>
      </c>
      <c r="AC291" s="9">
        <f>VLOOKUP(Table1[[#This Row],[Stock]], Table2[[#All],[Stock]:[param_complete]], 18, FALSE)</f>
        <v>3.4200002E-2</v>
      </c>
      <c r="AD291" s="9">
        <f>VLOOKUP(Table1[[#This Row],[Stock]], Table2[[#All],[Stock]:[param_complete]], 20, FALSE)</f>
        <v>329</v>
      </c>
      <c r="AE291" s="9">
        <f>VLOOKUP(Table1[[#This Row],[Stock]], Table2[[#All],[Stock]:[param_complete]], 22, FALSE)</f>
        <v>39</v>
      </c>
      <c r="AF291" s="9">
        <f>VLOOKUP(Table1[[#This Row],[Stock]], Table2[[#All],[Stock]:[param_complete]], 24, FALSE)</f>
        <v>19</v>
      </c>
      <c r="AG291" s="9">
        <f>VLOOKUP(Table1[[#This Row],[Stock]], Table2[[#All],[Stock]:[param_complete]], 26, FALSE)</f>
        <v>0</v>
      </c>
      <c r="AH291" s="9">
        <f>VLOOKUP(Table1[[#This Row],[Stock]], Table2[[#All],[Stock]:[param_complete]], 28, FALSE)</f>
        <v>0</v>
      </c>
      <c r="AI291" s="9">
        <f>VLOOKUP(Table1[[#This Row],[Stock]], Table2[[#All],[Stock]:[param_complete]], 29, FALSE)</f>
        <v>400</v>
      </c>
      <c r="AJ291" s="9">
        <f>VLOOKUP(Table1[[#This Row],[Stock]], Table2[[#All],[Stock]:[param_complete]], 30, FALSE)</f>
        <v>200</v>
      </c>
      <c r="AK291" s="65">
        <f>VLOOKUP(Table1[[#This Row],[Stock]], Table2[[#All],[Stock]:[param_complete]], 32, FALSE)</f>
        <v>0</v>
      </c>
    </row>
    <row r="292" spans="1:37" x14ac:dyDescent="0.3">
      <c r="A292" t="s">
        <v>77</v>
      </c>
      <c r="B292" t="s">
        <v>78</v>
      </c>
      <c r="C292" t="s">
        <v>79</v>
      </c>
      <c r="D292">
        <v>22</v>
      </c>
      <c r="E292" s="92">
        <v>0.80300000000000005</v>
      </c>
      <c r="F292">
        <v>0.93200000000000005</v>
      </c>
      <c r="G292">
        <v>2.84</v>
      </c>
      <c r="H292" t="s">
        <v>80</v>
      </c>
      <c r="J292" t="s">
        <v>81</v>
      </c>
      <c r="K292" t="s">
        <v>81</v>
      </c>
      <c r="L292" t="s">
        <v>81</v>
      </c>
      <c r="M292" s="1" t="s">
        <v>82</v>
      </c>
      <c r="N292" s="1" t="s">
        <v>82</v>
      </c>
      <c r="O292" s="1" t="s">
        <v>82</v>
      </c>
      <c r="P292">
        <v>1</v>
      </c>
      <c r="Q292" t="s">
        <v>7</v>
      </c>
      <c r="R292" t="s">
        <v>7</v>
      </c>
      <c r="S292" t="s">
        <v>8</v>
      </c>
      <c r="T292" t="s">
        <v>66</v>
      </c>
      <c r="U292" s="9" t="str">
        <f>VLOOKUP(Table1[[#This Row],[Stock]], Table2[[#All],[Stock]:[param_complete]], 2, FALSE)</f>
        <v>reef-associated</v>
      </c>
      <c r="V292" s="9">
        <f>VLOOKUP(Table1[[#This Row],[Stock]], Table2[[#All],[Stock]:[param_complete]], 4, FALSE)</f>
        <v>4.28</v>
      </c>
      <c r="W292" s="9">
        <f>VLOOKUP(Table1[[#This Row],[Stock]], Table2[[#All],[Stock]:[param_complete]], 6, FALSE)</f>
        <v>753</v>
      </c>
      <c r="X292" s="9">
        <f>VLOOKUP(Table1[[#This Row],[Stock]], Table2[[#All],[Stock]:[param_complete]], 8, FALSE)</f>
        <v>9</v>
      </c>
      <c r="Y292" s="9">
        <f>VLOOKUP(Table1[[#This Row],[Stock]], Table2[[#All],[Stock]:[param_complete]], 10, FALSE)</f>
        <v>3</v>
      </c>
      <c r="Z292" s="9">
        <f>VLOOKUP(Table1[[#This Row],[Stock]], Table2[[#All],[Stock]:[param_complete]], 12, FALSE)</f>
        <v>20.333333329999999</v>
      </c>
      <c r="AA292" s="9">
        <f>VLOOKUP(Table1[[#This Row],[Stock]], Table2[[#All],[Stock]:[param_complete]], 14, FALSE)</f>
        <v>235</v>
      </c>
      <c r="AB292" s="9">
        <f>VLOOKUP(Table1[[#This Row],[Stock]], Table2[[#All],[Stock]:[param_complete]], 16, FALSE)</f>
        <v>459</v>
      </c>
      <c r="AC292" s="9">
        <f>VLOOKUP(Table1[[#This Row],[Stock]], Table2[[#All],[Stock]:[param_complete]], 18, FALSE)</f>
        <v>3.4200002E-2</v>
      </c>
      <c r="AD292" s="9">
        <f>VLOOKUP(Table1[[#This Row],[Stock]], Table2[[#All],[Stock]:[param_complete]], 20, FALSE)</f>
        <v>329</v>
      </c>
      <c r="AE292" s="9">
        <f>VLOOKUP(Table1[[#This Row],[Stock]], Table2[[#All],[Stock]:[param_complete]], 22, FALSE)</f>
        <v>39</v>
      </c>
      <c r="AF292" s="9">
        <f>VLOOKUP(Table1[[#This Row],[Stock]], Table2[[#All],[Stock]:[param_complete]], 24, FALSE)</f>
        <v>19</v>
      </c>
      <c r="AG292" s="9">
        <f>VLOOKUP(Table1[[#This Row],[Stock]], Table2[[#All],[Stock]:[param_complete]], 26, FALSE)</f>
        <v>0</v>
      </c>
      <c r="AH292" s="9">
        <f>VLOOKUP(Table1[[#This Row],[Stock]], Table2[[#All],[Stock]:[param_complete]], 28, FALSE)</f>
        <v>0</v>
      </c>
      <c r="AI292" s="9">
        <f>VLOOKUP(Table1[[#This Row],[Stock]], Table2[[#All],[Stock]:[param_complete]], 29, FALSE)</f>
        <v>400</v>
      </c>
      <c r="AJ292" s="9">
        <f>VLOOKUP(Table1[[#This Row],[Stock]], Table2[[#All],[Stock]:[param_complete]], 30, FALSE)</f>
        <v>200</v>
      </c>
      <c r="AK292" s="65">
        <f>VLOOKUP(Table1[[#This Row],[Stock]], Table2[[#All],[Stock]:[param_complete]], 32, FALSE)</f>
        <v>0</v>
      </c>
    </row>
    <row r="293" spans="1:37" x14ac:dyDescent="0.3">
      <c r="A293" t="s">
        <v>77</v>
      </c>
      <c r="B293" t="s">
        <v>78</v>
      </c>
      <c r="C293" t="s">
        <v>79</v>
      </c>
      <c r="D293">
        <v>23</v>
      </c>
      <c r="E293" s="92">
        <v>0.88100000000000001</v>
      </c>
      <c r="F293">
        <v>0.93300000000000005</v>
      </c>
      <c r="G293">
        <v>2.84</v>
      </c>
      <c r="H293" t="s">
        <v>80</v>
      </c>
      <c r="J293" t="s">
        <v>81</v>
      </c>
      <c r="K293" t="s">
        <v>81</v>
      </c>
      <c r="L293" t="s">
        <v>81</v>
      </c>
      <c r="M293" s="1" t="s">
        <v>82</v>
      </c>
      <c r="N293" s="1" t="s">
        <v>82</v>
      </c>
      <c r="O293" s="1" t="s">
        <v>82</v>
      </c>
      <c r="P293">
        <v>1</v>
      </c>
      <c r="Q293" t="s">
        <v>7</v>
      </c>
      <c r="R293" t="s">
        <v>7</v>
      </c>
      <c r="S293" t="s">
        <v>8</v>
      </c>
      <c r="T293" t="s">
        <v>66</v>
      </c>
      <c r="U293" s="9" t="str">
        <f>VLOOKUP(Table1[[#This Row],[Stock]], Table2[[#All],[Stock]:[param_complete]], 2, FALSE)</f>
        <v>reef-associated</v>
      </c>
      <c r="V293" s="9">
        <f>VLOOKUP(Table1[[#This Row],[Stock]], Table2[[#All],[Stock]:[param_complete]], 4, FALSE)</f>
        <v>4.28</v>
      </c>
      <c r="W293" s="9">
        <f>VLOOKUP(Table1[[#This Row],[Stock]], Table2[[#All],[Stock]:[param_complete]], 6, FALSE)</f>
        <v>753</v>
      </c>
      <c r="X293" s="9">
        <f>VLOOKUP(Table1[[#This Row],[Stock]], Table2[[#All],[Stock]:[param_complete]], 8, FALSE)</f>
        <v>9</v>
      </c>
      <c r="Y293" s="9">
        <f>VLOOKUP(Table1[[#This Row],[Stock]], Table2[[#All],[Stock]:[param_complete]], 10, FALSE)</f>
        <v>3</v>
      </c>
      <c r="Z293" s="9">
        <f>VLOOKUP(Table1[[#This Row],[Stock]], Table2[[#All],[Stock]:[param_complete]], 12, FALSE)</f>
        <v>20.333333329999999</v>
      </c>
      <c r="AA293" s="9">
        <f>VLOOKUP(Table1[[#This Row],[Stock]], Table2[[#All],[Stock]:[param_complete]], 14, FALSE)</f>
        <v>235</v>
      </c>
      <c r="AB293" s="9">
        <f>VLOOKUP(Table1[[#This Row],[Stock]], Table2[[#All],[Stock]:[param_complete]], 16, FALSE)</f>
        <v>459</v>
      </c>
      <c r="AC293" s="9">
        <f>VLOOKUP(Table1[[#This Row],[Stock]], Table2[[#All],[Stock]:[param_complete]], 18, FALSE)</f>
        <v>3.4200002E-2</v>
      </c>
      <c r="AD293" s="9">
        <f>VLOOKUP(Table1[[#This Row],[Stock]], Table2[[#All],[Stock]:[param_complete]], 20, FALSE)</f>
        <v>329</v>
      </c>
      <c r="AE293" s="9">
        <f>VLOOKUP(Table1[[#This Row],[Stock]], Table2[[#All],[Stock]:[param_complete]], 22, FALSE)</f>
        <v>39</v>
      </c>
      <c r="AF293" s="9">
        <f>VLOOKUP(Table1[[#This Row],[Stock]], Table2[[#All],[Stock]:[param_complete]], 24, FALSE)</f>
        <v>19</v>
      </c>
      <c r="AG293" s="9">
        <f>VLOOKUP(Table1[[#This Row],[Stock]], Table2[[#All],[Stock]:[param_complete]], 26, FALSE)</f>
        <v>0</v>
      </c>
      <c r="AH293" s="9">
        <f>VLOOKUP(Table1[[#This Row],[Stock]], Table2[[#All],[Stock]:[param_complete]], 28, FALSE)</f>
        <v>0</v>
      </c>
      <c r="AI293" s="9">
        <f>VLOOKUP(Table1[[#This Row],[Stock]], Table2[[#All],[Stock]:[param_complete]], 29, FALSE)</f>
        <v>400</v>
      </c>
      <c r="AJ293" s="9">
        <f>VLOOKUP(Table1[[#This Row],[Stock]], Table2[[#All],[Stock]:[param_complete]], 30, FALSE)</f>
        <v>200</v>
      </c>
      <c r="AK293" s="65">
        <f>VLOOKUP(Table1[[#This Row],[Stock]], Table2[[#All],[Stock]:[param_complete]], 32, FALSE)</f>
        <v>0</v>
      </c>
    </row>
    <row r="294" spans="1:37" x14ac:dyDescent="0.3">
      <c r="A294" t="s">
        <v>77</v>
      </c>
      <c r="B294" t="s">
        <v>78</v>
      </c>
      <c r="C294" t="s">
        <v>79</v>
      </c>
      <c r="D294">
        <v>24</v>
      </c>
      <c r="E294" s="92">
        <v>0.92900000000000005</v>
      </c>
      <c r="F294">
        <v>0.93400000000000005</v>
      </c>
      <c r="G294">
        <v>2.84</v>
      </c>
      <c r="H294" t="s">
        <v>80</v>
      </c>
      <c r="J294" t="s">
        <v>81</v>
      </c>
      <c r="K294" t="s">
        <v>81</v>
      </c>
      <c r="L294" t="s">
        <v>81</v>
      </c>
      <c r="M294" s="1" t="s">
        <v>82</v>
      </c>
      <c r="N294" s="1" t="s">
        <v>82</v>
      </c>
      <c r="O294" s="1" t="s">
        <v>82</v>
      </c>
      <c r="P294">
        <v>1</v>
      </c>
      <c r="Q294" t="s">
        <v>7</v>
      </c>
      <c r="R294" t="s">
        <v>7</v>
      </c>
      <c r="S294" t="s">
        <v>8</v>
      </c>
      <c r="T294" t="s">
        <v>66</v>
      </c>
      <c r="U294" s="9" t="str">
        <f>VLOOKUP(Table1[[#This Row],[Stock]], Table2[[#All],[Stock]:[param_complete]], 2, FALSE)</f>
        <v>reef-associated</v>
      </c>
      <c r="V294" s="9">
        <f>VLOOKUP(Table1[[#This Row],[Stock]], Table2[[#All],[Stock]:[param_complete]], 4, FALSE)</f>
        <v>4.28</v>
      </c>
      <c r="W294" s="9">
        <f>VLOOKUP(Table1[[#This Row],[Stock]], Table2[[#All],[Stock]:[param_complete]], 6, FALSE)</f>
        <v>753</v>
      </c>
      <c r="X294" s="9">
        <f>VLOOKUP(Table1[[#This Row],[Stock]], Table2[[#All],[Stock]:[param_complete]], 8, FALSE)</f>
        <v>9</v>
      </c>
      <c r="Y294" s="9">
        <f>VLOOKUP(Table1[[#This Row],[Stock]], Table2[[#All],[Stock]:[param_complete]], 10, FALSE)</f>
        <v>3</v>
      </c>
      <c r="Z294" s="9">
        <f>VLOOKUP(Table1[[#This Row],[Stock]], Table2[[#All],[Stock]:[param_complete]], 12, FALSE)</f>
        <v>20.333333329999999</v>
      </c>
      <c r="AA294" s="9">
        <f>VLOOKUP(Table1[[#This Row],[Stock]], Table2[[#All],[Stock]:[param_complete]], 14, FALSE)</f>
        <v>235</v>
      </c>
      <c r="AB294" s="9">
        <f>VLOOKUP(Table1[[#This Row],[Stock]], Table2[[#All],[Stock]:[param_complete]], 16, FALSE)</f>
        <v>459</v>
      </c>
      <c r="AC294" s="9">
        <f>VLOOKUP(Table1[[#This Row],[Stock]], Table2[[#All],[Stock]:[param_complete]], 18, FALSE)</f>
        <v>3.4200002E-2</v>
      </c>
      <c r="AD294" s="9">
        <f>VLOOKUP(Table1[[#This Row],[Stock]], Table2[[#All],[Stock]:[param_complete]], 20, FALSE)</f>
        <v>329</v>
      </c>
      <c r="AE294" s="9">
        <f>VLOOKUP(Table1[[#This Row],[Stock]], Table2[[#All],[Stock]:[param_complete]], 22, FALSE)</f>
        <v>39</v>
      </c>
      <c r="AF294" s="9">
        <f>VLOOKUP(Table1[[#This Row],[Stock]], Table2[[#All],[Stock]:[param_complete]], 24, FALSE)</f>
        <v>19</v>
      </c>
      <c r="AG294" s="9">
        <f>VLOOKUP(Table1[[#This Row],[Stock]], Table2[[#All],[Stock]:[param_complete]], 26, FALSE)</f>
        <v>0</v>
      </c>
      <c r="AH294" s="9">
        <f>VLOOKUP(Table1[[#This Row],[Stock]], Table2[[#All],[Stock]:[param_complete]], 28, FALSE)</f>
        <v>0</v>
      </c>
      <c r="AI294" s="9">
        <f>VLOOKUP(Table1[[#This Row],[Stock]], Table2[[#All],[Stock]:[param_complete]], 29, FALSE)</f>
        <v>400</v>
      </c>
      <c r="AJ294" s="9">
        <f>VLOOKUP(Table1[[#This Row],[Stock]], Table2[[#All],[Stock]:[param_complete]], 30, FALSE)</f>
        <v>200</v>
      </c>
      <c r="AK294" s="65">
        <f>VLOOKUP(Table1[[#This Row],[Stock]], Table2[[#All],[Stock]:[param_complete]], 32, FALSE)</f>
        <v>0</v>
      </c>
    </row>
    <row r="295" spans="1:37" x14ac:dyDescent="0.3">
      <c r="A295" t="s">
        <v>77</v>
      </c>
      <c r="B295" t="s">
        <v>78</v>
      </c>
      <c r="C295" t="s">
        <v>79</v>
      </c>
      <c r="D295">
        <v>25</v>
      </c>
      <c r="E295" s="92">
        <v>0.95799999999999996</v>
      </c>
      <c r="F295">
        <v>0.93400000000000005</v>
      </c>
      <c r="G295">
        <v>2.84</v>
      </c>
      <c r="H295" t="s">
        <v>80</v>
      </c>
      <c r="J295" t="s">
        <v>81</v>
      </c>
      <c r="K295" t="s">
        <v>81</v>
      </c>
      <c r="L295" t="s">
        <v>81</v>
      </c>
      <c r="M295" s="1" t="s">
        <v>82</v>
      </c>
      <c r="N295" s="1" t="s">
        <v>82</v>
      </c>
      <c r="O295" s="1" t="s">
        <v>82</v>
      </c>
      <c r="P295">
        <v>1</v>
      </c>
      <c r="Q295" t="s">
        <v>7</v>
      </c>
      <c r="R295" t="s">
        <v>7</v>
      </c>
      <c r="S295" t="s">
        <v>8</v>
      </c>
      <c r="T295" t="s">
        <v>66</v>
      </c>
      <c r="U295" s="9" t="str">
        <f>VLOOKUP(Table1[[#This Row],[Stock]], Table2[[#All],[Stock]:[param_complete]], 2, FALSE)</f>
        <v>reef-associated</v>
      </c>
      <c r="V295" s="9">
        <f>VLOOKUP(Table1[[#This Row],[Stock]], Table2[[#All],[Stock]:[param_complete]], 4, FALSE)</f>
        <v>4.28</v>
      </c>
      <c r="W295" s="9">
        <f>VLOOKUP(Table1[[#This Row],[Stock]], Table2[[#All],[Stock]:[param_complete]], 6, FALSE)</f>
        <v>753</v>
      </c>
      <c r="X295" s="9">
        <f>VLOOKUP(Table1[[#This Row],[Stock]], Table2[[#All],[Stock]:[param_complete]], 8, FALSE)</f>
        <v>9</v>
      </c>
      <c r="Y295" s="9">
        <f>VLOOKUP(Table1[[#This Row],[Stock]], Table2[[#All],[Stock]:[param_complete]], 10, FALSE)</f>
        <v>3</v>
      </c>
      <c r="Z295" s="9">
        <f>VLOOKUP(Table1[[#This Row],[Stock]], Table2[[#All],[Stock]:[param_complete]], 12, FALSE)</f>
        <v>20.333333329999999</v>
      </c>
      <c r="AA295" s="9">
        <f>VLOOKUP(Table1[[#This Row],[Stock]], Table2[[#All],[Stock]:[param_complete]], 14, FALSE)</f>
        <v>235</v>
      </c>
      <c r="AB295" s="9">
        <f>VLOOKUP(Table1[[#This Row],[Stock]], Table2[[#All],[Stock]:[param_complete]], 16, FALSE)</f>
        <v>459</v>
      </c>
      <c r="AC295" s="9">
        <f>VLOOKUP(Table1[[#This Row],[Stock]], Table2[[#All],[Stock]:[param_complete]], 18, FALSE)</f>
        <v>3.4200002E-2</v>
      </c>
      <c r="AD295" s="9">
        <f>VLOOKUP(Table1[[#This Row],[Stock]], Table2[[#All],[Stock]:[param_complete]], 20, FALSE)</f>
        <v>329</v>
      </c>
      <c r="AE295" s="9">
        <f>VLOOKUP(Table1[[#This Row],[Stock]], Table2[[#All],[Stock]:[param_complete]], 22, FALSE)</f>
        <v>39</v>
      </c>
      <c r="AF295" s="9">
        <f>VLOOKUP(Table1[[#This Row],[Stock]], Table2[[#All],[Stock]:[param_complete]], 24, FALSE)</f>
        <v>19</v>
      </c>
      <c r="AG295" s="9">
        <f>VLOOKUP(Table1[[#This Row],[Stock]], Table2[[#All],[Stock]:[param_complete]], 26, FALSE)</f>
        <v>0</v>
      </c>
      <c r="AH295" s="9">
        <f>VLOOKUP(Table1[[#This Row],[Stock]], Table2[[#All],[Stock]:[param_complete]], 28, FALSE)</f>
        <v>0</v>
      </c>
      <c r="AI295" s="9">
        <f>VLOOKUP(Table1[[#This Row],[Stock]], Table2[[#All],[Stock]:[param_complete]], 29, FALSE)</f>
        <v>400</v>
      </c>
      <c r="AJ295" s="9">
        <f>VLOOKUP(Table1[[#This Row],[Stock]], Table2[[#All],[Stock]:[param_complete]], 30, FALSE)</f>
        <v>200</v>
      </c>
      <c r="AK295" s="65">
        <f>VLOOKUP(Table1[[#This Row],[Stock]], Table2[[#All],[Stock]:[param_complete]], 32, FALSE)</f>
        <v>0</v>
      </c>
    </row>
    <row r="296" spans="1:37" x14ac:dyDescent="0.3">
      <c r="A296" t="s">
        <v>77</v>
      </c>
      <c r="B296" t="s">
        <v>78</v>
      </c>
      <c r="C296" t="s">
        <v>79</v>
      </c>
      <c r="D296">
        <v>26</v>
      </c>
      <c r="E296" s="92">
        <v>0.97499999999999998</v>
      </c>
      <c r="F296">
        <v>0.93500000000000005</v>
      </c>
      <c r="G296">
        <v>2.84</v>
      </c>
      <c r="H296" t="s">
        <v>80</v>
      </c>
      <c r="J296" t="s">
        <v>81</v>
      </c>
      <c r="K296" t="s">
        <v>81</v>
      </c>
      <c r="L296" t="s">
        <v>81</v>
      </c>
      <c r="M296" s="1" t="s">
        <v>82</v>
      </c>
      <c r="N296" s="1" t="s">
        <v>82</v>
      </c>
      <c r="O296" s="1" t="s">
        <v>82</v>
      </c>
      <c r="P296">
        <v>1</v>
      </c>
      <c r="Q296" t="s">
        <v>7</v>
      </c>
      <c r="R296" t="s">
        <v>7</v>
      </c>
      <c r="S296" t="s">
        <v>8</v>
      </c>
      <c r="T296" t="s">
        <v>66</v>
      </c>
      <c r="U296" s="9" t="str">
        <f>VLOOKUP(Table1[[#This Row],[Stock]], Table2[[#All],[Stock]:[param_complete]], 2, FALSE)</f>
        <v>reef-associated</v>
      </c>
      <c r="V296" s="9">
        <f>VLOOKUP(Table1[[#This Row],[Stock]], Table2[[#All],[Stock]:[param_complete]], 4, FALSE)</f>
        <v>4.28</v>
      </c>
      <c r="W296" s="9">
        <f>VLOOKUP(Table1[[#This Row],[Stock]], Table2[[#All],[Stock]:[param_complete]], 6, FALSE)</f>
        <v>753</v>
      </c>
      <c r="X296" s="9">
        <f>VLOOKUP(Table1[[#This Row],[Stock]], Table2[[#All],[Stock]:[param_complete]], 8, FALSE)</f>
        <v>9</v>
      </c>
      <c r="Y296" s="9">
        <f>VLOOKUP(Table1[[#This Row],[Stock]], Table2[[#All],[Stock]:[param_complete]], 10, FALSE)</f>
        <v>3</v>
      </c>
      <c r="Z296" s="9">
        <f>VLOOKUP(Table1[[#This Row],[Stock]], Table2[[#All],[Stock]:[param_complete]], 12, FALSE)</f>
        <v>20.333333329999999</v>
      </c>
      <c r="AA296" s="9">
        <f>VLOOKUP(Table1[[#This Row],[Stock]], Table2[[#All],[Stock]:[param_complete]], 14, FALSE)</f>
        <v>235</v>
      </c>
      <c r="AB296" s="9">
        <f>VLOOKUP(Table1[[#This Row],[Stock]], Table2[[#All],[Stock]:[param_complete]], 16, FALSE)</f>
        <v>459</v>
      </c>
      <c r="AC296" s="9">
        <f>VLOOKUP(Table1[[#This Row],[Stock]], Table2[[#All],[Stock]:[param_complete]], 18, FALSE)</f>
        <v>3.4200002E-2</v>
      </c>
      <c r="AD296" s="9">
        <f>VLOOKUP(Table1[[#This Row],[Stock]], Table2[[#All],[Stock]:[param_complete]], 20, FALSE)</f>
        <v>329</v>
      </c>
      <c r="AE296" s="9">
        <f>VLOOKUP(Table1[[#This Row],[Stock]], Table2[[#All],[Stock]:[param_complete]], 22, FALSE)</f>
        <v>39</v>
      </c>
      <c r="AF296" s="9">
        <f>VLOOKUP(Table1[[#This Row],[Stock]], Table2[[#All],[Stock]:[param_complete]], 24, FALSE)</f>
        <v>19</v>
      </c>
      <c r="AG296" s="9">
        <f>VLOOKUP(Table1[[#This Row],[Stock]], Table2[[#All],[Stock]:[param_complete]], 26, FALSE)</f>
        <v>0</v>
      </c>
      <c r="AH296" s="9">
        <f>VLOOKUP(Table1[[#This Row],[Stock]], Table2[[#All],[Stock]:[param_complete]], 28, FALSE)</f>
        <v>0</v>
      </c>
      <c r="AI296" s="9">
        <f>VLOOKUP(Table1[[#This Row],[Stock]], Table2[[#All],[Stock]:[param_complete]], 29, FALSE)</f>
        <v>400</v>
      </c>
      <c r="AJ296" s="9">
        <f>VLOOKUP(Table1[[#This Row],[Stock]], Table2[[#All],[Stock]:[param_complete]], 30, FALSE)</f>
        <v>200</v>
      </c>
      <c r="AK296" s="65">
        <f>VLOOKUP(Table1[[#This Row],[Stock]], Table2[[#All],[Stock]:[param_complete]], 32, FALSE)</f>
        <v>0</v>
      </c>
    </row>
    <row r="297" spans="1:37" x14ac:dyDescent="0.3">
      <c r="A297" t="s">
        <v>77</v>
      </c>
      <c r="B297" t="s">
        <v>78</v>
      </c>
      <c r="C297" t="s">
        <v>79</v>
      </c>
      <c r="D297">
        <v>27</v>
      </c>
      <c r="E297" s="92">
        <v>0.98499999999999999</v>
      </c>
      <c r="F297">
        <v>0.93500000000000005</v>
      </c>
      <c r="G297">
        <v>2.84</v>
      </c>
      <c r="H297" t="s">
        <v>80</v>
      </c>
      <c r="J297" t="s">
        <v>81</v>
      </c>
      <c r="K297" t="s">
        <v>81</v>
      </c>
      <c r="L297" t="s">
        <v>81</v>
      </c>
      <c r="M297" s="1" t="s">
        <v>82</v>
      </c>
      <c r="N297" s="1" t="s">
        <v>82</v>
      </c>
      <c r="O297" s="1" t="s">
        <v>82</v>
      </c>
      <c r="P297">
        <v>1</v>
      </c>
      <c r="Q297" t="s">
        <v>7</v>
      </c>
      <c r="R297" t="s">
        <v>7</v>
      </c>
      <c r="S297" t="s">
        <v>8</v>
      </c>
      <c r="T297" t="s">
        <v>66</v>
      </c>
      <c r="U297" s="9" t="str">
        <f>VLOOKUP(Table1[[#This Row],[Stock]], Table2[[#All],[Stock]:[param_complete]], 2, FALSE)</f>
        <v>reef-associated</v>
      </c>
      <c r="V297" s="9">
        <f>VLOOKUP(Table1[[#This Row],[Stock]], Table2[[#All],[Stock]:[param_complete]], 4, FALSE)</f>
        <v>4.28</v>
      </c>
      <c r="W297" s="9">
        <f>VLOOKUP(Table1[[#This Row],[Stock]], Table2[[#All],[Stock]:[param_complete]], 6, FALSE)</f>
        <v>753</v>
      </c>
      <c r="X297" s="9">
        <f>VLOOKUP(Table1[[#This Row],[Stock]], Table2[[#All],[Stock]:[param_complete]], 8, FALSE)</f>
        <v>9</v>
      </c>
      <c r="Y297" s="9">
        <f>VLOOKUP(Table1[[#This Row],[Stock]], Table2[[#All],[Stock]:[param_complete]], 10, FALSE)</f>
        <v>3</v>
      </c>
      <c r="Z297" s="9">
        <f>VLOOKUP(Table1[[#This Row],[Stock]], Table2[[#All],[Stock]:[param_complete]], 12, FALSE)</f>
        <v>20.333333329999999</v>
      </c>
      <c r="AA297" s="9">
        <f>VLOOKUP(Table1[[#This Row],[Stock]], Table2[[#All],[Stock]:[param_complete]], 14, FALSE)</f>
        <v>235</v>
      </c>
      <c r="AB297" s="9">
        <f>VLOOKUP(Table1[[#This Row],[Stock]], Table2[[#All],[Stock]:[param_complete]], 16, FALSE)</f>
        <v>459</v>
      </c>
      <c r="AC297" s="9">
        <f>VLOOKUP(Table1[[#This Row],[Stock]], Table2[[#All],[Stock]:[param_complete]], 18, FALSE)</f>
        <v>3.4200002E-2</v>
      </c>
      <c r="AD297" s="9">
        <f>VLOOKUP(Table1[[#This Row],[Stock]], Table2[[#All],[Stock]:[param_complete]], 20, FALSE)</f>
        <v>329</v>
      </c>
      <c r="AE297" s="9">
        <f>VLOOKUP(Table1[[#This Row],[Stock]], Table2[[#All],[Stock]:[param_complete]], 22, FALSE)</f>
        <v>39</v>
      </c>
      <c r="AF297" s="9">
        <f>VLOOKUP(Table1[[#This Row],[Stock]], Table2[[#All],[Stock]:[param_complete]], 24, FALSE)</f>
        <v>19</v>
      </c>
      <c r="AG297" s="9">
        <f>VLOOKUP(Table1[[#This Row],[Stock]], Table2[[#All],[Stock]:[param_complete]], 26, FALSE)</f>
        <v>0</v>
      </c>
      <c r="AH297" s="9">
        <f>VLOOKUP(Table1[[#This Row],[Stock]], Table2[[#All],[Stock]:[param_complete]], 28, FALSE)</f>
        <v>0</v>
      </c>
      <c r="AI297" s="9">
        <f>VLOOKUP(Table1[[#This Row],[Stock]], Table2[[#All],[Stock]:[param_complete]], 29, FALSE)</f>
        <v>400</v>
      </c>
      <c r="AJ297" s="9">
        <f>VLOOKUP(Table1[[#This Row],[Stock]], Table2[[#All],[Stock]:[param_complete]], 30, FALSE)</f>
        <v>200</v>
      </c>
      <c r="AK297" s="65">
        <f>VLOOKUP(Table1[[#This Row],[Stock]], Table2[[#All],[Stock]:[param_complete]], 32, FALSE)</f>
        <v>0</v>
      </c>
    </row>
    <row r="298" spans="1:37" x14ac:dyDescent="0.3">
      <c r="A298" t="s">
        <v>77</v>
      </c>
      <c r="B298" t="s">
        <v>78</v>
      </c>
      <c r="C298" t="s">
        <v>79</v>
      </c>
      <c r="D298">
        <v>28</v>
      </c>
      <c r="E298" s="92">
        <v>0.99099999999999999</v>
      </c>
      <c r="F298">
        <v>0.93600000000000005</v>
      </c>
      <c r="G298">
        <v>2.84</v>
      </c>
      <c r="H298" t="s">
        <v>80</v>
      </c>
      <c r="J298" t="s">
        <v>81</v>
      </c>
      <c r="K298" t="s">
        <v>81</v>
      </c>
      <c r="L298" t="s">
        <v>81</v>
      </c>
      <c r="M298" s="1" t="s">
        <v>82</v>
      </c>
      <c r="N298" s="1" t="s">
        <v>82</v>
      </c>
      <c r="O298" s="1" t="s">
        <v>82</v>
      </c>
      <c r="P298">
        <v>1</v>
      </c>
      <c r="Q298" t="s">
        <v>7</v>
      </c>
      <c r="R298" t="s">
        <v>7</v>
      </c>
      <c r="S298" t="s">
        <v>8</v>
      </c>
      <c r="T298" t="s">
        <v>66</v>
      </c>
      <c r="U298" s="9" t="str">
        <f>VLOOKUP(Table1[[#This Row],[Stock]], Table2[[#All],[Stock]:[param_complete]], 2, FALSE)</f>
        <v>reef-associated</v>
      </c>
      <c r="V298" s="9">
        <f>VLOOKUP(Table1[[#This Row],[Stock]], Table2[[#All],[Stock]:[param_complete]], 4, FALSE)</f>
        <v>4.28</v>
      </c>
      <c r="W298" s="9">
        <f>VLOOKUP(Table1[[#This Row],[Stock]], Table2[[#All],[Stock]:[param_complete]], 6, FALSE)</f>
        <v>753</v>
      </c>
      <c r="X298" s="9">
        <f>VLOOKUP(Table1[[#This Row],[Stock]], Table2[[#All],[Stock]:[param_complete]], 8, FALSE)</f>
        <v>9</v>
      </c>
      <c r="Y298" s="9">
        <f>VLOOKUP(Table1[[#This Row],[Stock]], Table2[[#All],[Stock]:[param_complete]], 10, FALSE)</f>
        <v>3</v>
      </c>
      <c r="Z298" s="9">
        <f>VLOOKUP(Table1[[#This Row],[Stock]], Table2[[#All],[Stock]:[param_complete]], 12, FALSE)</f>
        <v>20.333333329999999</v>
      </c>
      <c r="AA298" s="9">
        <f>VLOOKUP(Table1[[#This Row],[Stock]], Table2[[#All],[Stock]:[param_complete]], 14, FALSE)</f>
        <v>235</v>
      </c>
      <c r="AB298" s="9">
        <f>VLOOKUP(Table1[[#This Row],[Stock]], Table2[[#All],[Stock]:[param_complete]], 16, FALSE)</f>
        <v>459</v>
      </c>
      <c r="AC298" s="9">
        <f>VLOOKUP(Table1[[#This Row],[Stock]], Table2[[#All],[Stock]:[param_complete]], 18, FALSE)</f>
        <v>3.4200002E-2</v>
      </c>
      <c r="AD298" s="9">
        <f>VLOOKUP(Table1[[#This Row],[Stock]], Table2[[#All],[Stock]:[param_complete]], 20, FALSE)</f>
        <v>329</v>
      </c>
      <c r="AE298" s="9">
        <f>VLOOKUP(Table1[[#This Row],[Stock]], Table2[[#All],[Stock]:[param_complete]], 22, FALSE)</f>
        <v>39</v>
      </c>
      <c r="AF298" s="9">
        <f>VLOOKUP(Table1[[#This Row],[Stock]], Table2[[#All],[Stock]:[param_complete]], 24, FALSE)</f>
        <v>19</v>
      </c>
      <c r="AG298" s="9">
        <f>VLOOKUP(Table1[[#This Row],[Stock]], Table2[[#All],[Stock]:[param_complete]], 26, FALSE)</f>
        <v>0</v>
      </c>
      <c r="AH298" s="9">
        <f>VLOOKUP(Table1[[#This Row],[Stock]], Table2[[#All],[Stock]:[param_complete]], 28, FALSE)</f>
        <v>0</v>
      </c>
      <c r="AI298" s="9">
        <f>VLOOKUP(Table1[[#This Row],[Stock]], Table2[[#All],[Stock]:[param_complete]], 29, FALSE)</f>
        <v>400</v>
      </c>
      <c r="AJ298" s="9">
        <f>VLOOKUP(Table1[[#This Row],[Stock]], Table2[[#All],[Stock]:[param_complete]], 30, FALSE)</f>
        <v>200</v>
      </c>
      <c r="AK298" s="65">
        <f>VLOOKUP(Table1[[#This Row],[Stock]], Table2[[#All],[Stock]:[param_complete]], 32, FALSE)</f>
        <v>0</v>
      </c>
    </row>
    <row r="299" spans="1:37" x14ac:dyDescent="0.3">
      <c r="A299" t="s">
        <v>77</v>
      </c>
      <c r="B299" t="s">
        <v>78</v>
      </c>
      <c r="C299" t="s">
        <v>79</v>
      </c>
      <c r="D299">
        <v>29</v>
      </c>
      <c r="E299" s="92">
        <v>0.99399999999999999</v>
      </c>
      <c r="F299">
        <v>0.93700000000000006</v>
      </c>
      <c r="G299">
        <v>2.84</v>
      </c>
      <c r="H299" t="s">
        <v>80</v>
      </c>
      <c r="J299" t="s">
        <v>81</v>
      </c>
      <c r="K299" t="s">
        <v>81</v>
      </c>
      <c r="L299" t="s">
        <v>81</v>
      </c>
      <c r="M299" s="1" t="s">
        <v>82</v>
      </c>
      <c r="N299" s="1" t="s">
        <v>82</v>
      </c>
      <c r="O299" s="1" t="s">
        <v>82</v>
      </c>
      <c r="P299">
        <v>1</v>
      </c>
      <c r="Q299" t="s">
        <v>7</v>
      </c>
      <c r="R299" t="s">
        <v>7</v>
      </c>
      <c r="S299" t="s">
        <v>8</v>
      </c>
      <c r="T299" t="s">
        <v>66</v>
      </c>
      <c r="U299" s="9" t="str">
        <f>VLOOKUP(Table1[[#This Row],[Stock]], Table2[[#All],[Stock]:[param_complete]], 2, FALSE)</f>
        <v>reef-associated</v>
      </c>
      <c r="V299" s="9">
        <f>VLOOKUP(Table1[[#This Row],[Stock]], Table2[[#All],[Stock]:[param_complete]], 4, FALSE)</f>
        <v>4.28</v>
      </c>
      <c r="W299" s="9">
        <f>VLOOKUP(Table1[[#This Row],[Stock]], Table2[[#All],[Stock]:[param_complete]], 6, FALSE)</f>
        <v>753</v>
      </c>
      <c r="X299" s="9">
        <f>VLOOKUP(Table1[[#This Row],[Stock]], Table2[[#All],[Stock]:[param_complete]], 8, FALSE)</f>
        <v>9</v>
      </c>
      <c r="Y299" s="9">
        <f>VLOOKUP(Table1[[#This Row],[Stock]], Table2[[#All],[Stock]:[param_complete]], 10, FALSE)</f>
        <v>3</v>
      </c>
      <c r="Z299" s="9">
        <f>VLOOKUP(Table1[[#This Row],[Stock]], Table2[[#All],[Stock]:[param_complete]], 12, FALSE)</f>
        <v>20.333333329999999</v>
      </c>
      <c r="AA299" s="9">
        <f>VLOOKUP(Table1[[#This Row],[Stock]], Table2[[#All],[Stock]:[param_complete]], 14, FALSE)</f>
        <v>235</v>
      </c>
      <c r="AB299" s="9">
        <f>VLOOKUP(Table1[[#This Row],[Stock]], Table2[[#All],[Stock]:[param_complete]], 16, FALSE)</f>
        <v>459</v>
      </c>
      <c r="AC299" s="9">
        <f>VLOOKUP(Table1[[#This Row],[Stock]], Table2[[#All],[Stock]:[param_complete]], 18, FALSE)</f>
        <v>3.4200002E-2</v>
      </c>
      <c r="AD299" s="9">
        <f>VLOOKUP(Table1[[#This Row],[Stock]], Table2[[#All],[Stock]:[param_complete]], 20, FALSE)</f>
        <v>329</v>
      </c>
      <c r="AE299" s="9">
        <f>VLOOKUP(Table1[[#This Row],[Stock]], Table2[[#All],[Stock]:[param_complete]], 22, FALSE)</f>
        <v>39</v>
      </c>
      <c r="AF299" s="9">
        <f>VLOOKUP(Table1[[#This Row],[Stock]], Table2[[#All],[Stock]:[param_complete]], 24, FALSE)</f>
        <v>19</v>
      </c>
      <c r="AG299" s="9">
        <f>VLOOKUP(Table1[[#This Row],[Stock]], Table2[[#All],[Stock]:[param_complete]], 26, FALSE)</f>
        <v>0</v>
      </c>
      <c r="AH299" s="9">
        <f>VLOOKUP(Table1[[#This Row],[Stock]], Table2[[#All],[Stock]:[param_complete]], 28, FALSE)</f>
        <v>0</v>
      </c>
      <c r="AI299" s="9">
        <f>VLOOKUP(Table1[[#This Row],[Stock]], Table2[[#All],[Stock]:[param_complete]], 29, FALSE)</f>
        <v>400</v>
      </c>
      <c r="AJ299" s="9">
        <f>VLOOKUP(Table1[[#This Row],[Stock]], Table2[[#All],[Stock]:[param_complete]], 30, FALSE)</f>
        <v>200</v>
      </c>
      <c r="AK299" s="65">
        <f>VLOOKUP(Table1[[#This Row],[Stock]], Table2[[#All],[Stock]:[param_complete]], 32, FALSE)</f>
        <v>0</v>
      </c>
    </row>
    <row r="300" spans="1:37" x14ac:dyDescent="0.3">
      <c r="A300" t="s">
        <v>77</v>
      </c>
      <c r="B300" t="s">
        <v>78</v>
      </c>
      <c r="C300" t="s">
        <v>79</v>
      </c>
      <c r="D300">
        <v>30</v>
      </c>
      <c r="E300" s="92">
        <v>0.996</v>
      </c>
      <c r="F300">
        <v>0.93700000000000006</v>
      </c>
      <c r="G300">
        <v>2.84</v>
      </c>
      <c r="H300" t="s">
        <v>80</v>
      </c>
      <c r="J300" t="s">
        <v>81</v>
      </c>
      <c r="K300" t="s">
        <v>81</v>
      </c>
      <c r="L300" t="s">
        <v>81</v>
      </c>
      <c r="M300" s="1" t="s">
        <v>82</v>
      </c>
      <c r="N300" s="1" t="s">
        <v>82</v>
      </c>
      <c r="O300" s="1" t="s">
        <v>82</v>
      </c>
      <c r="P300">
        <v>1</v>
      </c>
      <c r="Q300" t="s">
        <v>7</v>
      </c>
      <c r="R300" t="s">
        <v>7</v>
      </c>
      <c r="S300" t="s">
        <v>8</v>
      </c>
      <c r="T300" t="s">
        <v>66</v>
      </c>
      <c r="U300" s="9" t="str">
        <f>VLOOKUP(Table1[[#This Row],[Stock]], Table2[[#All],[Stock]:[param_complete]], 2, FALSE)</f>
        <v>reef-associated</v>
      </c>
      <c r="V300" s="9">
        <f>VLOOKUP(Table1[[#This Row],[Stock]], Table2[[#All],[Stock]:[param_complete]], 4, FALSE)</f>
        <v>4.28</v>
      </c>
      <c r="W300" s="9">
        <f>VLOOKUP(Table1[[#This Row],[Stock]], Table2[[#All],[Stock]:[param_complete]], 6, FALSE)</f>
        <v>753</v>
      </c>
      <c r="X300" s="9">
        <f>VLOOKUP(Table1[[#This Row],[Stock]], Table2[[#All],[Stock]:[param_complete]], 8, FALSE)</f>
        <v>9</v>
      </c>
      <c r="Y300" s="9">
        <f>VLOOKUP(Table1[[#This Row],[Stock]], Table2[[#All],[Stock]:[param_complete]], 10, FALSE)</f>
        <v>3</v>
      </c>
      <c r="Z300" s="9">
        <f>VLOOKUP(Table1[[#This Row],[Stock]], Table2[[#All],[Stock]:[param_complete]], 12, FALSE)</f>
        <v>20.333333329999999</v>
      </c>
      <c r="AA300" s="9">
        <f>VLOOKUP(Table1[[#This Row],[Stock]], Table2[[#All],[Stock]:[param_complete]], 14, FALSE)</f>
        <v>235</v>
      </c>
      <c r="AB300" s="9">
        <f>VLOOKUP(Table1[[#This Row],[Stock]], Table2[[#All],[Stock]:[param_complete]], 16, FALSE)</f>
        <v>459</v>
      </c>
      <c r="AC300" s="9">
        <f>VLOOKUP(Table1[[#This Row],[Stock]], Table2[[#All],[Stock]:[param_complete]], 18, FALSE)</f>
        <v>3.4200002E-2</v>
      </c>
      <c r="AD300" s="9">
        <f>VLOOKUP(Table1[[#This Row],[Stock]], Table2[[#All],[Stock]:[param_complete]], 20, FALSE)</f>
        <v>329</v>
      </c>
      <c r="AE300" s="9">
        <f>VLOOKUP(Table1[[#This Row],[Stock]], Table2[[#All],[Stock]:[param_complete]], 22, FALSE)</f>
        <v>39</v>
      </c>
      <c r="AF300" s="9">
        <f>VLOOKUP(Table1[[#This Row],[Stock]], Table2[[#All],[Stock]:[param_complete]], 24, FALSE)</f>
        <v>19</v>
      </c>
      <c r="AG300" s="9">
        <f>VLOOKUP(Table1[[#This Row],[Stock]], Table2[[#All],[Stock]:[param_complete]], 26, FALSE)</f>
        <v>0</v>
      </c>
      <c r="AH300" s="9">
        <f>VLOOKUP(Table1[[#This Row],[Stock]], Table2[[#All],[Stock]:[param_complete]], 28, FALSE)</f>
        <v>0</v>
      </c>
      <c r="AI300" s="9">
        <f>VLOOKUP(Table1[[#This Row],[Stock]], Table2[[#All],[Stock]:[param_complete]], 29, FALSE)</f>
        <v>400</v>
      </c>
      <c r="AJ300" s="9">
        <f>VLOOKUP(Table1[[#This Row],[Stock]], Table2[[#All],[Stock]:[param_complete]], 30, FALSE)</f>
        <v>200</v>
      </c>
      <c r="AK300" s="65">
        <f>VLOOKUP(Table1[[#This Row],[Stock]], Table2[[#All],[Stock]:[param_complete]], 32, FALSE)</f>
        <v>0</v>
      </c>
    </row>
    <row r="301" spans="1:37" x14ac:dyDescent="0.3">
      <c r="A301" t="s">
        <v>77</v>
      </c>
      <c r="B301" t="s">
        <v>78</v>
      </c>
      <c r="C301" t="s">
        <v>79</v>
      </c>
      <c r="D301">
        <v>31</v>
      </c>
      <c r="E301" s="92">
        <v>0.998</v>
      </c>
      <c r="F301">
        <v>0.93799999999999994</v>
      </c>
      <c r="G301">
        <v>2.84</v>
      </c>
      <c r="H301" t="s">
        <v>80</v>
      </c>
      <c r="J301" t="s">
        <v>81</v>
      </c>
      <c r="K301" t="s">
        <v>81</v>
      </c>
      <c r="L301" t="s">
        <v>81</v>
      </c>
      <c r="M301" s="1" t="s">
        <v>82</v>
      </c>
      <c r="N301" s="1" t="s">
        <v>82</v>
      </c>
      <c r="O301" s="1" t="s">
        <v>82</v>
      </c>
      <c r="P301">
        <v>1</v>
      </c>
      <c r="Q301" t="s">
        <v>7</v>
      </c>
      <c r="R301" t="s">
        <v>7</v>
      </c>
      <c r="S301" t="s">
        <v>8</v>
      </c>
      <c r="T301" t="s">
        <v>66</v>
      </c>
      <c r="U301" s="9" t="str">
        <f>VLOOKUP(Table1[[#This Row],[Stock]], Table2[[#All],[Stock]:[param_complete]], 2, FALSE)</f>
        <v>reef-associated</v>
      </c>
      <c r="V301" s="9">
        <f>VLOOKUP(Table1[[#This Row],[Stock]], Table2[[#All],[Stock]:[param_complete]], 4, FALSE)</f>
        <v>4.28</v>
      </c>
      <c r="W301" s="9">
        <f>VLOOKUP(Table1[[#This Row],[Stock]], Table2[[#All],[Stock]:[param_complete]], 6, FALSE)</f>
        <v>753</v>
      </c>
      <c r="X301" s="9">
        <f>VLOOKUP(Table1[[#This Row],[Stock]], Table2[[#All],[Stock]:[param_complete]], 8, FALSE)</f>
        <v>9</v>
      </c>
      <c r="Y301" s="9">
        <f>VLOOKUP(Table1[[#This Row],[Stock]], Table2[[#All],[Stock]:[param_complete]], 10, FALSE)</f>
        <v>3</v>
      </c>
      <c r="Z301" s="9">
        <f>VLOOKUP(Table1[[#This Row],[Stock]], Table2[[#All],[Stock]:[param_complete]], 12, FALSE)</f>
        <v>20.333333329999999</v>
      </c>
      <c r="AA301" s="9">
        <f>VLOOKUP(Table1[[#This Row],[Stock]], Table2[[#All],[Stock]:[param_complete]], 14, FALSE)</f>
        <v>235</v>
      </c>
      <c r="AB301" s="9">
        <f>VLOOKUP(Table1[[#This Row],[Stock]], Table2[[#All],[Stock]:[param_complete]], 16, FALSE)</f>
        <v>459</v>
      </c>
      <c r="AC301" s="9">
        <f>VLOOKUP(Table1[[#This Row],[Stock]], Table2[[#All],[Stock]:[param_complete]], 18, FALSE)</f>
        <v>3.4200002E-2</v>
      </c>
      <c r="AD301" s="9">
        <f>VLOOKUP(Table1[[#This Row],[Stock]], Table2[[#All],[Stock]:[param_complete]], 20, FALSE)</f>
        <v>329</v>
      </c>
      <c r="AE301" s="9">
        <f>VLOOKUP(Table1[[#This Row],[Stock]], Table2[[#All],[Stock]:[param_complete]], 22, FALSE)</f>
        <v>39</v>
      </c>
      <c r="AF301" s="9">
        <f>VLOOKUP(Table1[[#This Row],[Stock]], Table2[[#All],[Stock]:[param_complete]], 24, FALSE)</f>
        <v>19</v>
      </c>
      <c r="AG301" s="9">
        <f>VLOOKUP(Table1[[#This Row],[Stock]], Table2[[#All],[Stock]:[param_complete]], 26, FALSE)</f>
        <v>0</v>
      </c>
      <c r="AH301" s="9">
        <f>VLOOKUP(Table1[[#This Row],[Stock]], Table2[[#All],[Stock]:[param_complete]], 28, FALSE)</f>
        <v>0</v>
      </c>
      <c r="AI301" s="9">
        <f>VLOOKUP(Table1[[#This Row],[Stock]], Table2[[#All],[Stock]:[param_complete]], 29, FALSE)</f>
        <v>400</v>
      </c>
      <c r="AJ301" s="9">
        <f>VLOOKUP(Table1[[#This Row],[Stock]], Table2[[#All],[Stock]:[param_complete]], 30, FALSE)</f>
        <v>200</v>
      </c>
      <c r="AK301" s="65">
        <f>VLOOKUP(Table1[[#This Row],[Stock]], Table2[[#All],[Stock]:[param_complete]], 32, FALSE)</f>
        <v>0</v>
      </c>
    </row>
    <row r="302" spans="1:37" x14ac:dyDescent="0.3">
      <c r="A302" t="s">
        <v>77</v>
      </c>
      <c r="B302" t="s">
        <v>78</v>
      </c>
      <c r="C302" t="s">
        <v>79</v>
      </c>
      <c r="D302">
        <v>32</v>
      </c>
      <c r="E302" s="92">
        <v>0.998</v>
      </c>
      <c r="F302">
        <v>0.93899999999999995</v>
      </c>
      <c r="G302">
        <v>2.84</v>
      </c>
      <c r="H302" t="s">
        <v>80</v>
      </c>
      <c r="J302" t="s">
        <v>81</v>
      </c>
      <c r="K302" t="s">
        <v>81</v>
      </c>
      <c r="L302" t="s">
        <v>81</v>
      </c>
      <c r="M302" s="1" t="s">
        <v>82</v>
      </c>
      <c r="N302" s="1" t="s">
        <v>82</v>
      </c>
      <c r="O302" s="1" t="s">
        <v>82</v>
      </c>
      <c r="P302">
        <v>1</v>
      </c>
      <c r="Q302" t="s">
        <v>7</v>
      </c>
      <c r="R302" t="s">
        <v>7</v>
      </c>
      <c r="S302" t="s">
        <v>8</v>
      </c>
      <c r="T302" t="s">
        <v>66</v>
      </c>
      <c r="U302" s="9" t="str">
        <f>VLOOKUP(Table1[[#This Row],[Stock]], Table2[[#All],[Stock]:[param_complete]], 2, FALSE)</f>
        <v>reef-associated</v>
      </c>
      <c r="V302" s="9">
        <f>VLOOKUP(Table1[[#This Row],[Stock]], Table2[[#All],[Stock]:[param_complete]], 4, FALSE)</f>
        <v>4.28</v>
      </c>
      <c r="W302" s="9">
        <f>VLOOKUP(Table1[[#This Row],[Stock]], Table2[[#All],[Stock]:[param_complete]], 6, FALSE)</f>
        <v>753</v>
      </c>
      <c r="X302" s="9">
        <f>VLOOKUP(Table1[[#This Row],[Stock]], Table2[[#All],[Stock]:[param_complete]], 8, FALSE)</f>
        <v>9</v>
      </c>
      <c r="Y302" s="9">
        <f>VLOOKUP(Table1[[#This Row],[Stock]], Table2[[#All],[Stock]:[param_complete]], 10, FALSE)</f>
        <v>3</v>
      </c>
      <c r="Z302" s="9">
        <f>VLOOKUP(Table1[[#This Row],[Stock]], Table2[[#All],[Stock]:[param_complete]], 12, FALSE)</f>
        <v>20.333333329999999</v>
      </c>
      <c r="AA302" s="9">
        <f>VLOOKUP(Table1[[#This Row],[Stock]], Table2[[#All],[Stock]:[param_complete]], 14, FALSE)</f>
        <v>235</v>
      </c>
      <c r="AB302" s="9">
        <f>VLOOKUP(Table1[[#This Row],[Stock]], Table2[[#All],[Stock]:[param_complete]], 16, FALSE)</f>
        <v>459</v>
      </c>
      <c r="AC302" s="9">
        <f>VLOOKUP(Table1[[#This Row],[Stock]], Table2[[#All],[Stock]:[param_complete]], 18, FALSE)</f>
        <v>3.4200002E-2</v>
      </c>
      <c r="AD302" s="9">
        <f>VLOOKUP(Table1[[#This Row],[Stock]], Table2[[#All],[Stock]:[param_complete]], 20, FALSE)</f>
        <v>329</v>
      </c>
      <c r="AE302" s="9">
        <f>VLOOKUP(Table1[[#This Row],[Stock]], Table2[[#All],[Stock]:[param_complete]], 22, FALSE)</f>
        <v>39</v>
      </c>
      <c r="AF302" s="9">
        <f>VLOOKUP(Table1[[#This Row],[Stock]], Table2[[#All],[Stock]:[param_complete]], 24, FALSE)</f>
        <v>19</v>
      </c>
      <c r="AG302" s="9">
        <f>VLOOKUP(Table1[[#This Row],[Stock]], Table2[[#All],[Stock]:[param_complete]], 26, FALSE)</f>
        <v>0</v>
      </c>
      <c r="AH302" s="9">
        <f>VLOOKUP(Table1[[#This Row],[Stock]], Table2[[#All],[Stock]:[param_complete]], 28, FALSE)</f>
        <v>0</v>
      </c>
      <c r="AI302" s="9">
        <f>VLOOKUP(Table1[[#This Row],[Stock]], Table2[[#All],[Stock]:[param_complete]], 29, FALSE)</f>
        <v>400</v>
      </c>
      <c r="AJ302" s="9">
        <f>VLOOKUP(Table1[[#This Row],[Stock]], Table2[[#All],[Stock]:[param_complete]], 30, FALSE)</f>
        <v>200</v>
      </c>
      <c r="AK302" s="65">
        <f>VLOOKUP(Table1[[#This Row],[Stock]], Table2[[#All],[Stock]:[param_complete]], 32, FALSE)</f>
        <v>0</v>
      </c>
    </row>
    <row r="303" spans="1:37" x14ac:dyDescent="0.3">
      <c r="A303" t="s">
        <v>77</v>
      </c>
      <c r="B303" t="s">
        <v>78</v>
      </c>
      <c r="C303" t="s">
        <v>79</v>
      </c>
      <c r="D303">
        <v>33</v>
      </c>
      <c r="E303" s="92">
        <v>0.999</v>
      </c>
      <c r="F303">
        <v>0.93899999999999995</v>
      </c>
      <c r="G303">
        <v>2.84</v>
      </c>
      <c r="H303" t="s">
        <v>80</v>
      </c>
      <c r="J303" t="s">
        <v>81</v>
      </c>
      <c r="K303" t="s">
        <v>81</v>
      </c>
      <c r="L303" t="s">
        <v>81</v>
      </c>
      <c r="M303" s="1" t="s">
        <v>82</v>
      </c>
      <c r="N303" s="1" t="s">
        <v>82</v>
      </c>
      <c r="O303" s="1" t="s">
        <v>82</v>
      </c>
      <c r="P303">
        <v>1</v>
      </c>
      <c r="Q303" t="s">
        <v>7</v>
      </c>
      <c r="R303" t="s">
        <v>7</v>
      </c>
      <c r="S303" t="s">
        <v>8</v>
      </c>
      <c r="T303" t="s">
        <v>66</v>
      </c>
      <c r="U303" s="9" t="str">
        <f>VLOOKUP(Table1[[#This Row],[Stock]], Table2[[#All],[Stock]:[param_complete]], 2, FALSE)</f>
        <v>reef-associated</v>
      </c>
      <c r="V303" s="9">
        <f>VLOOKUP(Table1[[#This Row],[Stock]], Table2[[#All],[Stock]:[param_complete]], 4, FALSE)</f>
        <v>4.28</v>
      </c>
      <c r="W303" s="9">
        <f>VLOOKUP(Table1[[#This Row],[Stock]], Table2[[#All],[Stock]:[param_complete]], 6, FALSE)</f>
        <v>753</v>
      </c>
      <c r="X303" s="9">
        <f>VLOOKUP(Table1[[#This Row],[Stock]], Table2[[#All],[Stock]:[param_complete]], 8, FALSE)</f>
        <v>9</v>
      </c>
      <c r="Y303" s="9">
        <f>VLOOKUP(Table1[[#This Row],[Stock]], Table2[[#All],[Stock]:[param_complete]], 10, FALSE)</f>
        <v>3</v>
      </c>
      <c r="Z303" s="9">
        <f>VLOOKUP(Table1[[#This Row],[Stock]], Table2[[#All],[Stock]:[param_complete]], 12, FALSE)</f>
        <v>20.333333329999999</v>
      </c>
      <c r="AA303" s="9">
        <f>VLOOKUP(Table1[[#This Row],[Stock]], Table2[[#All],[Stock]:[param_complete]], 14, FALSE)</f>
        <v>235</v>
      </c>
      <c r="AB303" s="9">
        <f>VLOOKUP(Table1[[#This Row],[Stock]], Table2[[#All],[Stock]:[param_complete]], 16, FALSE)</f>
        <v>459</v>
      </c>
      <c r="AC303" s="9">
        <f>VLOOKUP(Table1[[#This Row],[Stock]], Table2[[#All],[Stock]:[param_complete]], 18, FALSE)</f>
        <v>3.4200002E-2</v>
      </c>
      <c r="AD303" s="9">
        <f>VLOOKUP(Table1[[#This Row],[Stock]], Table2[[#All],[Stock]:[param_complete]], 20, FALSE)</f>
        <v>329</v>
      </c>
      <c r="AE303" s="9">
        <f>VLOOKUP(Table1[[#This Row],[Stock]], Table2[[#All],[Stock]:[param_complete]], 22, FALSE)</f>
        <v>39</v>
      </c>
      <c r="AF303" s="9">
        <f>VLOOKUP(Table1[[#This Row],[Stock]], Table2[[#All],[Stock]:[param_complete]], 24, FALSE)</f>
        <v>19</v>
      </c>
      <c r="AG303" s="9">
        <f>VLOOKUP(Table1[[#This Row],[Stock]], Table2[[#All],[Stock]:[param_complete]], 26, FALSE)</f>
        <v>0</v>
      </c>
      <c r="AH303" s="9">
        <f>VLOOKUP(Table1[[#This Row],[Stock]], Table2[[#All],[Stock]:[param_complete]], 28, FALSE)</f>
        <v>0</v>
      </c>
      <c r="AI303" s="9">
        <f>VLOOKUP(Table1[[#This Row],[Stock]], Table2[[#All],[Stock]:[param_complete]], 29, FALSE)</f>
        <v>400</v>
      </c>
      <c r="AJ303" s="9">
        <f>VLOOKUP(Table1[[#This Row],[Stock]], Table2[[#All],[Stock]:[param_complete]], 30, FALSE)</f>
        <v>200</v>
      </c>
      <c r="AK303" s="65">
        <f>VLOOKUP(Table1[[#This Row],[Stock]], Table2[[#All],[Stock]:[param_complete]], 32, FALSE)</f>
        <v>0</v>
      </c>
    </row>
    <row r="304" spans="1:37" x14ac:dyDescent="0.3">
      <c r="A304" t="s">
        <v>77</v>
      </c>
      <c r="B304" t="s">
        <v>78</v>
      </c>
      <c r="C304" t="s">
        <v>79</v>
      </c>
      <c r="D304">
        <v>34</v>
      </c>
      <c r="E304" s="92">
        <v>0.999</v>
      </c>
      <c r="F304">
        <v>0.93899999999999995</v>
      </c>
      <c r="G304">
        <v>2.84</v>
      </c>
      <c r="H304" t="s">
        <v>80</v>
      </c>
      <c r="J304" t="s">
        <v>81</v>
      </c>
      <c r="K304" t="s">
        <v>81</v>
      </c>
      <c r="L304" t="s">
        <v>81</v>
      </c>
      <c r="M304" s="1" t="s">
        <v>82</v>
      </c>
      <c r="N304" s="1" t="s">
        <v>82</v>
      </c>
      <c r="O304" s="1" t="s">
        <v>82</v>
      </c>
      <c r="P304">
        <v>1</v>
      </c>
      <c r="Q304" t="s">
        <v>7</v>
      </c>
      <c r="R304" t="s">
        <v>7</v>
      </c>
      <c r="S304" t="s">
        <v>8</v>
      </c>
      <c r="T304" t="s">
        <v>66</v>
      </c>
      <c r="U304" s="9" t="str">
        <f>VLOOKUP(Table1[[#This Row],[Stock]], Table2[[#All],[Stock]:[param_complete]], 2, FALSE)</f>
        <v>reef-associated</v>
      </c>
      <c r="V304" s="9">
        <f>VLOOKUP(Table1[[#This Row],[Stock]], Table2[[#All],[Stock]:[param_complete]], 4, FALSE)</f>
        <v>4.28</v>
      </c>
      <c r="W304" s="9">
        <f>VLOOKUP(Table1[[#This Row],[Stock]], Table2[[#All],[Stock]:[param_complete]], 6, FALSE)</f>
        <v>753</v>
      </c>
      <c r="X304" s="9">
        <f>VLOOKUP(Table1[[#This Row],[Stock]], Table2[[#All],[Stock]:[param_complete]], 8, FALSE)</f>
        <v>9</v>
      </c>
      <c r="Y304" s="9">
        <f>VLOOKUP(Table1[[#This Row],[Stock]], Table2[[#All],[Stock]:[param_complete]], 10, FALSE)</f>
        <v>3</v>
      </c>
      <c r="Z304" s="9">
        <f>VLOOKUP(Table1[[#This Row],[Stock]], Table2[[#All],[Stock]:[param_complete]], 12, FALSE)</f>
        <v>20.333333329999999</v>
      </c>
      <c r="AA304" s="9">
        <f>VLOOKUP(Table1[[#This Row],[Stock]], Table2[[#All],[Stock]:[param_complete]], 14, FALSE)</f>
        <v>235</v>
      </c>
      <c r="AB304" s="9">
        <f>VLOOKUP(Table1[[#This Row],[Stock]], Table2[[#All],[Stock]:[param_complete]], 16, FALSE)</f>
        <v>459</v>
      </c>
      <c r="AC304" s="9">
        <f>VLOOKUP(Table1[[#This Row],[Stock]], Table2[[#All],[Stock]:[param_complete]], 18, FALSE)</f>
        <v>3.4200002E-2</v>
      </c>
      <c r="AD304" s="9">
        <f>VLOOKUP(Table1[[#This Row],[Stock]], Table2[[#All],[Stock]:[param_complete]], 20, FALSE)</f>
        <v>329</v>
      </c>
      <c r="AE304" s="9">
        <f>VLOOKUP(Table1[[#This Row],[Stock]], Table2[[#All],[Stock]:[param_complete]], 22, FALSE)</f>
        <v>39</v>
      </c>
      <c r="AF304" s="9">
        <f>VLOOKUP(Table1[[#This Row],[Stock]], Table2[[#All],[Stock]:[param_complete]], 24, FALSE)</f>
        <v>19</v>
      </c>
      <c r="AG304" s="9">
        <f>VLOOKUP(Table1[[#This Row],[Stock]], Table2[[#All],[Stock]:[param_complete]], 26, FALSE)</f>
        <v>0</v>
      </c>
      <c r="AH304" s="9">
        <f>VLOOKUP(Table1[[#This Row],[Stock]], Table2[[#All],[Stock]:[param_complete]], 28, FALSE)</f>
        <v>0</v>
      </c>
      <c r="AI304" s="9">
        <f>VLOOKUP(Table1[[#This Row],[Stock]], Table2[[#All],[Stock]:[param_complete]], 29, FALSE)</f>
        <v>400</v>
      </c>
      <c r="AJ304" s="9">
        <f>VLOOKUP(Table1[[#This Row],[Stock]], Table2[[#All],[Stock]:[param_complete]], 30, FALSE)</f>
        <v>200</v>
      </c>
      <c r="AK304" s="65">
        <f>VLOOKUP(Table1[[#This Row],[Stock]], Table2[[#All],[Stock]:[param_complete]], 32, FALSE)</f>
        <v>0</v>
      </c>
    </row>
    <row r="305" spans="1:37" x14ac:dyDescent="0.3">
      <c r="A305" t="s">
        <v>77</v>
      </c>
      <c r="B305" t="s">
        <v>78</v>
      </c>
      <c r="C305" t="s">
        <v>79</v>
      </c>
      <c r="D305">
        <v>35</v>
      </c>
      <c r="E305" s="92">
        <v>1</v>
      </c>
      <c r="F305">
        <v>0.94</v>
      </c>
      <c r="G305">
        <v>2.84</v>
      </c>
      <c r="H305" t="s">
        <v>80</v>
      </c>
      <c r="J305" t="s">
        <v>81</v>
      </c>
      <c r="K305" t="s">
        <v>81</v>
      </c>
      <c r="L305" t="s">
        <v>81</v>
      </c>
      <c r="M305" s="1" t="s">
        <v>82</v>
      </c>
      <c r="N305" s="1" t="s">
        <v>82</v>
      </c>
      <c r="O305" s="1" t="s">
        <v>82</v>
      </c>
      <c r="P305">
        <v>1</v>
      </c>
      <c r="Q305" t="s">
        <v>7</v>
      </c>
      <c r="R305" t="s">
        <v>7</v>
      </c>
      <c r="S305" t="s">
        <v>8</v>
      </c>
      <c r="T305" t="s">
        <v>66</v>
      </c>
      <c r="U305" s="9" t="str">
        <f>VLOOKUP(Table1[[#This Row],[Stock]], Table2[[#All],[Stock]:[param_complete]], 2, FALSE)</f>
        <v>reef-associated</v>
      </c>
      <c r="V305" s="9">
        <f>VLOOKUP(Table1[[#This Row],[Stock]], Table2[[#All],[Stock]:[param_complete]], 4, FALSE)</f>
        <v>4.28</v>
      </c>
      <c r="W305" s="9">
        <f>VLOOKUP(Table1[[#This Row],[Stock]], Table2[[#All],[Stock]:[param_complete]], 6, FALSE)</f>
        <v>753</v>
      </c>
      <c r="X305" s="9">
        <f>VLOOKUP(Table1[[#This Row],[Stock]], Table2[[#All],[Stock]:[param_complete]], 8, FALSE)</f>
        <v>9</v>
      </c>
      <c r="Y305" s="9">
        <f>VLOOKUP(Table1[[#This Row],[Stock]], Table2[[#All],[Stock]:[param_complete]], 10, FALSE)</f>
        <v>3</v>
      </c>
      <c r="Z305" s="9">
        <f>VLOOKUP(Table1[[#This Row],[Stock]], Table2[[#All],[Stock]:[param_complete]], 12, FALSE)</f>
        <v>20.333333329999999</v>
      </c>
      <c r="AA305" s="9">
        <f>VLOOKUP(Table1[[#This Row],[Stock]], Table2[[#All],[Stock]:[param_complete]], 14, FALSE)</f>
        <v>235</v>
      </c>
      <c r="AB305" s="9">
        <f>VLOOKUP(Table1[[#This Row],[Stock]], Table2[[#All],[Stock]:[param_complete]], 16, FALSE)</f>
        <v>459</v>
      </c>
      <c r="AC305" s="9">
        <f>VLOOKUP(Table1[[#This Row],[Stock]], Table2[[#All],[Stock]:[param_complete]], 18, FALSE)</f>
        <v>3.4200002E-2</v>
      </c>
      <c r="AD305" s="9">
        <f>VLOOKUP(Table1[[#This Row],[Stock]], Table2[[#All],[Stock]:[param_complete]], 20, FALSE)</f>
        <v>329</v>
      </c>
      <c r="AE305" s="9">
        <f>VLOOKUP(Table1[[#This Row],[Stock]], Table2[[#All],[Stock]:[param_complete]], 22, FALSE)</f>
        <v>39</v>
      </c>
      <c r="AF305" s="9">
        <f>VLOOKUP(Table1[[#This Row],[Stock]], Table2[[#All],[Stock]:[param_complete]], 24, FALSE)</f>
        <v>19</v>
      </c>
      <c r="AG305" s="9">
        <f>VLOOKUP(Table1[[#This Row],[Stock]], Table2[[#All],[Stock]:[param_complete]], 26, FALSE)</f>
        <v>0</v>
      </c>
      <c r="AH305" s="9">
        <f>VLOOKUP(Table1[[#This Row],[Stock]], Table2[[#All],[Stock]:[param_complete]], 28, FALSE)</f>
        <v>0</v>
      </c>
      <c r="AI305" s="9">
        <f>VLOOKUP(Table1[[#This Row],[Stock]], Table2[[#All],[Stock]:[param_complete]], 29, FALSE)</f>
        <v>400</v>
      </c>
      <c r="AJ305" s="9">
        <f>VLOOKUP(Table1[[#This Row],[Stock]], Table2[[#All],[Stock]:[param_complete]], 30, FALSE)</f>
        <v>200</v>
      </c>
      <c r="AK305" s="65">
        <f>VLOOKUP(Table1[[#This Row],[Stock]], Table2[[#All],[Stock]:[param_complete]], 32, FALSE)</f>
        <v>0</v>
      </c>
    </row>
    <row r="306" spans="1:37" x14ac:dyDescent="0.3">
      <c r="A306" t="s">
        <v>77</v>
      </c>
      <c r="B306" t="s">
        <v>78</v>
      </c>
      <c r="C306" t="s">
        <v>79</v>
      </c>
      <c r="D306">
        <v>36</v>
      </c>
      <c r="E306" s="92">
        <v>1</v>
      </c>
      <c r="F306">
        <v>0.94</v>
      </c>
      <c r="G306">
        <v>2.84</v>
      </c>
      <c r="H306" t="s">
        <v>80</v>
      </c>
      <c r="J306" t="s">
        <v>81</v>
      </c>
      <c r="K306" t="s">
        <v>81</v>
      </c>
      <c r="L306" t="s">
        <v>81</v>
      </c>
      <c r="M306" s="1" t="s">
        <v>82</v>
      </c>
      <c r="N306" s="1" t="s">
        <v>82</v>
      </c>
      <c r="O306" s="1" t="s">
        <v>82</v>
      </c>
      <c r="P306">
        <v>1</v>
      </c>
      <c r="Q306" t="s">
        <v>7</v>
      </c>
      <c r="R306" t="s">
        <v>7</v>
      </c>
      <c r="S306" t="s">
        <v>8</v>
      </c>
      <c r="T306" t="s">
        <v>66</v>
      </c>
      <c r="U306" s="9" t="str">
        <f>VLOOKUP(Table1[[#This Row],[Stock]], Table2[[#All],[Stock]:[param_complete]], 2, FALSE)</f>
        <v>reef-associated</v>
      </c>
      <c r="V306" s="9">
        <f>VLOOKUP(Table1[[#This Row],[Stock]], Table2[[#All],[Stock]:[param_complete]], 4, FALSE)</f>
        <v>4.28</v>
      </c>
      <c r="W306" s="9">
        <f>VLOOKUP(Table1[[#This Row],[Stock]], Table2[[#All],[Stock]:[param_complete]], 6, FALSE)</f>
        <v>753</v>
      </c>
      <c r="X306" s="9">
        <f>VLOOKUP(Table1[[#This Row],[Stock]], Table2[[#All],[Stock]:[param_complete]], 8, FALSE)</f>
        <v>9</v>
      </c>
      <c r="Y306" s="9">
        <f>VLOOKUP(Table1[[#This Row],[Stock]], Table2[[#All],[Stock]:[param_complete]], 10, FALSE)</f>
        <v>3</v>
      </c>
      <c r="Z306" s="9">
        <f>VLOOKUP(Table1[[#This Row],[Stock]], Table2[[#All],[Stock]:[param_complete]], 12, FALSE)</f>
        <v>20.333333329999999</v>
      </c>
      <c r="AA306" s="9">
        <f>VLOOKUP(Table1[[#This Row],[Stock]], Table2[[#All],[Stock]:[param_complete]], 14, FALSE)</f>
        <v>235</v>
      </c>
      <c r="AB306" s="9">
        <f>VLOOKUP(Table1[[#This Row],[Stock]], Table2[[#All],[Stock]:[param_complete]], 16, FALSE)</f>
        <v>459</v>
      </c>
      <c r="AC306" s="9">
        <f>VLOOKUP(Table1[[#This Row],[Stock]], Table2[[#All],[Stock]:[param_complete]], 18, FALSE)</f>
        <v>3.4200002E-2</v>
      </c>
      <c r="AD306" s="9">
        <f>VLOOKUP(Table1[[#This Row],[Stock]], Table2[[#All],[Stock]:[param_complete]], 20, FALSE)</f>
        <v>329</v>
      </c>
      <c r="AE306" s="9">
        <f>VLOOKUP(Table1[[#This Row],[Stock]], Table2[[#All],[Stock]:[param_complete]], 22, FALSE)</f>
        <v>39</v>
      </c>
      <c r="AF306" s="9">
        <f>VLOOKUP(Table1[[#This Row],[Stock]], Table2[[#All],[Stock]:[param_complete]], 24, FALSE)</f>
        <v>19</v>
      </c>
      <c r="AG306" s="9">
        <f>VLOOKUP(Table1[[#This Row],[Stock]], Table2[[#All],[Stock]:[param_complete]], 26, FALSE)</f>
        <v>0</v>
      </c>
      <c r="AH306" s="9">
        <f>VLOOKUP(Table1[[#This Row],[Stock]], Table2[[#All],[Stock]:[param_complete]], 28, FALSE)</f>
        <v>0</v>
      </c>
      <c r="AI306" s="9">
        <f>VLOOKUP(Table1[[#This Row],[Stock]], Table2[[#All],[Stock]:[param_complete]], 29, FALSE)</f>
        <v>400</v>
      </c>
      <c r="AJ306" s="9">
        <f>VLOOKUP(Table1[[#This Row],[Stock]], Table2[[#All],[Stock]:[param_complete]], 30, FALSE)</f>
        <v>200</v>
      </c>
      <c r="AK306" s="65">
        <f>VLOOKUP(Table1[[#This Row],[Stock]], Table2[[#All],[Stock]:[param_complete]], 32, FALSE)</f>
        <v>0</v>
      </c>
    </row>
    <row r="307" spans="1:37" x14ac:dyDescent="0.3">
      <c r="A307" t="s">
        <v>77</v>
      </c>
      <c r="B307" t="s">
        <v>78</v>
      </c>
      <c r="C307" t="s">
        <v>79</v>
      </c>
      <c r="D307">
        <v>37</v>
      </c>
      <c r="E307" s="92">
        <v>1</v>
      </c>
      <c r="F307">
        <v>0.94</v>
      </c>
      <c r="G307">
        <v>2.84</v>
      </c>
      <c r="H307" t="s">
        <v>80</v>
      </c>
      <c r="J307" t="s">
        <v>81</v>
      </c>
      <c r="K307" t="s">
        <v>81</v>
      </c>
      <c r="L307" t="s">
        <v>81</v>
      </c>
      <c r="M307" s="1" t="s">
        <v>82</v>
      </c>
      <c r="N307" s="1" t="s">
        <v>82</v>
      </c>
      <c r="O307" s="1" t="s">
        <v>82</v>
      </c>
      <c r="P307">
        <v>1</v>
      </c>
      <c r="Q307" t="s">
        <v>7</v>
      </c>
      <c r="R307" t="s">
        <v>7</v>
      </c>
      <c r="S307" t="s">
        <v>8</v>
      </c>
      <c r="T307" t="s">
        <v>66</v>
      </c>
      <c r="U307" s="9" t="str">
        <f>VLOOKUP(Table1[[#This Row],[Stock]], Table2[[#All],[Stock]:[param_complete]], 2, FALSE)</f>
        <v>reef-associated</v>
      </c>
      <c r="V307" s="9">
        <f>VLOOKUP(Table1[[#This Row],[Stock]], Table2[[#All],[Stock]:[param_complete]], 4, FALSE)</f>
        <v>4.28</v>
      </c>
      <c r="W307" s="9">
        <f>VLOOKUP(Table1[[#This Row],[Stock]], Table2[[#All],[Stock]:[param_complete]], 6, FALSE)</f>
        <v>753</v>
      </c>
      <c r="X307" s="9">
        <f>VLOOKUP(Table1[[#This Row],[Stock]], Table2[[#All],[Stock]:[param_complete]], 8, FALSE)</f>
        <v>9</v>
      </c>
      <c r="Y307" s="9">
        <f>VLOOKUP(Table1[[#This Row],[Stock]], Table2[[#All],[Stock]:[param_complete]], 10, FALSE)</f>
        <v>3</v>
      </c>
      <c r="Z307" s="9">
        <f>VLOOKUP(Table1[[#This Row],[Stock]], Table2[[#All],[Stock]:[param_complete]], 12, FALSE)</f>
        <v>20.333333329999999</v>
      </c>
      <c r="AA307" s="9">
        <f>VLOOKUP(Table1[[#This Row],[Stock]], Table2[[#All],[Stock]:[param_complete]], 14, FALSE)</f>
        <v>235</v>
      </c>
      <c r="AB307" s="9">
        <f>VLOOKUP(Table1[[#This Row],[Stock]], Table2[[#All],[Stock]:[param_complete]], 16, FALSE)</f>
        <v>459</v>
      </c>
      <c r="AC307" s="9">
        <f>VLOOKUP(Table1[[#This Row],[Stock]], Table2[[#All],[Stock]:[param_complete]], 18, FALSE)</f>
        <v>3.4200002E-2</v>
      </c>
      <c r="AD307" s="9">
        <f>VLOOKUP(Table1[[#This Row],[Stock]], Table2[[#All],[Stock]:[param_complete]], 20, FALSE)</f>
        <v>329</v>
      </c>
      <c r="AE307" s="9">
        <f>VLOOKUP(Table1[[#This Row],[Stock]], Table2[[#All],[Stock]:[param_complete]], 22, FALSE)</f>
        <v>39</v>
      </c>
      <c r="AF307" s="9">
        <f>VLOOKUP(Table1[[#This Row],[Stock]], Table2[[#All],[Stock]:[param_complete]], 24, FALSE)</f>
        <v>19</v>
      </c>
      <c r="AG307" s="9">
        <f>VLOOKUP(Table1[[#This Row],[Stock]], Table2[[#All],[Stock]:[param_complete]], 26, FALSE)</f>
        <v>0</v>
      </c>
      <c r="AH307" s="9">
        <f>VLOOKUP(Table1[[#This Row],[Stock]], Table2[[#All],[Stock]:[param_complete]], 28, FALSE)</f>
        <v>0</v>
      </c>
      <c r="AI307" s="9">
        <f>VLOOKUP(Table1[[#This Row],[Stock]], Table2[[#All],[Stock]:[param_complete]], 29, FALSE)</f>
        <v>400</v>
      </c>
      <c r="AJ307" s="9">
        <f>VLOOKUP(Table1[[#This Row],[Stock]], Table2[[#All],[Stock]:[param_complete]], 30, FALSE)</f>
        <v>200</v>
      </c>
      <c r="AK307" s="65">
        <f>VLOOKUP(Table1[[#This Row],[Stock]], Table2[[#All],[Stock]:[param_complete]], 32, FALSE)</f>
        <v>0</v>
      </c>
    </row>
    <row r="308" spans="1:37" x14ac:dyDescent="0.3">
      <c r="A308" t="s">
        <v>77</v>
      </c>
      <c r="B308" t="s">
        <v>78</v>
      </c>
      <c r="C308" t="s">
        <v>79</v>
      </c>
      <c r="D308">
        <v>38</v>
      </c>
      <c r="E308" s="92">
        <v>1</v>
      </c>
      <c r="F308">
        <v>0.94</v>
      </c>
      <c r="G308">
        <v>2.84</v>
      </c>
      <c r="H308" t="s">
        <v>80</v>
      </c>
      <c r="J308" t="s">
        <v>81</v>
      </c>
      <c r="K308" t="s">
        <v>81</v>
      </c>
      <c r="L308" t="s">
        <v>81</v>
      </c>
      <c r="M308" s="1" t="s">
        <v>82</v>
      </c>
      <c r="N308" s="1" t="s">
        <v>82</v>
      </c>
      <c r="O308" s="1" t="s">
        <v>82</v>
      </c>
      <c r="P308">
        <v>1</v>
      </c>
      <c r="Q308" t="s">
        <v>7</v>
      </c>
      <c r="R308" t="s">
        <v>7</v>
      </c>
      <c r="S308" t="s">
        <v>8</v>
      </c>
      <c r="T308" t="s">
        <v>66</v>
      </c>
      <c r="U308" s="9" t="str">
        <f>VLOOKUP(Table1[[#This Row],[Stock]], Table2[[#All],[Stock]:[param_complete]], 2, FALSE)</f>
        <v>reef-associated</v>
      </c>
      <c r="V308" s="9">
        <f>VLOOKUP(Table1[[#This Row],[Stock]], Table2[[#All],[Stock]:[param_complete]], 4, FALSE)</f>
        <v>4.28</v>
      </c>
      <c r="W308" s="9">
        <f>VLOOKUP(Table1[[#This Row],[Stock]], Table2[[#All],[Stock]:[param_complete]], 6, FALSE)</f>
        <v>753</v>
      </c>
      <c r="X308" s="9">
        <f>VLOOKUP(Table1[[#This Row],[Stock]], Table2[[#All],[Stock]:[param_complete]], 8, FALSE)</f>
        <v>9</v>
      </c>
      <c r="Y308" s="9">
        <f>VLOOKUP(Table1[[#This Row],[Stock]], Table2[[#All],[Stock]:[param_complete]], 10, FALSE)</f>
        <v>3</v>
      </c>
      <c r="Z308" s="9">
        <f>VLOOKUP(Table1[[#This Row],[Stock]], Table2[[#All],[Stock]:[param_complete]], 12, FALSE)</f>
        <v>20.333333329999999</v>
      </c>
      <c r="AA308" s="9">
        <f>VLOOKUP(Table1[[#This Row],[Stock]], Table2[[#All],[Stock]:[param_complete]], 14, FALSE)</f>
        <v>235</v>
      </c>
      <c r="AB308" s="9">
        <f>VLOOKUP(Table1[[#This Row],[Stock]], Table2[[#All],[Stock]:[param_complete]], 16, FALSE)</f>
        <v>459</v>
      </c>
      <c r="AC308" s="9">
        <f>VLOOKUP(Table1[[#This Row],[Stock]], Table2[[#All],[Stock]:[param_complete]], 18, FALSE)</f>
        <v>3.4200002E-2</v>
      </c>
      <c r="AD308" s="9">
        <f>VLOOKUP(Table1[[#This Row],[Stock]], Table2[[#All],[Stock]:[param_complete]], 20, FALSE)</f>
        <v>329</v>
      </c>
      <c r="AE308" s="9">
        <f>VLOOKUP(Table1[[#This Row],[Stock]], Table2[[#All],[Stock]:[param_complete]], 22, FALSE)</f>
        <v>39</v>
      </c>
      <c r="AF308" s="9">
        <f>VLOOKUP(Table1[[#This Row],[Stock]], Table2[[#All],[Stock]:[param_complete]], 24, FALSE)</f>
        <v>19</v>
      </c>
      <c r="AG308" s="9">
        <f>VLOOKUP(Table1[[#This Row],[Stock]], Table2[[#All],[Stock]:[param_complete]], 26, FALSE)</f>
        <v>0</v>
      </c>
      <c r="AH308" s="9">
        <f>VLOOKUP(Table1[[#This Row],[Stock]], Table2[[#All],[Stock]:[param_complete]], 28, FALSE)</f>
        <v>0</v>
      </c>
      <c r="AI308" s="9">
        <f>VLOOKUP(Table1[[#This Row],[Stock]], Table2[[#All],[Stock]:[param_complete]], 29, FALSE)</f>
        <v>400</v>
      </c>
      <c r="AJ308" s="9">
        <f>VLOOKUP(Table1[[#This Row],[Stock]], Table2[[#All],[Stock]:[param_complete]], 30, FALSE)</f>
        <v>200</v>
      </c>
      <c r="AK308" s="65">
        <f>VLOOKUP(Table1[[#This Row],[Stock]], Table2[[#All],[Stock]:[param_complete]], 32, FALSE)</f>
        <v>0</v>
      </c>
    </row>
    <row r="309" spans="1:37" x14ac:dyDescent="0.3">
      <c r="A309" t="s">
        <v>77</v>
      </c>
      <c r="B309" t="s">
        <v>78</v>
      </c>
      <c r="C309" t="s">
        <v>79</v>
      </c>
      <c r="D309">
        <v>39</v>
      </c>
      <c r="E309" s="92">
        <v>1</v>
      </c>
      <c r="F309">
        <v>0.94099999999999995</v>
      </c>
      <c r="G309">
        <v>2.84</v>
      </c>
      <c r="H309" t="s">
        <v>80</v>
      </c>
      <c r="J309" t="s">
        <v>81</v>
      </c>
      <c r="K309" t="s">
        <v>81</v>
      </c>
      <c r="L309" t="s">
        <v>81</v>
      </c>
      <c r="M309" s="1" t="s">
        <v>82</v>
      </c>
      <c r="N309" s="1" t="s">
        <v>82</v>
      </c>
      <c r="O309" s="1" t="s">
        <v>82</v>
      </c>
      <c r="P309">
        <v>1</v>
      </c>
      <c r="Q309" t="s">
        <v>7</v>
      </c>
      <c r="R309" t="s">
        <v>7</v>
      </c>
      <c r="S309" t="s">
        <v>8</v>
      </c>
      <c r="T309" t="s">
        <v>66</v>
      </c>
      <c r="U309" s="9" t="str">
        <f>VLOOKUP(Table1[[#This Row],[Stock]], Table2[[#All],[Stock]:[param_complete]], 2, FALSE)</f>
        <v>reef-associated</v>
      </c>
      <c r="V309" s="9">
        <f>VLOOKUP(Table1[[#This Row],[Stock]], Table2[[#All],[Stock]:[param_complete]], 4, FALSE)</f>
        <v>4.28</v>
      </c>
      <c r="W309" s="9">
        <f>VLOOKUP(Table1[[#This Row],[Stock]], Table2[[#All],[Stock]:[param_complete]], 6, FALSE)</f>
        <v>753</v>
      </c>
      <c r="X309" s="9">
        <f>VLOOKUP(Table1[[#This Row],[Stock]], Table2[[#All],[Stock]:[param_complete]], 8, FALSE)</f>
        <v>9</v>
      </c>
      <c r="Y309" s="9">
        <f>VLOOKUP(Table1[[#This Row],[Stock]], Table2[[#All],[Stock]:[param_complete]], 10, FALSE)</f>
        <v>3</v>
      </c>
      <c r="Z309" s="9">
        <f>VLOOKUP(Table1[[#This Row],[Stock]], Table2[[#All],[Stock]:[param_complete]], 12, FALSE)</f>
        <v>20.333333329999999</v>
      </c>
      <c r="AA309" s="9">
        <f>VLOOKUP(Table1[[#This Row],[Stock]], Table2[[#All],[Stock]:[param_complete]], 14, FALSE)</f>
        <v>235</v>
      </c>
      <c r="AB309" s="9">
        <f>VLOOKUP(Table1[[#This Row],[Stock]], Table2[[#All],[Stock]:[param_complete]], 16, FALSE)</f>
        <v>459</v>
      </c>
      <c r="AC309" s="9">
        <f>VLOOKUP(Table1[[#This Row],[Stock]], Table2[[#All],[Stock]:[param_complete]], 18, FALSE)</f>
        <v>3.4200002E-2</v>
      </c>
      <c r="AD309" s="9">
        <f>VLOOKUP(Table1[[#This Row],[Stock]], Table2[[#All],[Stock]:[param_complete]], 20, FALSE)</f>
        <v>329</v>
      </c>
      <c r="AE309" s="9">
        <f>VLOOKUP(Table1[[#This Row],[Stock]], Table2[[#All],[Stock]:[param_complete]], 22, FALSE)</f>
        <v>39</v>
      </c>
      <c r="AF309" s="9">
        <f>VLOOKUP(Table1[[#This Row],[Stock]], Table2[[#All],[Stock]:[param_complete]], 24, FALSE)</f>
        <v>19</v>
      </c>
      <c r="AG309" s="9">
        <f>VLOOKUP(Table1[[#This Row],[Stock]], Table2[[#All],[Stock]:[param_complete]], 26, FALSE)</f>
        <v>0</v>
      </c>
      <c r="AH309" s="9">
        <f>VLOOKUP(Table1[[#This Row],[Stock]], Table2[[#All],[Stock]:[param_complete]], 28, FALSE)</f>
        <v>0</v>
      </c>
      <c r="AI309" s="9">
        <f>VLOOKUP(Table1[[#This Row],[Stock]], Table2[[#All],[Stock]:[param_complete]], 29, FALSE)</f>
        <v>400</v>
      </c>
      <c r="AJ309" s="9">
        <f>VLOOKUP(Table1[[#This Row],[Stock]], Table2[[#All],[Stock]:[param_complete]], 30, FALSE)</f>
        <v>200</v>
      </c>
      <c r="AK309" s="65">
        <f>VLOOKUP(Table1[[#This Row],[Stock]], Table2[[#All],[Stock]:[param_complete]], 32, FALSE)</f>
        <v>0</v>
      </c>
    </row>
    <row r="310" spans="1:37" x14ac:dyDescent="0.3">
      <c r="A310" t="s">
        <v>77</v>
      </c>
      <c r="B310" t="s">
        <v>78</v>
      </c>
      <c r="C310" t="s">
        <v>79</v>
      </c>
      <c r="D310">
        <v>40</v>
      </c>
      <c r="E310" s="92">
        <v>1</v>
      </c>
      <c r="F310">
        <v>0.94199999999999995</v>
      </c>
      <c r="G310">
        <v>2.84</v>
      </c>
      <c r="H310" t="s">
        <v>80</v>
      </c>
      <c r="J310" t="s">
        <v>81</v>
      </c>
      <c r="K310" t="s">
        <v>81</v>
      </c>
      <c r="L310" t="s">
        <v>81</v>
      </c>
      <c r="M310" s="1" t="s">
        <v>82</v>
      </c>
      <c r="N310" s="1" t="s">
        <v>82</v>
      </c>
      <c r="O310" s="1" t="s">
        <v>82</v>
      </c>
      <c r="P310">
        <v>1</v>
      </c>
      <c r="Q310" t="s">
        <v>7</v>
      </c>
      <c r="R310" t="s">
        <v>7</v>
      </c>
      <c r="S310" t="s">
        <v>8</v>
      </c>
      <c r="T310" t="s">
        <v>66</v>
      </c>
      <c r="U310" s="9" t="str">
        <f>VLOOKUP(Table1[[#This Row],[Stock]], Table2[[#All],[Stock]:[param_complete]], 2, FALSE)</f>
        <v>reef-associated</v>
      </c>
      <c r="V310" s="9">
        <f>VLOOKUP(Table1[[#This Row],[Stock]], Table2[[#All],[Stock]:[param_complete]], 4, FALSE)</f>
        <v>4.28</v>
      </c>
      <c r="W310" s="9">
        <f>VLOOKUP(Table1[[#This Row],[Stock]], Table2[[#All],[Stock]:[param_complete]], 6, FALSE)</f>
        <v>753</v>
      </c>
      <c r="X310" s="9">
        <f>VLOOKUP(Table1[[#This Row],[Stock]], Table2[[#All],[Stock]:[param_complete]], 8, FALSE)</f>
        <v>9</v>
      </c>
      <c r="Y310" s="9">
        <f>VLOOKUP(Table1[[#This Row],[Stock]], Table2[[#All],[Stock]:[param_complete]], 10, FALSE)</f>
        <v>3</v>
      </c>
      <c r="Z310" s="9">
        <f>VLOOKUP(Table1[[#This Row],[Stock]], Table2[[#All],[Stock]:[param_complete]], 12, FALSE)</f>
        <v>20.333333329999999</v>
      </c>
      <c r="AA310" s="9">
        <f>VLOOKUP(Table1[[#This Row],[Stock]], Table2[[#All],[Stock]:[param_complete]], 14, FALSE)</f>
        <v>235</v>
      </c>
      <c r="AB310" s="9">
        <f>VLOOKUP(Table1[[#This Row],[Stock]], Table2[[#All],[Stock]:[param_complete]], 16, FALSE)</f>
        <v>459</v>
      </c>
      <c r="AC310" s="9">
        <f>VLOOKUP(Table1[[#This Row],[Stock]], Table2[[#All],[Stock]:[param_complete]], 18, FALSE)</f>
        <v>3.4200002E-2</v>
      </c>
      <c r="AD310" s="9">
        <f>VLOOKUP(Table1[[#This Row],[Stock]], Table2[[#All],[Stock]:[param_complete]], 20, FALSE)</f>
        <v>329</v>
      </c>
      <c r="AE310" s="9">
        <f>VLOOKUP(Table1[[#This Row],[Stock]], Table2[[#All],[Stock]:[param_complete]], 22, FALSE)</f>
        <v>39</v>
      </c>
      <c r="AF310" s="9">
        <f>VLOOKUP(Table1[[#This Row],[Stock]], Table2[[#All],[Stock]:[param_complete]], 24, FALSE)</f>
        <v>19</v>
      </c>
      <c r="AG310" s="9">
        <f>VLOOKUP(Table1[[#This Row],[Stock]], Table2[[#All],[Stock]:[param_complete]], 26, FALSE)</f>
        <v>0</v>
      </c>
      <c r="AH310" s="9">
        <f>VLOOKUP(Table1[[#This Row],[Stock]], Table2[[#All],[Stock]:[param_complete]], 28, FALSE)</f>
        <v>0</v>
      </c>
      <c r="AI310" s="9">
        <f>VLOOKUP(Table1[[#This Row],[Stock]], Table2[[#All],[Stock]:[param_complete]], 29, FALSE)</f>
        <v>400</v>
      </c>
      <c r="AJ310" s="9">
        <f>VLOOKUP(Table1[[#This Row],[Stock]], Table2[[#All],[Stock]:[param_complete]], 30, FALSE)</f>
        <v>200</v>
      </c>
      <c r="AK310" s="65">
        <f>VLOOKUP(Table1[[#This Row],[Stock]], Table2[[#All],[Stock]:[param_complete]], 32, FALSE)</f>
        <v>0</v>
      </c>
    </row>
    <row r="311" spans="1:37" x14ac:dyDescent="0.3">
      <c r="A311" t="s">
        <v>77</v>
      </c>
      <c r="B311" t="s">
        <v>78</v>
      </c>
      <c r="C311" t="s">
        <v>83</v>
      </c>
      <c r="D311">
        <v>0</v>
      </c>
      <c r="E311" s="92">
        <v>0</v>
      </c>
      <c r="F311">
        <v>0.76500000000000001</v>
      </c>
      <c r="G311">
        <v>0</v>
      </c>
      <c r="H311" t="s">
        <v>112</v>
      </c>
      <c r="I311" t="s">
        <v>85</v>
      </c>
      <c r="J311" t="s">
        <v>5</v>
      </c>
      <c r="K311" t="s">
        <v>5</v>
      </c>
      <c r="L311" t="s">
        <v>5</v>
      </c>
      <c r="M311" s="1" t="s">
        <v>86</v>
      </c>
      <c r="P311">
        <v>1</v>
      </c>
      <c r="Q311" t="s">
        <v>7</v>
      </c>
      <c r="R311" t="s">
        <v>7</v>
      </c>
      <c r="S311" t="s">
        <v>8</v>
      </c>
      <c r="T311" t="s">
        <v>66</v>
      </c>
      <c r="U311" s="9" t="str">
        <f>VLOOKUP(Table1[[#This Row],[Stock]], Table2[[#All],[Stock]:[param_complete]], 2, FALSE)</f>
        <v>reef-associated</v>
      </c>
      <c r="V311" s="9">
        <f>VLOOKUP(Table1[[#This Row],[Stock]], Table2[[#All],[Stock]:[param_complete]], 4, FALSE)</f>
        <v>4.28</v>
      </c>
      <c r="W311" s="9">
        <f>VLOOKUP(Table1[[#This Row],[Stock]], Table2[[#All],[Stock]:[param_complete]], 6, FALSE)</f>
        <v>753</v>
      </c>
      <c r="X311" s="9">
        <f>VLOOKUP(Table1[[#This Row],[Stock]], Table2[[#All],[Stock]:[param_complete]], 8, FALSE)</f>
        <v>9</v>
      </c>
      <c r="Y311" s="9">
        <f>VLOOKUP(Table1[[#This Row],[Stock]], Table2[[#All],[Stock]:[param_complete]], 10, FALSE)</f>
        <v>3</v>
      </c>
      <c r="Z311" s="9">
        <f>VLOOKUP(Table1[[#This Row],[Stock]], Table2[[#All],[Stock]:[param_complete]], 12, FALSE)</f>
        <v>20.333333329999999</v>
      </c>
      <c r="AA311" s="9">
        <f>VLOOKUP(Table1[[#This Row],[Stock]], Table2[[#All],[Stock]:[param_complete]], 14, FALSE)</f>
        <v>235</v>
      </c>
      <c r="AB311" s="9">
        <f>VLOOKUP(Table1[[#This Row],[Stock]], Table2[[#All],[Stock]:[param_complete]], 16, FALSE)</f>
        <v>459</v>
      </c>
      <c r="AC311" s="9">
        <f>VLOOKUP(Table1[[#This Row],[Stock]], Table2[[#All],[Stock]:[param_complete]], 18, FALSE)</f>
        <v>3.4200002E-2</v>
      </c>
      <c r="AD311" s="9">
        <f>VLOOKUP(Table1[[#This Row],[Stock]], Table2[[#All],[Stock]:[param_complete]], 20, FALSE)</f>
        <v>329</v>
      </c>
      <c r="AE311" s="9">
        <f>VLOOKUP(Table1[[#This Row],[Stock]], Table2[[#All],[Stock]:[param_complete]], 22, FALSE)</f>
        <v>39</v>
      </c>
      <c r="AF311" s="9">
        <f>VLOOKUP(Table1[[#This Row],[Stock]], Table2[[#All],[Stock]:[param_complete]], 24, FALSE)</f>
        <v>19</v>
      </c>
      <c r="AG311" s="9">
        <f>VLOOKUP(Table1[[#This Row],[Stock]], Table2[[#All],[Stock]:[param_complete]], 26, FALSE)</f>
        <v>0</v>
      </c>
      <c r="AH311" s="9">
        <f>VLOOKUP(Table1[[#This Row],[Stock]], Table2[[#All],[Stock]:[param_complete]], 28, FALSE)</f>
        <v>0</v>
      </c>
      <c r="AI311" s="9">
        <f>VLOOKUP(Table1[[#This Row],[Stock]], Table2[[#All],[Stock]:[param_complete]], 29, FALSE)</f>
        <v>400</v>
      </c>
      <c r="AJ311" s="9">
        <f>VLOOKUP(Table1[[#This Row],[Stock]], Table2[[#All],[Stock]:[param_complete]], 30, FALSE)</f>
        <v>200</v>
      </c>
      <c r="AK311" s="65">
        <f>VLOOKUP(Table1[[#This Row],[Stock]], Table2[[#All],[Stock]:[param_complete]], 32, FALSE)</f>
        <v>0</v>
      </c>
    </row>
    <row r="312" spans="1:37" x14ac:dyDescent="0.3">
      <c r="A312" t="s">
        <v>77</v>
      </c>
      <c r="B312" t="s">
        <v>78</v>
      </c>
      <c r="C312" t="s">
        <v>83</v>
      </c>
      <c r="D312">
        <v>1</v>
      </c>
      <c r="E312" s="92">
        <v>0</v>
      </c>
      <c r="F312">
        <v>0.89600000000000002</v>
      </c>
      <c r="G312">
        <f>Table1[[#This Row],[maturity]]*(7.13/3)</f>
        <v>0</v>
      </c>
      <c r="H312" t="s">
        <v>113</v>
      </c>
      <c r="I312" t="s">
        <v>85</v>
      </c>
      <c r="J312" t="s">
        <v>5</v>
      </c>
      <c r="K312" t="s">
        <v>5</v>
      </c>
      <c r="L312" t="s">
        <v>5</v>
      </c>
      <c r="M312" s="1" t="s">
        <v>86</v>
      </c>
      <c r="P312">
        <v>1</v>
      </c>
      <c r="Q312" t="s">
        <v>7</v>
      </c>
      <c r="R312" t="s">
        <v>7</v>
      </c>
      <c r="S312" t="s">
        <v>8</v>
      </c>
      <c r="T312" t="s">
        <v>66</v>
      </c>
      <c r="U312" s="9" t="str">
        <f>VLOOKUP(Table1[[#This Row],[Stock]], Table2[[#All],[Stock]:[param_complete]], 2, FALSE)</f>
        <v>reef-associated</v>
      </c>
      <c r="V312" s="9">
        <f>VLOOKUP(Table1[[#This Row],[Stock]], Table2[[#All],[Stock]:[param_complete]], 4, FALSE)</f>
        <v>4.28</v>
      </c>
      <c r="W312" s="9">
        <f>VLOOKUP(Table1[[#This Row],[Stock]], Table2[[#All],[Stock]:[param_complete]], 6, FALSE)</f>
        <v>753</v>
      </c>
      <c r="X312" s="9">
        <f>VLOOKUP(Table1[[#This Row],[Stock]], Table2[[#All],[Stock]:[param_complete]], 8, FALSE)</f>
        <v>9</v>
      </c>
      <c r="Y312" s="9">
        <f>VLOOKUP(Table1[[#This Row],[Stock]], Table2[[#All],[Stock]:[param_complete]], 10, FALSE)</f>
        <v>3</v>
      </c>
      <c r="Z312" s="9">
        <f>VLOOKUP(Table1[[#This Row],[Stock]], Table2[[#All],[Stock]:[param_complete]], 12, FALSE)</f>
        <v>20.333333329999999</v>
      </c>
      <c r="AA312" s="9">
        <f>VLOOKUP(Table1[[#This Row],[Stock]], Table2[[#All],[Stock]:[param_complete]], 14, FALSE)</f>
        <v>235</v>
      </c>
      <c r="AB312" s="9">
        <f>VLOOKUP(Table1[[#This Row],[Stock]], Table2[[#All],[Stock]:[param_complete]], 16, FALSE)</f>
        <v>459</v>
      </c>
      <c r="AC312" s="9">
        <f>VLOOKUP(Table1[[#This Row],[Stock]], Table2[[#All],[Stock]:[param_complete]], 18, FALSE)</f>
        <v>3.4200002E-2</v>
      </c>
      <c r="AD312" s="9">
        <f>VLOOKUP(Table1[[#This Row],[Stock]], Table2[[#All],[Stock]:[param_complete]], 20, FALSE)</f>
        <v>329</v>
      </c>
      <c r="AE312" s="9">
        <f>VLOOKUP(Table1[[#This Row],[Stock]], Table2[[#All],[Stock]:[param_complete]], 22, FALSE)</f>
        <v>39</v>
      </c>
      <c r="AF312" s="9">
        <f>VLOOKUP(Table1[[#This Row],[Stock]], Table2[[#All],[Stock]:[param_complete]], 24, FALSE)</f>
        <v>19</v>
      </c>
      <c r="AG312" s="9">
        <f>VLOOKUP(Table1[[#This Row],[Stock]], Table2[[#All],[Stock]:[param_complete]], 26, FALSE)</f>
        <v>0</v>
      </c>
      <c r="AH312" s="9">
        <f>VLOOKUP(Table1[[#This Row],[Stock]], Table2[[#All],[Stock]:[param_complete]], 28, FALSE)</f>
        <v>0</v>
      </c>
      <c r="AI312" s="9">
        <f>VLOOKUP(Table1[[#This Row],[Stock]], Table2[[#All],[Stock]:[param_complete]], 29, FALSE)</f>
        <v>400</v>
      </c>
      <c r="AJ312" s="9">
        <f>VLOOKUP(Table1[[#This Row],[Stock]], Table2[[#All],[Stock]:[param_complete]], 30, FALSE)</f>
        <v>200</v>
      </c>
      <c r="AK312" s="65">
        <f>VLOOKUP(Table1[[#This Row],[Stock]], Table2[[#All],[Stock]:[param_complete]], 32, FALSE)</f>
        <v>0</v>
      </c>
    </row>
    <row r="313" spans="1:37" x14ac:dyDescent="0.3">
      <c r="A313" t="s">
        <v>77</v>
      </c>
      <c r="B313" t="s">
        <v>78</v>
      </c>
      <c r="C313" t="s">
        <v>83</v>
      </c>
      <c r="D313">
        <v>2</v>
      </c>
      <c r="E313" s="92">
        <v>0</v>
      </c>
      <c r="F313">
        <v>0.89600000000000002</v>
      </c>
      <c r="G313">
        <f>Table1[[#This Row],[maturity]]*(7.13/3)</f>
        <v>0</v>
      </c>
      <c r="H313" t="s">
        <v>114</v>
      </c>
      <c r="I313" t="s">
        <v>85</v>
      </c>
      <c r="J313" t="s">
        <v>5</v>
      </c>
      <c r="K313" t="s">
        <v>5</v>
      </c>
      <c r="L313" t="s">
        <v>5</v>
      </c>
      <c r="M313" s="1" t="s">
        <v>86</v>
      </c>
      <c r="P313">
        <v>1</v>
      </c>
      <c r="Q313" t="s">
        <v>7</v>
      </c>
      <c r="R313" t="s">
        <v>7</v>
      </c>
      <c r="S313" t="s">
        <v>8</v>
      </c>
      <c r="T313" t="s">
        <v>66</v>
      </c>
      <c r="U313" s="9" t="str">
        <f>VLOOKUP(Table1[[#This Row],[Stock]], Table2[[#All],[Stock]:[param_complete]], 2, FALSE)</f>
        <v>reef-associated</v>
      </c>
      <c r="V313" s="9">
        <f>VLOOKUP(Table1[[#This Row],[Stock]], Table2[[#All],[Stock]:[param_complete]], 4, FALSE)</f>
        <v>4.28</v>
      </c>
      <c r="W313" s="9">
        <f>VLOOKUP(Table1[[#This Row],[Stock]], Table2[[#All],[Stock]:[param_complete]], 6, FALSE)</f>
        <v>753</v>
      </c>
      <c r="X313" s="9">
        <f>VLOOKUP(Table1[[#This Row],[Stock]], Table2[[#All],[Stock]:[param_complete]], 8, FALSE)</f>
        <v>9</v>
      </c>
      <c r="Y313" s="9">
        <f>VLOOKUP(Table1[[#This Row],[Stock]], Table2[[#All],[Stock]:[param_complete]], 10, FALSE)</f>
        <v>3</v>
      </c>
      <c r="Z313" s="9">
        <f>VLOOKUP(Table1[[#This Row],[Stock]], Table2[[#All],[Stock]:[param_complete]], 12, FALSE)</f>
        <v>20.333333329999999</v>
      </c>
      <c r="AA313" s="9">
        <f>VLOOKUP(Table1[[#This Row],[Stock]], Table2[[#All],[Stock]:[param_complete]], 14, FALSE)</f>
        <v>235</v>
      </c>
      <c r="AB313" s="9">
        <f>VLOOKUP(Table1[[#This Row],[Stock]], Table2[[#All],[Stock]:[param_complete]], 16, FALSE)</f>
        <v>459</v>
      </c>
      <c r="AC313" s="9">
        <f>VLOOKUP(Table1[[#This Row],[Stock]], Table2[[#All],[Stock]:[param_complete]], 18, FALSE)</f>
        <v>3.4200002E-2</v>
      </c>
      <c r="AD313" s="9">
        <f>VLOOKUP(Table1[[#This Row],[Stock]], Table2[[#All],[Stock]:[param_complete]], 20, FALSE)</f>
        <v>329</v>
      </c>
      <c r="AE313" s="9">
        <f>VLOOKUP(Table1[[#This Row],[Stock]], Table2[[#All],[Stock]:[param_complete]], 22, FALSE)</f>
        <v>39</v>
      </c>
      <c r="AF313" s="9">
        <f>VLOOKUP(Table1[[#This Row],[Stock]], Table2[[#All],[Stock]:[param_complete]], 24, FALSE)</f>
        <v>19</v>
      </c>
      <c r="AG313" s="9">
        <f>VLOOKUP(Table1[[#This Row],[Stock]], Table2[[#All],[Stock]:[param_complete]], 26, FALSE)</f>
        <v>0</v>
      </c>
      <c r="AH313" s="9">
        <f>VLOOKUP(Table1[[#This Row],[Stock]], Table2[[#All],[Stock]:[param_complete]], 28, FALSE)</f>
        <v>0</v>
      </c>
      <c r="AI313" s="9">
        <f>VLOOKUP(Table1[[#This Row],[Stock]], Table2[[#All],[Stock]:[param_complete]], 29, FALSE)</f>
        <v>400</v>
      </c>
      <c r="AJ313" s="9">
        <f>VLOOKUP(Table1[[#This Row],[Stock]], Table2[[#All],[Stock]:[param_complete]], 30, FALSE)</f>
        <v>200</v>
      </c>
      <c r="AK313" s="65">
        <f>VLOOKUP(Table1[[#This Row],[Stock]], Table2[[#All],[Stock]:[param_complete]], 32, FALSE)</f>
        <v>0</v>
      </c>
    </row>
    <row r="314" spans="1:37" x14ac:dyDescent="0.3">
      <c r="A314" t="s">
        <v>77</v>
      </c>
      <c r="B314" t="s">
        <v>78</v>
      </c>
      <c r="C314" t="s">
        <v>83</v>
      </c>
      <c r="D314">
        <v>3</v>
      </c>
      <c r="E314" s="92">
        <v>0</v>
      </c>
      <c r="F314">
        <v>0.89600000000000002</v>
      </c>
      <c r="G314">
        <f>Table1[[#This Row],[maturity]]*(7.13/3)</f>
        <v>0</v>
      </c>
      <c r="H314" t="s">
        <v>115</v>
      </c>
      <c r="I314" t="s">
        <v>85</v>
      </c>
      <c r="J314" t="s">
        <v>5</v>
      </c>
      <c r="K314" t="s">
        <v>5</v>
      </c>
      <c r="L314" t="s">
        <v>5</v>
      </c>
      <c r="M314" s="1" t="s">
        <v>86</v>
      </c>
      <c r="P314">
        <v>1</v>
      </c>
      <c r="Q314" t="s">
        <v>7</v>
      </c>
      <c r="R314" t="s">
        <v>7</v>
      </c>
      <c r="S314" t="s">
        <v>8</v>
      </c>
      <c r="T314" t="s">
        <v>66</v>
      </c>
      <c r="U314" s="9" t="str">
        <f>VLOOKUP(Table1[[#This Row],[Stock]], Table2[[#All],[Stock]:[param_complete]], 2, FALSE)</f>
        <v>reef-associated</v>
      </c>
      <c r="V314" s="9">
        <f>VLOOKUP(Table1[[#This Row],[Stock]], Table2[[#All],[Stock]:[param_complete]], 4, FALSE)</f>
        <v>4.28</v>
      </c>
      <c r="W314" s="9">
        <f>VLOOKUP(Table1[[#This Row],[Stock]], Table2[[#All],[Stock]:[param_complete]], 6, FALSE)</f>
        <v>753</v>
      </c>
      <c r="X314" s="9">
        <f>VLOOKUP(Table1[[#This Row],[Stock]], Table2[[#All],[Stock]:[param_complete]], 8, FALSE)</f>
        <v>9</v>
      </c>
      <c r="Y314" s="9">
        <f>VLOOKUP(Table1[[#This Row],[Stock]], Table2[[#All],[Stock]:[param_complete]], 10, FALSE)</f>
        <v>3</v>
      </c>
      <c r="Z314" s="9">
        <f>VLOOKUP(Table1[[#This Row],[Stock]], Table2[[#All],[Stock]:[param_complete]], 12, FALSE)</f>
        <v>20.333333329999999</v>
      </c>
      <c r="AA314" s="9">
        <f>VLOOKUP(Table1[[#This Row],[Stock]], Table2[[#All],[Stock]:[param_complete]], 14, FALSE)</f>
        <v>235</v>
      </c>
      <c r="AB314" s="9">
        <f>VLOOKUP(Table1[[#This Row],[Stock]], Table2[[#All],[Stock]:[param_complete]], 16, FALSE)</f>
        <v>459</v>
      </c>
      <c r="AC314" s="9">
        <f>VLOOKUP(Table1[[#This Row],[Stock]], Table2[[#All],[Stock]:[param_complete]], 18, FALSE)</f>
        <v>3.4200002E-2</v>
      </c>
      <c r="AD314" s="9">
        <f>VLOOKUP(Table1[[#This Row],[Stock]], Table2[[#All],[Stock]:[param_complete]], 20, FALSE)</f>
        <v>329</v>
      </c>
      <c r="AE314" s="9">
        <f>VLOOKUP(Table1[[#This Row],[Stock]], Table2[[#All],[Stock]:[param_complete]], 22, FALSE)</f>
        <v>39</v>
      </c>
      <c r="AF314" s="9">
        <f>VLOOKUP(Table1[[#This Row],[Stock]], Table2[[#All],[Stock]:[param_complete]], 24, FALSE)</f>
        <v>19</v>
      </c>
      <c r="AG314" s="9">
        <f>VLOOKUP(Table1[[#This Row],[Stock]], Table2[[#All],[Stock]:[param_complete]], 26, FALSE)</f>
        <v>0</v>
      </c>
      <c r="AH314" s="9">
        <f>VLOOKUP(Table1[[#This Row],[Stock]], Table2[[#All],[Stock]:[param_complete]], 28, FALSE)</f>
        <v>0</v>
      </c>
      <c r="AI314" s="9">
        <f>VLOOKUP(Table1[[#This Row],[Stock]], Table2[[#All],[Stock]:[param_complete]], 29, FALSE)</f>
        <v>400</v>
      </c>
      <c r="AJ314" s="9">
        <f>VLOOKUP(Table1[[#This Row],[Stock]], Table2[[#All],[Stock]:[param_complete]], 30, FALSE)</f>
        <v>200</v>
      </c>
      <c r="AK314" s="65">
        <f>VLOOKUP(Table1[[#This Row],[Stock]], Table2[[#All],[Stock]:[param_complete]], 32, FALSE)</f>
        <v>0</v>
      </c>
    </row>
    <row r="315" spans="1:37" x14ac:dyDescent="0.3">
      <c r="A315" t="s">
        <v>77</v>
      </c>
      <c r="B315" t="s">
        <v>78</v>
      </c>
      <c r="C315" t="s">
        <v>83</v>
      </c>
      <c r="D315">
        <v>4</v>
      </c>
      <c r="E315" s="92">
        <v>0</v>
      </c>
      <c r="F315">
        <v>0.89600000000000002</v>
      </c>
      <c r="G315">
        <f>Table1[[#This Row],[maturity]]*(7.13/3)</f>
        <v>0</v>
      </c>
      <c r="H315" t="s">
        <v>116</v>
      </c>
      <c r="I315" t="s">
        <v>85</v>
      </c>
      <c r="J315" t="s">
        <v>5</v>
      </c>
      <c r="K315" t="s">
        <v>5</v>
      </c>
      <c r="L315" t="s">
        <v>5</v>
      </c>
      <c r="M315" s="1" t="s">
        <v>86</v>
      </c>
      <c r="P315">
        <v>1</v>
      </c>
      <c r="Q315" t="s">
        <v>7</v>
      </c>
      <c r="R315" t="s">
        <v>7</v>
      </c>
      <c r="S315" t="s">
        <v>8</v>
      </c>
      <c r="T315" t="s">
        <v>66</v>
      </c>
      <c r="U315" s="9" t="str">
        <f>VLOOKUP(Table1[[#This Row],[Stock]], Table2[[#All],[Stock]:[param_complete]], 2, FALSE)</f>
        <v>reef-associated</v>
      </c>
      <c r="V315" s="9">
        <f>VLOOKUP(Table1[[#This Row],[Stock]], Table2[[#All],[Stock]:[param_complete]], 4, FALSE)</f>
        <v>4.28</v>
      </c>
      <c r="W315" s="9">
        <f>VLOOKUP(Table1[[#This Row],[Stock]], Table2[[#All],[Stock]:[param_complete]], 6, FALSE)</f>
        <v>753</v>
      </c>
      <c r="X315" s="9">
        <f>VLOOKUP(Table1[[#This Row],[Stock]], Table2[[#All],[Stock]:[param_complete]], 8, FALSE)</f>
        <v>9</v>
      </c>
      <c r="Y315" s="9">
        <f>VLOOKUP(Table1[[#This Row],[Stock]], Table2[[#All],[Stock]:[param_complete]], 10, FALSE)</f>
        <v>3</v>
      </c>
      <c r="Z315" s="9">
        <f>VLOOKUP(Table1[[#This Row],[Stock]], Table2[[#All],[Stock]:[param_complete]], 12, FALSE)</f>
        <v>20.333333329999999</v>
      </c>
      <c r="AA315" s="9">
        <f>VLOOKUP(Table1[[#This Row],[Stock]], Table2[[#All],[Stock]:[param_complete]], 14, FALSE)</f>
        <v>235</v>
      </c>
      <c r="AB315" s="9">
        <f>VLOOKUP(Table1[[#This Row],[Stock]], Table2[[#All],[Stock]:[param_complete]], 16, FALSE)</f>
        <v>459</v>
      </c>
      <c r="AC315" s="9">
        <f>VLOOKUP(Table1[[#This Row],[Stock]], Table2[[#All],[Stock]:[param_complete]], 18, FALSE)</f>
        <v>3.4200002E-2</v>
      </c>
      <c r="AD315" s="9">
        <f>VLOOKUP(Table1[[#This Row],[Stock]], Table2[[#All],[Stock]:[param_complete]], 20, FALSE)</f>
        <v>329</v>
      </c>
      <c r="AE315" s="9">
        <f>VLOOKUP(Table1[[#This Row],[Stock]], Table2[[#All],[Stock]:[param_complete]], 22, FALSE)</f>
        <v>39</v>
      </c>
      <c r="AF315" s="9">
        <f>VLOOKUP(Table1[[#This Row],[Stock]], Table2[[#All],[Stock]:[param_complete]], 24, FALSE)</f>
        <v>19</v>
      </c>
      <c r="AG315" s="9">
        <f>VLOOKUP(Table1[[#This Row],[Stock]], Table2[[#All],[Stock]:[param_complete]], 26, FALSE)</f>
        <v>0</v>
      </c>
      <c r="AH315" s="9">
        <f>VLOOKUP(Table1[[#This Row],[Stock]], Table2[[#All],[Stock]:[param_complete]], 28, FALSE)</f>
        <v>0</v>
      </c>
      <c r="AI315" s="9">
        <f>VLOOKUP(Table1[[#This Row],[Stock]], Table2[[#All],[Stock]:[param_complete]], 29, FALSE)</f>
        <v>400</v>
      </c>
      <c r="AJ315" s="9">
        <f>VLOOKUP(Table1[[#This Row],[Stock]], Table2[[#All],[Stock]:[param_complete]], 30, FALSE)</f>
        <v>200</v>
      </c>
      <c r="AK315" s="65">
        <f>VLOOKUP(Table1[[#This Row],[Stock]], Table2[[#All],[Stock]:[param_complete]], 32, FALSE)</f>
        <v>0</v>
      </c>
    </row>
    <row r="316" spans="1:37" x14ac:dyDescent="0.3">
      <c r="A316" t="s">
        <v>77</v>
      </c>
      <c r="B316" t="s">
        <v>78</v>
      </c>
      <c r="C316" t="s">
        <v>83</v>
      </c>
      <c r="D316">
        <v>5</v>
      </c>
      <c r="E316" s="92">
        <v>0</v>
      </c>
      <c r="F316">
        <v>0.89600000000000002</v>
      </c>
      <c r="G316">
        <f>Table1[[#This Row],[maturity]]*(7.13/3)</f>
        <v>0</v>
      </c>
      <c r="H316" t="s">
        <v>117</v>
      </c>
      <c r="I316" t="s">
        <v>85</v>
      </c>
      <c r="J316" t="s">
        <v>5</v>
      </c>
      <c r="K316" t="s">
        <v>5</v>
      </c>
      <c r="L316" t="s">
        <v>5</v>
      </c>
      <c r="M316" s="1" t="s">
        <v>86</v>
      </c>
      <c r="P316">
        <v>1</v>
      </c>
      <c r="Q316" t="s">
        <v>7</v>
      </c>
      <c r="R316" t="s">
        <v>7</v>
      </c>
      <c r="S316" t="s">
        <v>8</v>
      </c>
      <c r="T316" t="s">
        <v>66</v>
      </c>
      <c r="U316" s="9" t="str">
        <f>VLOOKUP(Table1[[#This Row],[Stock]], Table2[[#All],[Stock]:[param_complete]], 2, FALSE)</f>
        <v>reef-associated</v>
      </c>
      <c r="V316" s="9">
        <f>VLOOKUP(Table1[[#This Row],[Stock]], Table2[[#All],[Stock]:[param_complete]], 4, FALSE)</f>
        <v>4.28</v>
      </c>
      <c r="W316" s="9">
        <f>VLOOKUP(Table1[[#This Row],[Stock]], Table2[[#All],[Stock]:[param_complete]], 6, FALSE)</f>
        <v>753</v>
      </c>
      <c r="X316" s="9">
        <f>VLOOKUP(Table1[[#This Row],[Stock]], Table2[[#All],[Stock]:[param_complete]], 8, FALSE)</f>
        <v>9</v>
      </c>
      <c r="Y316" s="9">
        <f>VLOOKUP(Table1[[#This Row],[Stock]], Table2[[#All],[Stock]:[param_complete]], 10, FALSE)</f>
        <v>3</v>
      </c>
      <c r="Z316" s="9">
        <f>VLOOKUP(Table1[[#This Row],[Stock]], Table2[[#All],[Stock]:[param_complete]], 12, FALSE)</f>
        <v>20.333333329999999</v>
      </c>
      <c r="AA316" s="9">
        <f>VLOOKUP(Table1[[#This Row],[Stock]], Table2[[#All],[Stock]:[param_complete]], 14, FALSE)</f>
        <v>235</v>
      </c>
      <c r="AB316" s="9">
        <f>VLOOKUP(Table1[[#This Row],[Stock]], Table2[[#All],[Stock]:[param_complete]], 16, FALSE)</f>
        <v>459</v>
      </c>
      <c r="AC316" s="9">
        <f>VLOOKUP(Table1[[#This Row],[Stock]], Table2[[#All],[Stock]:[param_complete]], 18, FALSE)</f>
        <v>3.4200002E-2</v>
      </c>
      <c r="AD316" s="9">
        <f>VLOOKUP(Table1[[#This Row],[Stock]], Table2[[#All],[Stock]:[param_complete]], 20, FALSE)</f>
        <v>329</v>
      </c>
      <c r="AE316" s="9">
        <f>VLOOKUP(Table1[[#This Row],[Stock]], Table2[[#All],[Stock]:[param_complete]], 22, FALSE)</f>
        <v>39</v>
      </c>
      <c r="AF316" s="9">
        <f>VLOOKUP(Table1[[#This Row],[Stock]], Table2[[#All],[Stock]:[param_complete]], 24, FALSE)</f>
        <v>19</v>
      </c>
      <c r="AG316" s="9">
        <f>VLOOKUP(Table1[[#This Row],[Stock]], Table2[[#All],[Stock]:[param_complete]], 26, FALSE)</f>
        <v>0</v>
      </c>
      <c r="AH316" s="9">
        <f>VLOOKUP(Table1[[#This Row],[Stock]], Table2[[#All],[Stock]:[param_complete]], 28, FALSE)</f>
        <v>0</v>
      </c>
      <c r="AI316" s="9">
        <f>VLOOKUP(Table1[[#This Row],[Stock]], Table2[[#All],[Stock]:[param_complete]], 29, FALSE)</f>
        <v>400</v>
      </c>
      <c r="AJ316" s="9">
        <f>VLOOKUP(Table1[[#This Row],[Stock]], Table2[[#All],[Stock]:[param_complete]], 30, FALSE)</f>
        <v>200</v>
      </c>
      <c r="AK316" s="65">
        <f>VLOOKUP(Table1[[#This Row],[Stock]], Table2[[#All],[Stock]:[param_complete]], 32, FALSE)</f>
        <v>0</v>
      </c>
    </row>
    <row r="317" spans="1:37" x14ac:dyDescent="0.3">
      <c r="A317" t="s">
        <v>77</v>
      </c>
      <c r="B317" t="s">
        <v>78</v>
      </c>
      <c r="C317" t="s">
        <v>83</v>
      </c>
      <c r="D317">
        <v>6</v>
      </c>
      <c r="E317" s="92">
        <v>0</v>
      </c>
      <c r="F317">
        <v>0.90200000000000002</v>
      </c>
      <c r="G317">
        <f>Table1[[#This Row],[maturity]]*(7.13/3)</f>
        <v>0</v>
      </c>
      <c r="H317" t="s">
        <v>118</v>
      </c>
      <c r="I317" t="s">
        <v>85</v>
      </c>
      <c r="J317" t="s">
        <v>5</v>
      </c>
      <c r="K317" t="s">
        <v>5</v>
      </c>
      <c r="L317" t="s">
        <v>5</v>
      </c>
      <c r="M317" s="1" t="s">
        <v>86</v>
      </c>
      <c r="P317">
        <v>1</v>
      </c>
      <c r="Q317" t="s">
        <v>7</v>
      </c>
      <c r="R317" t="s">
        <v>7</v>
      </c>
      <c r="S317" t="s">
        <v>8</v>
      </c>
      <c r="T317" t="s">
        <v>66</v>
      </c>
      <c r="U317" s="9" t="str">
        <f>VLOOKUP(Table1[[#This Row],[Stock]], Table2[[#All],[Stock]:[param_complete]], 2, FALSE)</f>
        <v>reef-associated</v>
      </c>
      <c r="V317" s="9">
        <f>VLOOKUP(Table1[[#This Row],[Stock]], Table2[[#All],[Stock]:[param_complete]], 4, FALSE)</f>
        <v>4.28</v>
      </c>
      <c r="W317" s="9">
        <f>VLOOKUP(Table1[[#This Row],[Stock]], Table2[[#All],[Stock]:[param_complete]], 6, FALSE)</f>
        <v>753</v>
      </c>
      <c r="X317" s="9">
        <f>VLOOKUP(Table1[[#This Row],[Stock]], Table2[[#All],[Stock]:[param_complete]], 8, FALSE)</f>
        <v>9</v>
      </c>
      <c r="Y317" s="9">
        <f>VLOOKUP(Table1[[#This Row],[Stock]], Table2[[#All],[Stock]:[param_complete]], 10, FALSE)</f>
        <v>3</v>
      </c>
      <c r="Z317" s="9">
        <f>VLOOKUP(Table1[[#This Row],[Stock]], Table2[[#All],[Stock]:[param_complete]], 12, FALSE)</f>
        <v>20.333333329999999</v>
      </c>
      <c r="AA317" s="9">
        <f>VLOOKUP(Table1[[#This Row],[Stock]], Table2[[#All],[Stock]:[param_complete]], 14, FALSE)</f>
        <v>235</v>
      </c>
      <c r="AB317" s="9">
        <f>VLOOKUP(Table1[[#This Row],[Stock]], Table2[[#All],[Stock]:[param_complete]], 16, FALSE)</f>
        <v>459</v>
      </c>
      <c r="AC317" s="9">
        <f>VLOOKUP(Table1[[#This Row],[Stock]], Table2[[#All],[Stock]:[param_complete]], 18, FALSE)</f>
        <v>3.4200002E-2</v>
      </c>
      <c r="AD317" s="9">
        <f>VLOOKUP(Table1[[#This Row],[Stock]], Table2[[#All],[Stock]:[param_complete]], 20, FALSE)</f>
        <v>329</v>
      </c>
      <c r="AE317" s="9">
        <f>VLOOKUP(Table1[[#This Row],[Stock]], Table2[[#All],[Stock]:[param_complete]], 22, FALSE)</f>
        <v>39</v>
      </c>
      <c r="AF317" s="9">
        <f>VLOOKUP(Table1[[#This Row],[Stock]], Table2[[#All],[Stock]:[param_complete]], 24, FALSE)</f>
        <v>19</v>
      </c>
      <c r="AG317" s="9">
        <f>VLOOKUP(Table1[[#This Row],[Stock]], Table2[[#All],[Stock]:[param_complete]], 26, FALSE)</f>
        <v>0</v>
      </c>
      <c r="AH317" s="9">
        <f>VLOOKUP(Table1[[#This Row],[Stock]], Table2[[#All],[Stock]:[param_complete]], 28, FALSE)</f>
        <v>0</v>
      </c>
      <c r="AI317" s="9">
        <f>VLOOKUP(Table1[[#This Row],[Stock]], Table2[[#All],[Stock]:[param_complete]], 29, FALSE)</f>
        <v>400</v>
      </c>
      <c r="AJ317" s="9">
        <f>VLOOKUP(Table1[[#This Row],[Stock]], Table2[[#All],[Stock]:[param_complete]], 30, FALSE)</f>
        <v>200</v>
      </c>
      <c r="AK317" s="65">
        <f>VLOOKUP(Table1[[#This Row],[Stock]], Table2[[#All],[Stock]:[param_complete]], 32, FALSE)</f>
        <v>0</v>
      </c>
    </row>
    <row r="318" spans="1:37" x14ac:dyDescent="0.3">
      <c r="A318" t="s">
        <v>77</v>
      </c>
      <c r="B318" t="s">
        <v>78</v>
      </c>
      <c r="C318" t="s">
        <v>83</v>
      </c>
      <c r="D318">
        <v>7</v>
      </c>
      <c r="E318" s="92">
        <v>0</v>
      </c>
      <c r="F318">
        <v>0.90800000000000003</v>
      </c>
      <c r="G318">
        <f>Table1[[#This Row],[maturity]]*(7.13/3)</f>
        <v>0</v>
      </c>
      <c r="H318" t="s">
        <v>119</v>
      </c>
      <c r="I318" t="s">
        <v>85</v>
      </c>
      <c r="J318" t="s">
        <v>5</v>
      </c>
      <c r="K318" t="s">
        <v>5</v>
      </c>
      <c r="L318" t="s">
        <v>5</v>
      </c>
      <c r="M318" s="1" t="s">
        <v>86</v>
      </c>
      <c r="P318">
        <v>1</v>
      </c>
      <c r="Q318" t="s">
        <v>7</v>
      </c>
      <c r="R318" t="s">
        <v>7</v>
      </c>
      <c r="S318" t="s">
        <v>8</v>
      </c>
      <c r="T318" t="s">
        <v>66</v>
      </c>
      <c r="U318" s="9" t="str">
        <f>VLOOKUP(Table1[[#This Row],[Stock]], Table2[[#All],[Stock]:[param_complete]], 2, FALSE)</f>
        <v>reef-associated</v>
      </c>
      <c r="V318" s="9">
        <f>VLOOKUP(Table1[[#This Row],[Stock]], Table2[[#All],[Stock]:[param_complete]], 4, FALSE)</f>
        <v>4.28</v>
      </c>
      <c r="W318" s="9">
        <f>VLOOKUP(Table1[[#This Row],[Stock]], Table2[[#All],[Stock]:[param_complete]], 6, FALSE)</f>
        <v>753</v>
      </c>
      <c r="X318" s="9">
        <f>VLOOKUP(Table1[[#This Row],[Stock]], Table2[[#All],[Stock]:[param_complete]], 8, FALSE)</f>
        <v>9</v>
      </c>
      <c r="Y318" s="9">
        <f>VLOOKUP(Table1[[#This Row],[Stock]], Table2[[#All],[Stock]:[param_complete]], 10, FALSE)</f>
        <v>3</v>
      </c>
      <c r="Z318" s="9">
        <f>VLOOKUP(Table1[[#This Row],[Stock]], Table2[[#All],[Stock]:[param_complete]], 12, FALSE)</f>
        <v>20.333333329999999</v>
      </c>
      <c r="AA318" s="9">
        <f>VLOOKUP(Table1[[#This Row],[Stock]], Table2[[#All],[Stock]:[param_complete]], 14, FALSE)</f>
        <v>235</v>
      </c>
      <c r="AB318" s="9">
        <f>VLOOKUP(Table1[[#This Row],[Stock]], Table2[[#All],[Stock]:[param_complete]], 16, FALSE)</f>
        <v>459</v>
      </c>
      <c r="AC318" s="9">
        <f>VLOOKUP(Table1[[#This Row],[Stock]], Table2[[#All],[Stock]:[param_complete]], 18, FALSE)</f>
        <v>3.4200002E-2</v>
      </c>
      <c r="AD318" s="9">
        <f>VLOOKUP(Table1[[#This Row],[Stock]], Table2[[#All],[Stock]:[param_complete]], 20, FALSE)</f>
        <v>329</v>
      </c>
      <c r="AE318" s="9">
        <f>VLOOKUP(Table1[[#This Row],[Stock]], Table2[[#All],[Stock]:[param_complete]], 22, FALSE)</f>
        <v>39</v>
      </c>
      <c r="AF318" s="9">
        <f>VLOOKUP(Table1[[#This Row],[Stock]], Table2[[#All],[Stock]:[param_complete]], 24, FALSE)</f>
        <v>19</v>
      </c>
      <c r="AG318" s="9">
        <f>VLOOKUP(Table1[[#This Row],[Stock]], Table2[[#All],[Stock]:[param_complete]], 26, FALSE)</f>
        <v>0</v>
      </c>
      <c r="AH318" s="9">
        <f>VLOOKUP(Table1[[#This Row],[Stock]], Table2[[#All],[Stock]:[param_complete]], 28, FALSE)</f>
        <v>0</v>
      </c>
      <c r="AI318" s="9">
        <f>VLOOKUP(Table1[[#This Row],[Stock]], Table2[[#All],[Stock]:[param_complete]], 29, FALSE)</f>
        <v>400</v>
      </c>
      <c r="AJ318" s="9">
        <f>VLOOKUP(Table1[[#This Row],[Stock]], Table2[[#All],[Stock]:[param_complete]], 30, FALSE)</f>
        <v>200</v>
      </c>
      <c r="AK318" s="65">
        <f>VLOOKUP(Table1[[#This Row],[Stock]], Table2[[#All],[Stock]:[param_complete]], 32, FALSE)</f>
        <v>0</v>
      </c>
    </row>
    <row r="319" spans="1:37" x14ac:dyDescent="0.3">
      <c r="A319" t="s">
        <v>77</v>
      </c>
      <c r="B319" t="s">
        <v>78</v>
      </c>
      <c r="C319" t="s">
        <v>83</v>
      </c>
      <c r="D319">
        <v>8</v>
      </c>
      <c r="E319" s="92">
        <v>0</v>
      </c>
      <c r="F319">
        <v>0.91200000000000003</v>
      </c>
      <c r="G319">
        <f>Table1[[#This Row],[maturity]]*(7.13/3)</f>
        <v>0</v>
      </c>
      <c r="H319" t="s">
        <v>120</v>
      </c>
      <c r="I319" t="s">
        <v>85</v>
      </c>
      <c r="J319" t="s">
        <v>5</v>
      </c>
      <c r="K319" t="s">
        <v>5</v>
      </c>
      <c r="L319" t="s">
        <v>5</v>
      </c>
      <c r="M319" s="1" t="s">
        <v>86</v>
      </c>
      <c r="P319">
        <v>1</v>
      </c>
      <c r="Q319" t="s">
        <v>7</v>
      </c>
      <c r="R319" t="s">
        <v>7</v>
      </c>
      <c r="S319" t="s">
        <v>8</v>
      </c>
      <c r="T319" t="s">
        <v>66</v>
      </c>
      <c r="U319" s="9" t="str">
        <f>VLOOKUP(Table1[[#This Row],[Stock]], Table2[[#All],[Stock]:[param_complete]], 2, FALSE)</f>
        <v>reef-associated</v>
      </c>
      <c r="V319" s="9">
        <f>VLOOKUP(Table1[[#This Row],[Stock]], Table2[[#All],[Stock]:[param_complete]], 4, FALSE)</f>
        <v>4.28</v>
      </c>
      <c r="W319" s="9">
        <f>VLOOKUP(Table1[[#This Row],[Stock]], Table2[[#All],[Stock]:[param_complete]], 6, FALSE)</f>
        <v>753</v>
      </c>
      <c r="X319" s="9">
        <f>VLOOKUP(Table1[[#This Row],[Stock]], Table2[[#All],[Stock]:[param_complete]], 8, FALSE)</f>
        <v>9</v>
      </c>
      <c r="Y319" s="9">
        <f>VLOOKUP(Table1[[#This Row],[Stock]], Table2[[#All],[Stock]:[param_complete]], 10, FALSE)</f>
        <v>3</v>
      </c>
      <c r="Z319" s="9">
        <f>VLOOKUP(Table1[[#This Row],[Stock]], Table2[[#All],[Stock]:[param_complete]], 12, FALSE)</f>
        <v>20.333333329999999</v>
      </c>
      <c r="AA319" s="9">
        <f>VLOOKUP(Table1[[#This Row],[Stock]], Table2[[#All],[Stock]:[param_complete]], 14, FALSE)</f>
        <v>235</v>
      </c>
      <c r="AB319" s="9">
        <f>VLOOKUP(Table1[[#This Row],[Stock]], Table2[[#All],[Stock]:[param_complete]], 16, FALSE)</f>
        <v>459</v>
      </c>
      <c r="AC319" s="9">
        <f>VLOOKUP(Table1[[#This Row],[Stock]], Table2[[#All],[Stock]:[param_complete]], 18, FALSE)</f>
        <v>3.4200002E-2</v>
      </c>
      <c r="AD319" s="9">
        <f>VLOOKUP(Table1[[#This Row],[Stock]], Table2[[#All],[Stock]:[param_complete]], 20, FALSE)</f>
        <v>329</v>
      </c>
      <c r="AE319" s="9">
        <f>VLOOKUP(Table1[[#This Row],[Stock]], Table2[[#All],[Stock]:[param_complete]], 22, FALSE)</f>
        <v>39</v>
      </c>
      <c r="AF319" s="9">
        <f>VLOOKUP(Table1[[#This Row],[Stock]], Table2[[#All],[Stock]:[param_complete]], 24, FALSE)</f>
        <v>19</v>
      </c>
      <c r="AG319" s="9">
        <f>VLOOKUP(Table1[[#This Row],[Stock]], Table2[[#All],[Stock]:[param_complete]], 26, FALSE)</f>
        <v>0</v>
      </c>
      <c r="AH319" s="9">
        <f>VLOOKUP(Table1[[#This Row],[Stock]], Table2[[#All],[Stock]:[param_complete]], 28, FALSE)</f>
        <v>0</v>
      </c>
      <c r="AI319" s="9">
        <f>VLOOKUP(Table1[[#This Row],[Stock]], Table2[[#All],[Stock]:[param_complete]], 29, FALSE)</f>
        <v>400</v>
      </c>
      <c r="AJ319" s="9">
        <f>VLOOKUP(Table1[[#This Row],[Stock]], Table2[[#All],[Stock]:[param_complete]], 30, FALSE)</f>
        <v>200</v>
      </c>
      <c r="AK319" s="65">
        <f>VLOOKUP(Table1[[#This Row],[Stock]], Table2[[#All],[Stock]:[param_complete]], 32, FALSE)</f>
        <v>0</v>
      </c>
    </row>
    <row r="320" spans="1:37" x14ac:dyDescent="0.3">
      <c r="A320" t="s">
        <v>77</v>
      </c>
      <c r="B320" t="s">
        <v>78</v>
      </c>
      <c r="C320" t="s">
        <v>83</v>
      </c>
      <c r="D320">
        <v>9</v>
      </c>
      <c r="E320" s="92">
        <v>0</v>
      </c>
      <c r="F320">
        <v>0.91600000000000004</v>
      </c>
      <c r="G320">
        <f>Table1[[#This Row],[maturity]]*(7.13/3)</f>
        <v>0</v>
      </c>
      <c r="H320" t="s">
        <v>121</v>
      </c>
      <c r="I320" t="s">
        <v>85</v>
      </c>
      <c r="J320" t="s">
        <v>5</v>
      </c>
      <c r="K320" t="s">
        <v>5</v>
      </c>
      <c r="L320" t="s">
        <v>5</v>
      </c>
      <c r="M320" s="1" t="s">
        <v>86</v>
      </c>
      <c r="P320">
        <v>1</v>
      </c>
      <c r="Q320" t="s">
        <v>7</v>
      </c>
      <c r="R320" t="s">
        <v>7</v>
      </c>
      <c r="S320" t="s">
        <v>8</v>
      </c>
      <c r="T320" t="s">
        <v>66</v>
      </c>
      <c r="U320" s="9" t="str">
        <f>VLOOKUP(Table1[[#This Row],[Stock]], Table2[[#All],[Stock]:[param_complete]], 2, FALSE)</f>
        <v>reef-associated</v>
      </c>
      <c r="V320" s="9">
        <f>VLOOKUP(Table1[[#This Row],[Stock]], Table2[[#All],[Stock]:[param_complete]], 4, FALSE)</f>
        <v>4.28</v>
      </c>
      <c r="W320" s="9">
        <f>VLOOKUP(Table1[[#This Row],[Stock]], Table2[[#All],[Stock]:[param_complete]], 6, FALSE)</f>
        <v>753</v>
      </c>
      <c r="X320" s="9">
        <f>VLOOKUP(Table1[[#This Row],[Stock]], Table2[[#All],[Stock]:[param_complete]], 8, FALSE)</f>
        <v>9</v>
      </c>
      <c r="Y320" s="9">
        <f>VLOOKUP(Table1[[#This Row],[Stock]], Table2[[#All],[Stock]:[param_complete]], 10, FALSE)</f>
        <v>3</v>
      </c>
      <c r="Z320" s="9">
        <f>VLOOKUP(Table1[[#This Row],[Stock]], Table2[[#All],[Stock]:[param_complete]], 12, FALSE)</f>
        <v>20.333333329999999</v>
      </c>
      <c r="AA320" s="9">
        <f>VLOOKUP(Table1[[#This Row],[Stock]], Table2[[#All],[Stock]:[param_complete]], 14, FALSE)</f>
        <v>235</v>
      </c>
      <c r="AB320" s="9">
        <f>VLOOKUP(Table1[[#This Row],[Stock]], Table2[[#All],[Stock]:[param_complete]], 16, FALSE)</f>
        <v>459</v>
      </c>
      <c r="AC320" s="9">
        <f>VLOOKUP(Table1[[#This Row],[Stock]], Table2[[#All],[Stock]:[param_complete]], 18, FALSE)</f>
        <v>3.4200002E-2</v>
      </c>
      <c r="AD320" s="9">
        <f>VLOOKUP(Table1[[#This Row],[Stock]], Table2[[#All],[Stock]:[param_complete]], 20, FALSE)</f>
        <v>329</v>
      </c>
      <c r="AE320" s="9">
        <f>VLOOKUP(Table1[[#This Row],[Stock]], Table2[[#All],[Stock]:[param_complete]], 22, FALSE)</f>
        <v>39</v>
      </c>
      <c r="AF320" s="9">
        <f>VLOOKUP(Table1[[#This Row],[Stock]], Table2[[#All],[Stock]:[param_complete]], 24, FALSE)</f>
        <v>19</v>
      </c>
      <c r="AG320" s="9">
        <f>VLOOKUP(Table1[[#This Row],[Stock]], Table2[[#All],[Stock]:[param_complete]], 26, FALSE)</f>
        <v>0</v>
      </c>
      <c r="AH320" s="9">
        <f>VLOOKUP(Table1[[#This Row],[Stock]], Table2[[#All],[Stock]:[param_complete]], 28, FALSE)</f>
        <v>0</v>
      </c>
      <c r="AI320" s="9">
        <f>VLOOKUP(Table1[[#This Row],[Stock]], Table2[[#All],[Stock]:[param_complete]], 29, FALSE)</f>
        <v>400</v>
      </c>
      <c r="AJ320" s="9">
        <f>VLOOKUP(Table1[[#This Row],[Stock]], Table2[[#All],[Stock]:[param_complete]], 30, FALSE)</f>
        <v>200</v>
      </c>
      <c r="AK320" s="65">
        <f>VLOOKUP(Table1[[#This Row],[Stock]], Table2[[#All],[Stock]:[param_complete]], 32, FALSE)</f>
        <v>0</v>
      </c>
    </row>
    <row r="321" spans="1:37" x14ac:dyDescent="0.3">
      <c r="A321" t="s">
        <v>77</v>
      </c>
      <c r="B321" t="s">
        <v>78</v>
      </c>
      <c r="C321" t="s">
        <v>83</v>
      </c>
      <c r="D321">
        <v>10</v>
      </c>
      <c r="E321" s="92">
        <v>0</v>
      </c>
      <c r="F321">
        <v>0.92</v>
      </c>
      <c r="G321">
        <f>Table1[[#This Row],[maturity]]*(7.13/3)</f>
        <v>0</v>
      </c>
      <c r="H321" t="s">
        <v>122</v>
      </c>
      <c r="I321" t="s">
        <v>85</v>
      </c>
      <c r="J321" t="s">
        <v>5</v>
      </c>
      <c r="K321" t="s">
        <v>5</v>
      </c>
      <c r="L321" t="s">
        <v>5</v>
      </c>
      <c r="M321" s="1" t="s">
        <v>86</v>
      </c>
      <c r="P321">
        <v>1</v>
      </c>
      <c r="Q321" t="s">
        <v>7</v>
      </c>
      <c r="R321" t="s">
        <v>7</v>
      </c>
      <c r="S321" t="s">
        <v>8</v>
      </c>
      <c r="T321" t="s">
        <v>66</v>
      </c>
      <c r="U321" s="9" t="str">
        <f>VLOOKUP(Table1[[#This Row],[Stock]], Table2[[#All],[Stock]:[param_complete]], 2, FALSE)</f>
        <v>reef-associated</v>
      </c>
      <c r="V321" s="9">
        <f>VLOOKUP(Table1[[#This Row],[Stock]], Table2[[#All],[Stock]:[param_complete]], 4, FALSE)</f>
        <v>4.28</v>
      </c>
      <c r="W321" s="9">
        <f>VLOOKUP(Table1[[#This Row],[Stock]], Table2[[#All],[Stock]:[param_complete]], 6, FALSE)</f>
        <v>753</v>
      </c>
      <c r="X321" s="9">
        <f>VLOOKUP(Table1[[#This Row],[Stock]], Table2[[#All],[Stock]:[param_complete]], 8, FALSE)</f>
        <v>9</v>
      </c>
      <c r="Y321" s="9">
        <f>VLOOKUP(Table1[[#This Row],[Stock]], Table2[[#All],[Stock]:[param_complete]], 10, FALSE)</f>
        <v>3</v>
      </c>
      <c r="Z321" s="9">
        <f>VLOOKUP(Table1[[#This Row],[Stock]], Table2[[#All],[Stock]:[param_complete]], 12, FALSE)</f>
        <v>20.333333329999999</v>
      </c>
      <c r="AA321" s="9">
        <f>VLOOKUP(Table1[[#This Row],[Stock]], Table2[[#All],[Stock]:[param_complete]], 14, FALSE)</f>
        <v>235</v>
      </c>
      <c r="AB321" s="9">
        <f>VLOOKUP(Table1[[#This Row],[Stock]], Table2[[#All],[Stock]:[param_complete]], 16, FALSE)</f>
        <v>459</v>
      </c>
      <c r="AC321" s="9">
        <f>VLOOKUP(Table1[[#This Row],[Stock]], Table2[[#All],[Stock]:[param_complete]], 18, FALSE)</f>
        <v>3.4200002E-2</v>
      </c>
      <c r="AD321" s="9">
        <f>VLOOKUP(Table1[[#This Row],[Stock]], Table2[[#All],[Stock]:[param_complete]], 20, FALSE)</f>
        <v>329</v>
      </c>
      <c r="AE321" s="9">
        <f>VLOOKUP(Table1[[#This Row],[Stock]], Table2[[#All],[Stock]:[param_complete]], 22, FALSE)</f>
        <v>39</v>
      </c>
      <c r="AF321" s="9">
        <f>VLOOKUP(Table1[[#This Row],[Stock]], Table2[[#All],[Stock]:[param_complete]], 24, FALSE)</f>
        <v>19</v>
      </c>
      <c r="AG321" s="9">
        <f>VLOOKUP(Table1[[#This Row],[Stock]], Table2[[#All],[Stock]:[param_complete]], 26, FALSE)</f>
        <v>0</v>
      </c>
      <c r="AH321" s="9">
        <f>VLOOKUP(Table1[[#This Row],[Stock]], Table2[[#All],[Stock]:[param_complete]], 28, FALSE)</f>
        <v>0</v>
      </c>
      <c r="AI321" s="9">
        <f>VLOOKUP(Table1[[#This Row],[Stock]], Table2[[#All],[Stock]:[param_complete]], 29, FALSE)</f>
        <v>400</v>
      </c>
      <c r="AJ321" s="9">
        <f>VLOOKUP(Table1[[#This Row],[Stock]], Table2[[#All],[Stock]:[param_complete]], 30, FALSE)</f>
        <v>200</v>
      </c>
      <c r="AK321" s="65">
        <f>VLOOKUP(Table1[[#This Row],[Stock]], Table2[[#All],[Stock]:[param_complete]], 32, FALSE)</f>
        <v>0</v>
      </c>
    </row>
    <row r="322" spans="1:37" x14ac:dyDescent="0.3">
      <c r="A322" t="s">
        <v>77</v>
      </c>
      <c r="B322" t="s">
        <v>78</v>
      </c>
      <c r="C322" t="s">
        <v>83</v>
      </c>
      <c r="D322">
        <v>11</v>
      </c>
      <c r="E322" s="92">
        <v>0</v>
      </c>
      <c r="F322">
        <v>0.92300000000000004</v>
      </c>
      <c r="G322">
        <f>Table1[[#This Row],[maturity]]*(7.13/3)</f>
        <v>0</v>
      </c>
      <c r="H322" t="s">
        <v>123</v>
      </c>
      <c r="I322" t="s">
        <v>85</v>
      </c>
      <c r="J322" t="s">
        <v>5</v>
      </c>
      <c r="K322" t="s">
        <v>5</v>
      </c>
      <c r="L322" t="s">
        <v>5</v>
      </c>
      <c r="M322" s="1" t="s">
        <v>86</v>
      </c>
      <c r="P322">
        <v>1</v>
      </c>
      <c r="Q322" t="s">
        <v>7</v>
      </c>
      <c r="R322" t="s">
        <v>7</v>
      </c>
      <c r="S322" t="s">
        <v>8</v>
      </c>
      <c r="T322" t="s">
        <v>66</v>
      </c>
      <c r="U322" s="9" t="str">
        <f>VLOOKUP(Table1[[#This Row],[Stock]], Table2[[#All],[Stock]:[param_complete]], 2, FALSE)</f>
        <v>reef-associated</v>
      </c>
      <c r="V322" s="9">
        <f>VLOOKUP(Table1[[#This Row],[Stock]], Table2[[#All],[Stock]:[param_complete]], 4, FALSE)</f>
        <v>4.28</v>
      </c>
      <c r="W322" s="9">
        <f>VLOOKUP(Table1[[#This Row],[Stock]], Table2[[#All],[Stock]:[param_complete]], 6, FALSE)</f>
        <v>753</v>
      </c>
      <c r="X322" s="9">
        <f>VLOOKUP(Table1[[#This Row],[Stock]], Table2[[#All],[Stock]:[param_complete]], 8, FALSE)</f>
        <v>9</v>
      </c>
      <c r="Y322" s="9">
        <f>VLOOKUP(Table1[[#This Row],[Stock]], Table2[[#All],[Stock]:[param_complete]], 10, FALSE)</f>
        <v>3</v>
      </c>
      <c r="Z322" s="9">
        <f>VLOOKUP(Table1[[#This Row],[Stock]], Table2[[#All],[Stock]:[param_complete]], 12, FALSE)</f>
        <v>20.333333329999999</v>
      </c>
      <c r="AA322" s="9">
        <f>VLOOKUP(Table1[[#This Row],[Stock]], Table2[[#All],[Stock]:[param_complete]], 14, FALSE)</f>
        <v>235</v>
      </c>
      <c r="AB322" s="9">
        <f>VLOOKUP(Table1[[#This Row],[Stock]], Table2[[#All],[Stock]:[param_complete]], 16, FALSE)</f>
        <v>459</v>
      </c>
      <c r="AC322" s="9">
        <f>VLOOKUP(Table1[[#This Row],[Stock]], Table2[[#All],[Stock]:[param_complete]], 18, FALSE)</f>
        <v>3.4200002E-2</v>
      </c>
      <c r="AD322" s="9">
        <f>VLOOKUP(Table1[[#This Row],[Stock]], Table2[[#All],[Stock]:[param_complete]], 20, FALSE)</f>
        <v>329</v>
      </c>
      <c r="AE322" s="9">
        <f>VLOOKUP(Table1[[#This Row],[Stock]], Table2[[#All],[Stock]:[param_complete]], 22, FALSE)</f>
        <v>39</v>
      </c>
      <c r="AF322" s="9">
        <f>VLOOKUP(Table1[[#This Row],[Stock]], Table2[[#All],[Stock]:[param_complete]], 24, FALSE)</f>
        <v>19</v>
      </c>
      <c r="AG322" s="9">
        <f>VLOOKUP(Table1[[#This Row],[Stock]], Table2[[#All],[Stock]:[param_complete]], 26, FALSE)</f>
        <v>0</v>
      </c>
      <c r="AH322" s="9">
        <f>VLOOKUP(Table1[[#This Row],[Stock]], Table2[[#All],[Stock]:[param_complete]], 28, FALSE)</f>
        <v>0</v>
      </c>
      <c r="AI322" s="9">
        <f>VLOOKUP(Table1[[#This Row],[Stock]], Table2[[#All],[Stock]:[param_complete]], 29, FALSE)</f>
        <v>400</v>
      </c>
      <c r="AJ322" s="9">
        <f>VLOOKUP(Table1[[#This Row],[Stock]], Table2[[#All],[Stock]:[param_complete]], 30, FALSE)</f>
        <v>200</v>
      </c>
      <c r="AK322" s="65">
        <f>VLOOKUP(Table1[[#This Row],[Stock]], Table2[[#All],[Stock]:[param_complete]], 32, FALSE)</f>
        <v>0</v>
      </c>
    </row>
    <row r="323" spans="1:37" x14ac:dyDescent="0.3">
      <c r="A323" t="s">
        <v>77</v>
      </c>
      <c r="B323" t="s">
        <v>78</v>
      </c>
      <c r="C323" t="s">
        <v>83</v>
      </c>
      <c r="D323">
        <v>12</v>
      </c>
      <c r="E323" s="92">
        <v>0</v>
      </c>
      <c r="F323">
        <v>0.92600000000000005</v>
      </c>
      <c r="G323">
        <f>Table1[[#This Row],[maturity]]*(7.13/3)</f>
        <v>0</v>
      </c>
      <c r="H323" t="s">
        <v>124</v>
      </c>
      <c r="I323" t="s">
        <v>85</v>
      </c>
      <c r="J323" t="s">
        <v>5</v>
      </c>
      <c r="K323" t="s">
        <v>5</v>
      </c>
      <c r="L323" t="s">
        <v>5</v>
      </c>
      <c r="M323" s="1" t="s">
        <v>86</v>
      </c>
      <c r="P323">
        <v>1</v>
      </c>
      <c r="Q323" t="s">
        <v>7</v>
      </c>
      <c r="R323" t="s">
        <v>7</v>
      </c>
      <c r="S323" t="s">
        <v>8</v>
      </c>
      <c r="T323" t="s">
        <v>66</v>
      </c>
      <c r="U323" s="9" t="str">
        <f>VLOOKUP(Table1[[#This Row],[Stock]], Table2[[#All],[Stock]:[param_complete]], 2, FALSE)</f>
        <v>reef-associated</v>
      </c>
      <c r="V323" s="9">
        <f>VLOOKUP(Table1[[#This Row],[Stock]], Table2[[#All],[Stock]:[param_complete]], 4, FALSE)</f>
        <v>4.28</v>
      </c>
      <c r="W323" s="9">
        <f>VLOOKUP(Table1[[#This Row],[Stock]], Table2[[#All],[Stock]:[param_complete]], 6, FALSE)</f>
        <v>753</v>
      </c>
      <c r="X323" s="9">
        <f>VLOOKUP(Table1[[#This Row],[Stock]], Table2[[#All],[Stock]:[param_complete]], 8, FALSE)</f>
        <v>9</v>
      </c>
      <c r="Y323" s="9">
        <f>VLOOKUP(Table1[[#This Row],[Stock]], Table2[[#All],[Stock]:[param_complete]], 10, FALSE)</f>
        <v>3</v>
      </c>
      <c r="Z323" s="9">
        <f>VLOOKUP(Table1[[#This Row],[Stock]], Table2[[#All],[Stock]:[param_complete]], 12, FALSE)</f>
        <v>20.333333329999999</v>
      </c>
      <c r="AA323" s="9">
        <f>VLOOKUP(Table1[[#This Row],[Stock]], Table2[[#All],[Stock]:[param_complete]], 14, FALSE)</f>
        <v>235</v>
      </c>
      <c r="AB323" s="9">
        <f>VLOOKUP(Table1[[#This Row],[Stock]], Table2[[#All],[Stock]:[param_complete]], 16, FALSE)</f>
        <v>459</v>
      </c>
      <c r="AC323" s="9">
        <f>VLOOKUP(Table1[[#This Row],[Stock]], Table2[[#All],[Stock]:[param_complete]], 18, FALSE)</f>
        <v>3.4200002E-2</v>
      </c>
      <c r="AD323" s="9">
        <f>VLOOKUP(Table1[[#This Row],[Stock]], Table2[[#All],[Stock]:[param_complete]], 20, FALSE)</f>
        <v>329</v>
      </c>
      <c r="AE323" s="9">
        <f>VLOOKUP(Table1[[#This Row],[Stock]], Table2[[#All],[Stock]:[param_complete]], 22, FALSE)</f>
        <v>39</v>
      </c>
      <c r="AF323" s="9">
        <f>VLOOKUP(Table1[[#This Row],[Stock]], Table2[[#All],[Stock]:[param_complete]], 24, FALSE)</f>
        <v>19</v>
      </c>
      <c r="AG323" s="9">
        <f>VLOOKUP(Table1[[#This Row],[Stock]], Table2[[#All],[Stock]:[param_complete]], 26, FALSE)</f>
        <v>0</v>
      </c>
      <c r="AH323" s="9">
        <f>VLOOKUP(Table1[[#This Row],[Stock]], Table2[[#All],[Stock]:[param_complete]], 28, FALSE)</f>
        <v>0</v>
      </c>
      <c r="AI323" s="9">
        <f>VLOOKUP(Table1[[#This Row],[Stock]], Table2[[#All],[Stock]:[param_complete]], 29, FALSE)</f>
        <v>400</v>
      </c>
      <c r="AJ323" s="9">
        <f>VLOOKUP(Table1[[#This Row],[Stock]], Table2[[#All],[Stock]:[param_complete]], 30, FALSE)</f>
        <v>200</v>
      </c>
      <c r="AK323" s="65">
        <f>VLOOKUP(Table1[[#This Row],[Stock]], Table2[[#All],[Stock]:[param_complete]], 32, FALSE)</f>
        <v>0</v>
      </c>
    </row>
    <row r="324" spans="1:37" x14ac:dyDescent="0.3">
      <c r="A324" t="s">
        <v>77</v>
      </c>
      <c r="B324" t="s">
        <v>78</v>
      </c>
      <c r="C324" t="s">
        <v>83</v>
      </c>
      <c r="D324">
        <v>13</v>
      </c>
      <c r="E324" s="92">
        <v>0</v>
      </c>
      <c r="F324">
        <v>0.92800000000000005</v>
      </c>
      <c r="G324">
        <f>Table1[[#This Row],[maturity]]*(7.13/3)</f>
        <v>0</v>
      </c>
      <c r="H324" t="s">
        <v>125</v>
      </c>
      <c r="I324" t="s">
        <v>85</v>
      </c>
      <c r="J324" t="s">
        <v>5</v>
      </c>
      <c r="K324" t="s">
        <v>5</v>
      </c>
      <c r="L324" t="s">
        <v>5</v>
      </c>
      <c r="M324" s="1" t="s">
        <v>86</v>
      </c>
      <c r="P324">
        <v>1</v>
      </c>
      <c r="Q324" t="s">
        <v>7</v>
      </c>
      <c r="R324" t="s">
        <v>7</v>
      </c>
      <c r="S324" t="s">
        <v>8</v>
      </c>
      <c r="T324" t="s">
        <v>66</v>
      </c>
      <c r="U324" s="9" t="str">
        <f>VLOOKUP(Table1[[#This Row],[Stock]], Table2[[#All],[Stock]:[param_complete]], 2, FALSE)</f>
        <v>reef-associated</v>
      </c>
      <c r="V324" s="9">
        <f>VLOOKUP(Table1[[#This Row],[Stock]], Table2[[#All],[Stock]:[param_complete]], 4, FALSE)</f>
        <v>4.28</v>
      </c>
      <c r="W324" s="9">
        <f>VLOOKUP(Table1[[#This Row],[Stock]], Table2[[#All],[Stock]:[param_complete]], 6, FALSE)</f>
        <v>753</v>
      </c>
      <c r="X324" s="9">
        <f>VLOOKUP(Table1[[#This Row],[Stock]], Table2[[#All],[Stock]:[param_complete]], 8, FALSE)</f>
        <v>9</v>
      </c>
      <c r="Y324" s="9">
        <f>VLOOKUP(Table1[[#This Row],[Stock]], Table2[[#All],[Stock]:[param_complete]], 10, FALSE)</f>
        <v>3</v>
      </c>
      <c r="Z324" s="9">
        <f>VLOOKUP(Table1[[#This Row],[Stock]], Table2[[#All],[Stock]:[param_complete]], 12, FALSE)</f>
        <v>20.333333329999999</v>
      </c>
      <c r="AA324" s="9">
        <f>VLOOKUP(Table1[[#This Row],[Stock]], Table2[[#All],[Stock]:[param_complete]], 14, FALSE)</f>
        <v>235</v>
      </c>
      <c r="AB324" s="9">
        <f>VLOOKUP(Table1[[#This Row],[Stock]], Table2[[#All],[Stock]:[param_complete]], 16, FALSE)</f>
        <v>459</v>
      </c>
      <c r="AC324" s="9">
        <f>VLOOKUP(Table1[[#This Row],[Stock]], Table2[[#All],[Stock]:[param_complete]], 18, FALSE)</f>
        <v>3.4200002E-2</v>
      </c>
      <c r="AD324" s="9">
        <f>VLOOKUP(Table1[[#This Row],[Stock]], Table2[[#All],[Stock]:[param_complete]], 20, FALSE)</f>
        <v>329</v>
      </c>
      <c r="AE324" s="9">
        <f>VLOOKUP(Table1[[#This Row],[Stock]], Table2[[#All],[Stock]:[param_complete]], 22, FALSE)</f>
        <v>39</v>
      </c>
      <c r="AF324" s="9">
        <f>VLOOKUP(Table1[[#This Row],[Stock]], Table2[[#All],[Stock]:[param_complete]], 24, FALSE)</f>
        <v>19</v>
      </c>
      <c r="AG324" s="9">
        <f>VLOOKUP(Table1[[#This Row],[Stock]], Table2[[#All],[Stock]:[param_complete]], 26, FALSE)</f>
        <v>0</v>
      </c>
      <c r="AH324" s="9">
        <f>VLOOKUP(Table1[[#This Row],[Stock]], Table2[[#All],[Stock]:[param_complete]], 28, FALSE)</f>
        <v>0</v>
      </c>
      <c r="AI324" s="9">
        <f>VLOOKUP(Table1[[#This Row],[Stock]], Table2[[#All],[Stock]:[param_complete]], 29, FALSE)</f>
        <v>400</v>
      </c>
      <c r="AJ324" s="9">
        <f>VLOOKUP(Table1[[#This Row],[Stock]], Table2[[#All],[Stock]:[param_complete]], 30, FALSE)</f>
        <v>200</v>
      </c>
      <c r="AK324" s="65">
        <f>VLOOKUP(Table1[[#This Row],[Stock]], Table2[[#All],[Stock]:[param_complete]], 32, FALSE)</f>
        <v>0</v>
      </c>
    </row>
    <row r="325" spans="1:37" x14ac:dyDescent="0.3">
      <c r="A325" t="s">
        <v>77</v>
      </c>
      <c r="B325" t="s">
        <v>78</v>
      </c>
      <c r="C325" t="s">
        <v>83</v>
      </c>
      <c r="D325">
        <v>14</v>
      </c>
      <c r="E325" s="92">
        <v>0</v>
      </c>
      <c r="F325">
        <v>0.92999999999999994</v>
      </c>
      <c r="G325">
        <f>Table1[[#This Row],[maturity]]*(7.13/3)</f>
        <v>0</v>
      </c>
      <c r="H325" t="s">
        <v>126</v>
      </c>
      <c r="I325" t="s">
        <v>85</v>
      </c>
      <c r="J325" t="s">
        <v>5</v>
      </c>
      <c r="K325" t="s">
        <v>5</v>
      </c>
      <c r="L325" t="s">
        <v>5</v>
      </c>
      <c r="M325" s="1" t="s">
        <v>86</v>
      </c>
      <c r="P325">
        <v>1</v>
      </c>
      <c r="Q325" t="s">
        <v>7</v>
      </c>
      <c r="R325" t="s">
        <v>7</v>
      </c>
      <c r="S325" t="s">
        <v>8</v>
      </c>
      <c r="T325" t="s">
        <v>66</v>
      </c>
      <c r="U325" s="9" t="str">
        <f>VLOOKUP(Table1[[#This Row],[Stock]], Table2[[#All],[Stock]:[param_complete]], 2, FALSE)</f>
        <v>reef-associated</v>
      </c>
      <c r="V325" s="9">
        <f>VLOOKUP(Table1[[#This Row],[Stock]], Table2[[#All],[Stock]:[param_complete]], 4, FALSE)</f>
        <v>4.28</v>
      </c>
      <c r="W325" s="9">
        <f>VLOOKUP(Table1[[#This Row],[Stock]], Table2[[#All],[Stock]:[param_complete]], 6, FALSE)</f>
        <v>753</v>
      </c>
      <c r="X325" s="9">
        <f>VLOOKUP(Table1[[#This Row],[Stock]], Table2[[#All],[Stock]:[param_complete]], 8, FALSE)</f>
        <v>9</v>
      </c>
      <c r="Y325" s="9">
        <f>VLOOKUP(Table1[[#This Row],[Stock]], Table2[[#All],[Stock]:[param_complete]], 10, FALSE)</f>
        <v>3</v>
      </c>
      <c r="Z325" s="9">
        <f>VLOOKUP(Table1[[#This Row],[Stock]], Table2[[#All],[Stock]:[param_complete]], 12, FALSE)</f>
        <v>20.333333329999999</v>
      </c>
      <c r="AA325" s="9">
        <f>VLOOKUP(Table1[[#This Row],[Stock]], Table2[[#All],[Stock]:[param_complete]], 14, FALSE)</f>
        <v>235</v>
      </c>
      <c r="AB325" s="9">
        <f>VLOOKUP(Table1[[#This Row],[Stock]], Table2[[#All],[Stock]:[param_complete]], 16, FALSE)</f>
        <v>459</v>
      </c>
      <c r="AC325" s="9">
        <f>VLOOKUP(Table1[[#This Row],[Stock]], Table2[[#All],[Stock]:[param_complete]], 18, FALSE)</f>
        <v>3.4200002E-2</v>
      </c>
      <c r="AD325" s="9">
        <f>VLOOKUP(Table1[[#This Row],[Stock]], Table2[[#All],[Stock]:[param_complete]], 20, FALSE)</f>
        <v>329</v>
      </c>
      <c r="AE325" s="9">
        <f>VLOOKUP(Table1[[#This Row],[Stock]], Table2[[#All],[Stock]:[param_complete]], 22, FALSE)</f>
        <v>39</v>
      </c>
      <c r="AF325" s="9">
        <f>VLOOKUP(Table1[[#This Row],[Stock]], Table2[[#All],[Stock]:[param_complete]], 24, FALSE)</f>
        <v>19</v>
      </c>
      <c r="AG325" s="9">
        <f>VLOOKUP(Table1[[#This Row],[Stock]], Table2[[#All],[Stock]:[param_complete]], 26, FALSE)</f>
        <v>0</v>
      </c>
      <c r="AH325" s="9">
        <f>VLOOKUP(Table1[[#This Row],[Stock]], Table2[[#All],[Stock]:[param_complete]], 28, FALSE)</f>
        <v>0</v>
      </c>
      <c r="AI325" s="9">
        <f>VLOOKUP(Table1[[#This Row],[Stock]], Table2[[#All],[Stock]:[param_complete]], 29, FALSE)</f>
        <v>400</v>
      </c>
      <c r="AJ325" s="9">
        <f>VLOOKUP(Table1[[#This Row],[Stock]], Table2[[#All],[Stock]:[param_complete]], 30, FALSE)</f>
        <v>200</v>
      </c>
      <c r="AK325" s="65">
        <f>VLOOKUP(Table1[[#This Row],[Stock]], Table2[[#All],[Stock]:[param_complete]], 32, FALSE)</f>
        <v>0</v>
      </c>
    </row>
    <row r="326" spans="1:37" x14ac:dyDescent="0.3">
      <c r="A326" t="s">
        <v>77</v>
      </c>
      <c r="B326" t="s">
        <v>78</v>
      </c>
      <c r="C326" t="s">
        <v>83</v>
      </c>
      <c r="D326">
        <v>15</v>
      </c>
      <c r="E326" s="92">
        <v>0.01</v>
      </c>
      <c r="F326">
        <v>0.93199999999999994</v>
      </c>
      <c r="G326">
        <f t="shared" ref="G326:G351" si="2">(7.13/3)/2</f>
        <v>1.1883333333333332</v>
      </c>
      <c r="H326" t="s">
        <v>111</v>
      </c>
      <c r="I326" t="s">
        <v>85</v>
      </c>
      <c r="J326" t="s">
        <v>5</v>
      </c>
      <c r="K326" t="s">
        <v>5</v>
      </c>
      <c r="L326" t="s">
        <v>5</v>
      </c>
      <c r="M326" s="1" t="s">
        <v>86</v>
      </c>
      <c r="P326">
        <v>1</v>
      </c>
      <c r="Q326" t="s">
        <v>7</v>
      </c>
      <c r="R326" t="s">
        <v>7</v>
      </c>
      <c r="S326" t="s">
        <v>8</v>
      </c>
      <c r="T326" t="s">
        <v>66</v>
      </c>
      <c r="U326" s="9" t="str">
        <f>VLOOKUP(Table1[[#This Row],[Stock]], Table2[[#All],[Stock]:[param_complete]], 2, FALSE)</f>
        <v>reef-associated</v>
      </c>
      <c r="V326" s="9">
        <f>VLOOKUP(Table1[[#This Row],[Stock]], Table2[[#All],[Stock]:[param_complete]], 4, FALSE)</f>
        <v>4.28</v>
      </c>
      <c r="W326" s="9">
        <f>VLOOKUP(Table1[[#This Row],[Stock]], Table2[[#All],[Stock]:[param_complete]], 6, FALSE)</f>
        <v>753</v>
      </c>
      <c r="X326" s="9">
        <f>VLOOKUP(Table1[[#This Row],[Stock]], Table2[[#All],[Stock]:[param_complete]], 8, FALSE)</f>
        <v>9</v>
      </c>
      <c r="Y326" s="9">
        <f>VLOOKUP(Table1[[#This Row],[Stock]], Table2[[#All],[Stock]:[param_complete]], 10, FALSE)</f>
        <v>3</v>
      </c>
      <c r="Z326" s="9">
        <f>VLOOKUP(Table1[[#This Row],[Stock]], Table2[[#All],[Stock]:[param_complete]], 12, FALSE)</f>
        <v>20.333333329999999</v>
      </c>
      <c r="AA326" s="9">
        <f>VLOOKUP(Table1[[#This Row],[Stock]], Table2[[#All],[Stock]:[param_complete]], 14, FALSE)</f>
        <v>235</v>
      </c>
      <c r="AB326" s="9">
        <f>VLOOKUP(Table1[[#This Row],[Stock]], Table2[[#All],[Stock]:[param_complete]], 16, FALSE)</f>
        <v>459</v>
      </c>
      <c r="AC326" s="9">
        <f>VLOOKUP(Table1[[#This Row],[Stock]], Table2[[#All],[Stock]:[param_complete]], 18, FALSE)</f>
        <v>3.4200002E-2</v>
      </c>
      <c r="AD326" s="9">
        <f>VLOOKUP(Table1[[#This Row],[Stock]], Table2[[#All],[Stock]:[param_complete]], 20, FALSE)</f>
        <v>329</v>
      </c>
      <c r="AE326" s="9">
        <f>VLOOKUP(Table1[[#This Row],[Stock]], Table2[[#All],[Stock]:[param_complete]], 22, FALSE)</f>
        <v>39</v>
      </c>
      <c r="AF326" s="9">
        <f>VLOOKUP(Table1[[#This Row],[Stock]], Table2[[#All],[Stock]:[param_complete]], 24, FALSE)</f>
        <v>19</v>
      </c>
      <c r="AG326" s="9">
        <f>VLOOKUP(Table1[[#This Row],[Stock]], Table2[[#All],[Stock]:[param_complete]], 26, FALSE)</f>
        <v>0</v>
      </c>
      <c r="AH326" s="9">
        <f>VLOOKUP(Table1[[#This Row],[Stock]], Table2[[#All],[Stock]:[param_complete]], 28, FALSE)</f>
        <v>0</v>
      </c>
      <c r="AI326" s="9">
        <f>VLOOKUP(Table1[[#This Row],[Stock]], Table2[[#All],[Stock]:[param_complete]], 29, FALSE)</f>
        <v>400</v>
      </c>
      <c r="AJ326" s="9">
        <f>VLOOKUP(Table1[[#This Row],[Stock]], Table2[[#All],[Stock]:[param_complete]], 30, FALSE)</f>
        <v>200</v>
      </c>
      <c r="AK326" s="65">
        <f>VLOOKUP(Table1[[#This Row],[Stock]], Table2[[#All],[Stock]:[param_complete]], 32, FALSE)</f>
        <v>0</v>
      </c>
    </row>
    <row r="327" spans="1:37" x14ac:dyDescent="0.3">
      <c r="A327" t="s">
        <v>77</v>
      </c>
      <c r="B327" t="s">
        <v>78</v>
      </c>
      <c r="C327" t="s">
        <v>83</v>
      </c>
      <c r="D327">
        <v>16</v>
      </c>
      <c r="E327" s="92">
        <v>0.02</v>
      </c>
      <c r="F327">
        <v>0.93399999999999994</v>
      </c>
      <c r="G327">
        <f t="shared" si="2"/>
        <v>1.1883333333333332</v>
      </c>
      <c r="H327" t="s">
        <v>110</v>
      </c>
      <c r="I327" t="s">
        <v>85</v>
      </c>
      <c r="J327" t="s">
        <v>5</v>
      </c>
      <c r="K327" t="s">
        <v>5</v>
      </c>
      <c r="L327" t="s">
        <v>5</v>
      </c>
      <c r="M327" s="1" t="s">
        <v>86</v>
      </c>
      <c r="P327">
        <v>1</v>
      </c>
      <c r="Q327" t="s">
        <v>7</v>
      </c>
      <c r="R327" t="s">
        <v>7</v>
      </c>
      <c r="S327" t="s">
        <v>8</v>
      </c>
      <c r="T327" t="s">
        <v>66</v>
      </c>
      <c r="U327" s="9" t="str">
        <f>VLOOKUP(Table1[[#This Row],[Stock]], Table2[[#All],[Stock]:[param_complete]], 2, FALSE)</f>
        <v>reef-associated</v>
      </c>
      <c r="V327" s="9">
        <f>VLOOKUP(Table1[[#This Row],[Stock]], Table2[[#All],[Stock]:[param_complete]], 4, FALSE)</f>
        <v>4.28</v>
      </c>
      <c r="W327" s="9">
        <f>VLOOKUP(Table1[[#This Row],[Stock]], Table2[[#All],[Stock]:[param_complete]], 6, FALSE)</f>
        <v>753</v>
      </c>
      <c r="X327" s="9">
        <f>VLOOKUP(Table1[[#This Row],[Stock]], Table2[[#All],[Stock]:[param_complete]], 8, FALSE)</f>
        <v>9</v>
      </c>
      <c r="Y327" s="9">
        <f>VLOOKUP(Table1[[#This Row],[Stock]], Table2[[#All],[Stock]:[param_complete]], 10, FALSE)</f>
        <v>3</v>
      </c>
      <c r="Z327" s="9">
        <f>VLOOKUP(Table1[[#This Row],[Stock]], Table2[[#All],[Stock]:[param_complete]], 12, FALSE)</f>
        <v>20.333333329999999</v>
      </c>
      <c r="AA327" s="9">
        <f>VLOOKUP(Table1[[#This Row],[Stock]], Table2[[#All],[Stock]:[param_complete]], 14, FALSE)</f>
        <v>235</v>
      </c>
      <c r="AB327" s="9">
        <f>VLOOKUP(Table1[[#This Row],[Stock]], Table2[[#All],[Stock]:[param_complete]], 16, FALSE)</f>
        <v>459</v>
      </c>
      <c r="AC327" s="9">
        <f>VLOOKUP(Table1[[#This Row],[Stock]], Table2[[#All],[Stock]:[param_complete]], 18, FALSE)</f>
        <v>3.4200002E-2</v>
      </c>
      <c r="AD327" s="9">
        <f>VLOOKUP(Table1[[#This Row],[Stock]], Table2[[#All],[Stock]:[param_complete]], 20, FALSE)</f>
        <v>329</v>
      </c>
      <c r="AE327" s="9">
        <f>VLOOKUP(Table1[[#This Row],[Stock]], Table2[[#All],[Stock]:[param_complete]], 22, FALSE)</f>
        <v>39</v>
      </c>
      <c r="AF327" s="9">
        <f>VLOOKUP(Table1[[#This Row],[Stock]], Table2[[#All],[Stock]:[param_complete]], 24, FALSE)</f>
        <v>19</v>
      </c>
      <c r="AG327" s="9">
        <f>VLOOKUP(Table1[[#This Row],[Stock]], Table2[[#All],[Stock]:[param_complete]], 26, FALSE)</f>
        <v>0</v>
      </c>
      <c r="AH327" s="9">
        <f>VLOOKUP(Table1[[#This Row],[Stock]], Table2[[#All],[Stock]:[param_complete]], 28, FALSE)</f>
        <v>0</v>
      </c>
      <c r="AI327" s="9">
        <f>VLOOKUP(Table1[[#This Row],[Stock]], Table2[[#All],[Stock]:[param_complete]], 29, FALSE)</f>
        <v>400</v>
      </c>
      <c r="AJ327" s="9">
        <f>VLOOKUP(Table1[[#This Row],[Stock]], Table2[[#All],[Stock]:[param_complete]], 30, FALSE)</f>
        <v>200</v>
      </c>
      <c r="AK327" s="65">
        <f>VLOOKUP(Table1[[#This Row],[Stock]], Table2[[#All],[Stock]:[param_complete]], 32, FALSE)</f>
        <v>0</v>
      </c>
    </row>
    <row r="328" spans="1:37" x14ac:dyDescent="0.3">
      <c r="A328" t="s">
        <v>77</v>
      </c>
      <c r="B328" t="s">
        <v>78</v>
      </c>
      <c r="C328" t="s">
        <v>83</v>
      </c>
      <c r="D328">
        <v>17</v>
      </c>
      <c r="E328" s="92">
        <v>0.05</v>
      </c>
      <c r="F328">
        <v>0.93599999999999994</v>
      </c>
      <c r="G328">
        <f t="shared" si="2"/>
        <v>1.1883333333333332</v>
      </c>
      <c r="H328" t="s">
        <v>109</v>
      </c>
      <c r="I328" t="s">
        <v>85</v>
      </c>
      <c r="J328" t="s">
        <v>5</v>
      </c>
      <c r="K328" t="s">
        <v>5</v>
      </c>
      <c r="L328" t="s">
        <v>5</v>
      </c>
      <c r="M328" s="1" t="s">
        <v>86</v>
      </c>
      <c r="P328">
        <v>1</v>
      </c>
      <c r="Q328" t="s">
        <v>7</v>
      </c>
      <c r="R328" t="s">
        <v>7</v>
      </c>
      <c r="S328" t="s">
        <v>8</v>
      </c>
      <c r="T328" t="s">
        <v>66</v>
      </c>
      <c r="U328" s="9" t="str">
        <f>VLOOKUP(Table1[[#This Row],[Stock]], Table2[[#All],[Stock]:[param_complete]], 2, FALSE)</f>
        <v>reef-associated</v>
      </c>
      <c r="V328" s="9">
        <f>VLOOKUP(Table1[[#This Row],[Stock]], Table2[[#All],[Stock]:[param_complete]], 4, FALSE)</f>
        <v>4.28</v>
      </c>
      <c r="W328" s="9">
        <f>VLOOKUP(Table1[[#This Row],[Stock]], Table2[[#All],[Stock]:[param_complete]], 6, FALSE)</f>
        <v>753</v>
      </c>
      <c r="X328" s="9">
        <f>VLOOKUP(Table1[[#This Row],[Stock]], Table2[[#All],[Stock]:[param_complete]], 8, FALSE)</f>
        <v>9</v>
      </c>
      <c r="Y328" s="9">
        <f>VLOOKUP(Table1[[#This Row],[Stock]], Table2[[#All],[Stock]:[param_complete]], 10, FALSE)</f>
        <v>3</v>
      </c>
      <c r="Z328" s="9">
        <f>VLOOKUP(Table1[[#This Row],[Stock]], Table2[[#All],[Stock]:[param_complete]], 12, FALSE)</f>
        <v>20.333333329999999</v>
      </c>
      <c r="AA328" s="9">
        <f>VLOOKUP(Table1[[#This Row],[Stock]], Table2[[#All],[Stock]:[param_complete]], 14, FALSE)</f>
        <v>235</v>
      </c>
      <c r="AB328" s="9">
        <f>VLOOKUP(Table1[[#This Row],[Stock]], Table2[[#All],[Stock]:[param_complete]], 16, FALSE)</f>
        <v>459</v>
      </c>
      <c r="AC328" s="9">
        <f>VLOOKUP(Table1[[#This Row],[Stock]], Table2[[#All],[Stock]:[param_complete]], 18, FALSE)</f>
        <v>3.4200002E-2</v>
      </c>
      <c r="AD328" s="9">
        <f>VLOOKUP(Table1[[#This Row],[Stock]], Table2[[#All],[Stock]:[param_complete]], 20, FALSE)</f>
        <v>329</v>
      </c>
      <c r="AE328" s="9">
        <f>VLOOKUP(Table1[[#This Row],[Stock]], Table2[[#All],[Stock]:[param_complete]], 22, FALSE)</f>
        <v>39</v>
      </c>
      <c r="AF328" s="9">
        <f>VLOOKUP(Table1[[#This Row],[Stock]], Table2[[#All],[Stock]:[param_complete]], 24, FALSE)</f>
        <v>19</v>
      </c>
      <c r="AG328" s="9">
        <f>VLOOKUP(Table1[[#This Row],[Stock]], Table2[[#All],[Stock]:[param_complete]], 26, FALSE)</f>
        <v>0</v>
      </c>
      <c r="AH328" s="9">
        <f>VLOOKUP(Table1[[#This Row],[Stock]], Table2[[#All],[Stock]:[param_complete]], 28, FALSE)</f>
        <v>0</v>
      </c>
      <c r="AI328" s="9">
        <f>VLOOKUP(Table1[[#This Row],[Stock]], Table2[[#All],[Stock]:[param_complete]], 29, FALSE)</f>
        <v>400</v>
      </c>
      <c r="AJ328" s="9">
        <f>VLOOKUP(Table1[[#This Row],[Stock]], Table2[[#All],[Stock]:[param_complete]], 30, FALSE)</f>
        <v>200</v>
      </c>
      <c r="AK328" s="65">
        <f>VLOOKUP(Table1[[#This Row],[Stock]], Table2[[#All],[Stock]:[param_complete]], 32, FALSE)</f>
        <v>0</v>
      </c>
    </row>
    <row r="329" spans="1:37" x14ac:dyDescent="0.3">
      <c r="A329" t="s">
        <v>77</v>
      </c>
      <c r="B329" t="s">
        <v>78</v>
      </c>
      <c r="C329" t="s">
        <v>83</v>
      </c>
      <c r="D329">
        <v>18</v>
      </c>
      <c r="E329" s="92">
        <v>0.13</v>
      </c>
      <c r="F329">
        <v>0.93700000000000006</v>
      </c>
      <c r="G329">
        <f t="shared" si="2"/>
        <v>1.1883333333333332</v>
      </c>
      <c r="H329" t="s">
        <v>108</v>
      </c>
      <c r="I329" t="s">
        <v>85</v>
      </c>
      <c r="J329" t="s">
        <v>5</v>
      </c>
      <c r="K329" t="s">
        <v>5</v>
      </c>
      <c r="L329" t="s">
        <v>5</v>
      </c>
      <c r="M329" s="1" t="s">
        <v>86</v>
      </c>
      <c r="P329">
        <v>1</v>
      </c>
      <c r="Q329" t="s">
        <v>7</v>
      </c>
      <c r="R329" t="s">
        <v>7</v>
      </c>
      <c r="S329" t="s">
        <v>8</v>
      </c>
      <c r="T329" t="s">
        <v>66</v>
      </c>
      <c r="U329" s="9" t="str">
        <f>VLOOKUP(Table1[[#This Row],[Stock]], Table2[[#All],[Stock]:[param_complete]], 2, FALSE)</f>
        <v>reef-associated</v>
      </c>
      <c r="V329" s="9">
        <f>VLOOKUP(Table1[[#This Row],[Stock]], Table2[[#All],[Stock]:[param_complete]], 4, FALSE)</f>
        <v>4.28</v>
      </c>
      <c r="W329" s="9">
        <f>VLOOKUP(Table1[[#This Row],[Stock]], Table2[[#All],[Stock]:[param_complete]], 6, FALSE)</f>
        <v>753</v>
      </c>
      <c r="X329" s="9">
        <f>VLOOKUP(Table1[[#This Row],[Stock]], Table2[[#All],[Stock]:[param_complete]], 8, FALSE)</f>
        <v>9</v>
      </c>
      <c r="Y329" s="9">
        <f>VLOOKUP(Table1[[#This Row],[Stock]], Table2[[#All],[Stock]:[param_complete]], 10, FALSE)</f>
        <v>3</v>
      </c>
      <c r="Z329" s="9">
        <f>VLOOKUP(Table1[[#This Row],[Stock]], Table2[[#All],[Stock]:[param_complete]], 12, FALSE)</f>
        <v>20.333333329999999</v>
      </c>
      <c r="AA329" s="9">
        <f>VLOOKUP(Table1[[#This Row],[Stock]], Table2[[#All],[Stock]:[param_complete]], 14, FALSE)</f>
        <v>235</v>
      </c>
      <c r="AB329" s="9">
        <f>VLOOKUP(Table1[[#This Row],[Stock]], Table2[[#All],[Stock]:[param_complete]], 16, FALSE)</f>
        <v>459</v>
      </c>
      <c r="AC329" s="9">
        <f>VLOOKUP(Table1[[#This Row],[Stock]], Table2[[#All],[Stock]:[param_complete]], 18, FALSE)</f>
        <v>3.4200002E-2</v>
      </c>
      <c r="AD329" s="9">
        <f>VLOOKUP(Table1[[#This Row],[Stock]], Table2[[#All],[Stock]:[param_complete]], 20, FALSE)</f>
        <v>329</v>
      </c>
      <c r="AE329" s="9">
        <f>VLOOKUP(Table1[[#This Row],[Stock]], Table2[[#All],[Stock]:[param_complete]], 22, FALSE)</f>
        <v>39</v>
      </c>
      <c r="AF329" s="9">
        <f>VLOOKUP(Table1[[#This Row],[Stock]], Table2[[#All],[Stock]:[param_complete]], 24, FALSE)</f>
        <v>19</v>
      </c>
      <c r="AG329" s="9">
        <f>VLOOKUP(Table1[[#This Row],[Stock]], Table2[[#All],[Stock]:[param_complete]], 26, FALSE)</f>
        <v>0</v>
      </c>
      <c r="AH329" s="9">
        <f>VLOOKUP(Table1[[#This Row],[Stock]], Table2[[#All],[Stock]:[param_complete]], 28, FALSE)</f>
        <v>0</v>
      </c>
      <c r="AI329" s="9">
        <f>VLOOKUP(Table1[[#This Row],[Stock]], Table2[[#All],[Stock]:[param_complete]], 29, FALSE)</f>
        <v>400</v>
      </c>
      <c r="AJ329" s="9">
        <f>VLOOKUP(Table1[[#This Row],[Stock]], Table2[[#All],[Stock]:[param_complete]], 30, FALSE)</f>
        <v>200</v>
      </c>
      <c r="AK329" s="65">
        <f>VLOOKUP(Table1[[#This Row],[Stock]], Table2[[#All],[Stock]:[param_complete]], 32, FALSE)</f>
        <v>0</v>
      </c>
    </row>
    <row r="330" spans="1:37" x14ac:dyDescent="0.3">
      <c r="A330" t="s">
        <v>77</v>
      </c>
      <c r="B330" t="s">
        <v>78</v>
      </c>
      <c r="C330" t="s">
        <v>83</v>
      </c>
      <c r="D330">
        <v>19</v>
      </c>
      <c r="E330" s="92">
        <v>0.28000000000000003</v>
      </c>
      <c r="F330">
        <v>0.93900000000000006</v>
      </c>
      <c r="G330">
        <f t="shared" si="2"/>
        <v>1.1883333333333332</v>
      </c>
      <c r="H330" t="s">
        <v>107</v>
      </c>
      <c r="I330" t="s">
        <v>85</v>
      </c>
      <c r="J330" t="s">
        <v>5</v>
      </c>
      <c r="K330" t="s">
        <v>5</v>
      </c>
      <c r="L330" t="s">
        <v>5</v>
      </c>
      <c r="M330" s="1" t="s">
        <v>86</v>
      </c>
      <c r="P330">
        <v>1</v>
      </c>
      <c r="Q330" t="s">
        <v>7</v>
      </c>
      <c r="R330" t="s">
        <v>7</v>
      </c>
      <c r="S330" t="s">
        <v>8</v>
      </c>
      <c r="T330" t="s">
        <v>66</v>
      </c>
      <c r="U330" s="9" t="str">
        <f>VLOOKUP(Table1[[#This Row],[Stock]], Table2[[#All],[Stock]:[param_complete]], 2, FALSE)</f>
        <v>reef-associated</v>
      </c>
      <c r="V330" s="9">
        <f>VLOOKUP(Table1[[#This Row],[Stock]], Table2[[#All],[Stock]:[param_complete]], 4, FALSE)</f>
        <v>4.28</v>
      </c>
      <c r="W330" s="9">
        <f>VLOOKUP(Table1[[#This Row],[Stock]], Table2[[#All],[Stock]:[param_complete]], 6, FALSE)</f>
        <v>753</v>
      </c>
      <c r="X330" s="9">
        <f>VLOOKUP(Table1[[#This Row],[Stock]], Table2[[#All],[Stock]:[param_complete]], 8, FALSE)</f>
        <v>9</v>
      </c>
      <c r="Y330" s="9">
        <f>VLOOKUP(Table1[[#This Row],[Stock]], Table2[[#All],[Stock]:[param_complete]], 10, FALSE)</f>
        <v>3</v>
      </c>
      <c r="Z330" s="9">
        <f>VLOOKUP(Table1[[#This Row],[Stock]], Table2[[#All],[Stock]:[param_complete]], 12, FALSE)</f>
        <v>20.333333329999999</v>
      </c>
      <c r="AA330" s="9">
        <f>VLOOKUP(Table1[[#This Row],[Stock]], Table2[[#All],[Stock]:[param_complete]], 14, FALSE)</f>
        <v>235</v>
      </c>
      <c r="AB330" s="9">
        <f>VLOOKUP(Table1[[#This Row],[Stock]], Table2[[#All],[Stock]:[param_complete]], 16, FALSE)</f>
        <v>459</v>
      </c>
      <c r="AC330" s="9">
        <f>VLOOKUP(Table1[[#This Row],[Stock]], Table2[[#All],[Stock]:[param_complete]], 18, FALSE)</f>
        <v>3.4200002E-2</v>
      </c>
      <c r="AD330" s="9">
        <f>VLOOKUP(Table1[[#This Row],[Stock]], Table2[[#All],[Stock]:[param_complete]], 20, FALSE)</f>
        <v>329</v>
      </c>
      <c r="AE330" s="9">
        <f>VLOOKUP(Table1[[#This Row],[Stock]], Table2[[#All],[Stock]:[param_complete]], 22, FALSE)</f>
        <v>39</v>
      </c>
      <c r="AF330" s="9">
        <f>VLOOKUP(Table1[[#This Row],[Stock]], Table2[[#All],[Stock]:[param_complete]], 24, FALSE)</f>
        <v>19</v>
      </c>
      <c r="AG330" s="9">
        <f>VLOOKUP(Table1[[#This Row],[Stock]], Table2[[#All],[Stock]:[param_complete]], 26, FALSE)</f>
        <v>0</v>
      </c>
      <c r="AH330" s="9">
        <f>VLOOKUP(Table1[[#This Row],[Stock]], Table2[[#All],[Stock]:[param_complete]], 28, FALSE)</f>
        <v>0</v>
      </c>
      <c r="AI330" s="9">
        <f>VLOOKUP(Table1[[#This Row],[Stock]], Table2[[#All],[Stock]:[param_complete]], 29, FALSE)</f>
        <v>400</v>
      </c>
      <c r="AJ330" s="9">
        <f>VLOOKUP(Table1[[#This Row],[Stock]], Table2[[#All],[Stock]:[param_complete]], 30, FALSE)</f>
        <v>200</v>
      </c>
      <c r="AK330" s="65">
        <f>VLOOKUP(Table1[[#This Row],[Stock]], Table2[[#All],[Stock]:[param_complete]], 32, FALSE)</f>
        <v>0</v>
      </c>
    </row>
    <row r="331" spans="1:37" x14ac:dyDescent="0.3">
      <c r="A331" t="s">
        <v>77</v>
      </c>
      <c r="B331" t="s">
        <v>78</v>
      </c>
      <c r="C331" t="s">
        <v>83</v>
      </c>
      <c r="D331">
        <v>20</v>
      </c>
      <c r="E331" s="92">
        <v>0.51</v>
      </c>
      <c r="F331">
        <v>0.94</v>
      </c>
      <c r="G331">
        <f t="shared" si="2"/>
        <v>1.1883333333333332</v>
      </c>
      <c r="H331" t="s">
        <v>106</v>
      </c>
      <c r="I331" t="s">
        <v>85</v>
      </c>
      <c r="J331" t="s">
        <v>5</v>
      </c>
      <c r="K331" t="s">
        <v>5</v>
      </c>
      <c r="L331" t="s">
        <v>5</v>
      </c>
      <c r="M331" s="1" t="s">
        <v>86</v>
      </c>
      <c r="P331">
        <v>1</v>
      </c>
      <c r="Q331" t="s">
        <v>7</v>
      </c>
      <c r="R331" t="s">
        <v>7</v>
      </c>
      <c r="S331" t="s">
        <v>8</v>
      </c>
      <c r="T331" t="s">
        <v>66</v>
      </c>
      <c r="U331" s="9" t="str">
        <f>VLOOKUP(Table1[[#This Row],[Stock]], Table2[[#All],[Stock]:[param_complete]], 2, FALSE)</f>
        <v>reef-associated</v>
      </c>
      <c r="V331" s="9">
        <f>VLOOKUP(Table1[[#This Row],[Stock]], Table2[[#All],[Stock]:[param_complete]], 4, FALSE)</f>
        <v>4.28</v>
      </c>
      <c r="W331" s="9">
        <f>VLOOKUP(Table1[[#This Row],[Stock]], Table2[[#All],[Stock]:[param_complete]], 6, FALSE)</f>
        <v>753</v>
      </c>
      <c r="X331" s="9">
        <f>VLOOKUP(Table1[[#This Row],[Stock]], Table2[[#All],[Stock]:[param_complete]], 8, FALSE)</f>
        <v>9</v>
      </c>
      <c r="Y331" s="9">
        <f>VLOOKUP(Table1[[#This Row],[Stock]], Table2[[#All],[Stock]:[param_complete]], 10, FALSE)</f>
        <v>3</v>
      </c>
      <c r="Z331" s="9">
        <f>VLOOKUP(Table1[[#This Row],[Stock]], Table2[[#All],[Stock]:[param_complete]], 12, FALSE)</f>
        <v>20.333333329999999</v>
      </c>
      <c r="AA331" s="9">
        <f>VLOOKUP(Table1[[#This Row],[Stock]], Table2[[#All],[Stock]:[param_complete]], 14, FALSE)</f>
        <v>235</v>
      </c>
      <c r="AB331" s="9">
        <f>VLOOKUP(Table1[[#This Row],[Stock]], Table2[[#All],[Stock]:[param_complete]], 16, FALSE)</f>
        <v>459</v>
      </c>
      <c r="AC331" s="9">
        <f>VLOOKUP(Table1[[#This Row],[Stock]], Table2[[#All],[Stock]:[param_complete]], 18, FALSE)</f>
        <v>3.4200002E-2</v>
      </c>
      <c r="AD331" s="9">
        <f>VLOOKUP(Table1[[#This Row],[Stock]], Table2[[#All],[Stock]:[param_complete]], 20, FALSE)</f>
        <v>329</v>
      </c>
      <c r="AE331" s="9">
        <f>VLOOKUP(Table1[[#This Row],[Stock]], Table2[[#All],[Stock]:[param_complete]], 22, FALSE)</f>
        <v>39</v>
      </c>
      <c r="AF331" s="9">
        <f>VLOOKUP(Table1[[#This Row],[Stock]], Table2[[#All],[Stock]:[param_complete]], 24, FALSE)</f>
        <v>19</v>
      </c>
      <c r="AG331" s="9">
        <f>VLOOKUP(Table1[[#This Row],[Stock]], Table2[[#All],[Stock]:[param_complete]], 26, FALSE)</f>
        <v>0</v>
      </c>
      <c r="AH331" s="9">
        <f>VLOOKUP(Table1[[#This Row],[Stock]], Table2[[#All],[Stock]:[param_complete]], 28, FALSE)</f>
        <v>0</v>
      </c>
      <c r="AI331" s="9">
        <f>VLOOKUP(Table1[[#This Row],[Stock]], Table2[[#All],[Stock]:[param_complete]], 29, FALSE)</f>
        <v>400</v>
      </c>
      <c r="AJ331" s="9">
        <f>VLOOKUP(Table1[[#This Row],[Stock]], Table2[[#All],[Stock]:[param_complete]], 30, FALSE)</f>
        <v>200</v>
      </c>
      <c r="AK331" s="65">
        <f>VLOOKUP(Table1[[#This Row],[Stock]], Table2[[#All],[Stock]:[param_complete]], 32, FALSE)</f>
        <v>0</v>
      </c>
    </row>
    <row r="332" spans="1:37" x14ac:dyDescent="0.3">
      <c r="A332" t="s">
        <v>77</v>
      </c>
      <c r="B332" t="s">
        <v>78</v>
      </c>
      <c r="C332" t="s">
        <v>83</v>
      </c>
      <c r="D332">
        <v>21</v>
      </c>
      <c r="E332" s="92">
        <v>0.74</v>
      </c>
      <c r="F332">
        <v>0.94100000000000006</v>
      </c>
      <c r="G332">
        <f t="shared" si="2"/>
        <v>1.1883333333333332</v>
      </c>
      <c r="H332" t="s">
        <v>105</v>
      </c>
      <c r="I332" t="s">
        <v>85</v>
      </c>
      <c r="J332" t="s">
        <v>5</v>
      </c>
      <c r="K332" t="s">
        <v>5</v>
      </c>
      <c r="L332" t="s">
        <v>5</v>
      </c>
      <c r="M332" s="1" t="s">
        <v>86</v>
      </c>
      <c r="P332">
        <v>1</v>
      </c>
      <c r="Q332" t="s">
        <v>7</v>
      </c>
      <c r="R332" t="s">
        <v>7</v>
      </c>
      <c r="S332" t="s">
        <v>8</v>
      </c>
      <c r="T332" t="s">
        <v>66</v>
      </c>
      <c r="U332" s="9" t="str">
        <f>VLOOKUP(Table1[[#This Row],[Stock]], Table2[[#All],[Stock]:[param_complete]], 2, FALSE)</f>
        <v>reef-associated</v>
      </c>
      <c r="V332" s="9">
        <f>VLOOKUP(Table1[[#This Row],[Stock]], Table2[[#All],[Stock]:[param_complete]], 4, FALSE)</f>
        <v>4.28</v>
      </c>
      <c r="W332" s="9">
        <f>VLOOKUP(Table1[[#This Row],[Stock]], Table2[[#All],[Stock]:[param_complete]], 6, FALSE)</f>
        <v>753</v>
      </c>
      <c r="X332" s="9">
        <f>VLOOKUP(Table1[[#This Row],[Stock]], Table2[[#All],[Stock]:[param_complete]], 8, FALSE)</f>
        <v>9</v>
      </c>
      <c r="Y332" s="9">
        <f>VLOOKUP(Table1[[#This Row],[Stock]], Table2[[#All],[Stock]:[param_complete]], 10, FALSE)</f>
        <v>3</v>
      </c>
      <c r="Z332" s="9">
        <f>VLOOKUP(Table1[[#This Row],[Stock]], Table2[[#All],[Stock]:[param_complete]], 12, FALSE)</f>
        <v>20.333333329999999</v>
      </c>
      <c r="AA332" s="9">
        <f>VLOOKUP(Table1[[#This Row],[Stock]], Table2[[#All],[Stock]:[param_complete]], 14, FALSE)</f>
        <v>235</v>
      </c>
      <c r="AB332" s="9">
        <f>VLOOKUP(Table1[[#This Row],[Stock]], Table2[[#All],[Stock]:[param_complete]], 16, FALSE)</f>
        <v>459</v>
      </c>
      <c r="AC332" s="9">
        <f>VLOOKUP(Table1[[#This Row],[Stock]], Table2[[#All],[Stock]:[param_complete]], 18, FALSE)</f>
        <v>3.4200002E-2</v>
      </c>
      <c r="AD332" s="9">
        <f>VLOOKUP(Table1[[#This Row],[Stock]], Table2[[#All],[Stock]:[param_complete]], 20, FALSE)</f>
        <v>329</v>
      </c>
      <c r="AE332" s="9">
        <f>VLOOKUP(Table1[[#This Row],[Stock]], Table2[[#All],[Stock]:[param_complete]], 22, FALSE)</f>
        <v>39</v>
      </c>
      <c r="AF332" s="9">
        <f>VLOOKUP(Table1[[#This Row],[Stock]], Table2[[#All],[Stock]:[param_complete]], 24, FALSE)</f>
        <v>19</v>
      </c>
      <c r="AG332" s="9">
        <f>VLOOKUP(Table1[[#This Row],[Stock]], Table2[[#All],[Stock]:[param_complete]], 26, FALSE)</f>
        <v>0</v>
      </c>
      <c r="AH332" s="9">
        <f>VLOOKUP(Table1[[#This Row],[Stock]], Table2[[#All],[Stock]:[param_complete]], 28, FALSE)</f>
        <v>0</v>
      </c>
      <c r="AI332" s="9">
        <f>VLOOKUP(Table1[[#This Row],[Stock]], Table2[[#All],[Stock]:[param_complete]], 29, FALSE)</f>
        <v>400</v>
      </c>
      <c r="AJ332" s="9">
        <f>VLOOKUP(Table1[[#This Row],[Stock]], Table2[[#All],[Stock]:[param_complete]], 30, FALSE)</f>
        <v>200</v>
      </c>
      <c r="AK332" s="65">
        <f>VLOOKUP(Table1[[#This Row],[Stock]], Table2[[#All],[Stock]:[param_complete]], 32, FALSE)</f>
        <v>0</v>
      </c>
    </row>
    <row r="333" spans="1:37" x14ac:dyDescent="0.3">
      <c r="A333" t="s">
        <v>77</v>
      </c>
      <c r="B333" t="s">
        <v>78</v>
      </c>
      <c r="C333" t="s">
        <v>83</v>
      </c>
      <c r="D333">
        <v>22</v>
      </c>
      <c r="E333" s="92">
        <v>0.88</v>
      </c>
      <c r="F333">
        <v>0.94199999999999995</v>
      </c>
      <c r="G333">
        <f t="shared" si="2"/>
        <v>1.1883333333333332</v>
      </c>
      <c r="H333" t="s">
        <v>104</v>
      </c>
      <c r="I333" t="s">
        <v>85</v>
      </c>
      <c r="J333" t="s">
        <v>5</v>
      </c>
      <c r="K333" t="s">
        <v>5</v>
      </c>
      <c r="L333" t="s">
        <v>5</v>
      </c>
      <c r="M333" s="1" t="s">
        <v>86</v>
      </c>
      <c r="P333">
        <v>1</v>
      </c>
      <c r="Q333" t="s">
        <v>7</v>
      </c>
      <c r="R333" t="s">
        <v>7</v>
      </c>
      <c r="S333" t="s">
        <v>8</v>
      </c>
      <c r="T333" t="s">
        <v>66</v>
      </c>
      <c r="U333" s="9" t="str">
        <f>VLOOKUP(Table1[[#This Row],[Stock]], Table2[[#All],[Stock]:[param_complete]], 2, FALSE)</f>
        <v>reef-associated</v>
      </c>
      <c r="V333" s="9">
        <f>VLOOKUP(Table1[[#This Row],[Stock]], Table2[[#All],[Stock]:[param_complete]], 4, FALSE)</f>
        <v>4.28</v>
      </c>
      <c r="W333" s="9">
        <f>VLOOKUP(Table1[[#This Row],[Stock]], Table2[[#All],[Stock]:[param_complete]], 6, FALSE)</f>
        <v>753</v>
      </c>
      <c r="X333" s="9">
        <f>VLOOKUP(Table1[[#This Row],[Stock]], Table2[[#All],[Stock]:[param_complete]], 8, FALSE)</f>
        <v>9</v>
      </c>
      <c r="Y333" s="9">
        <f>VLOOKUP(Table1[[#This Row],[Stock]], Table2[[#All],[Stock]:[param_complete]], 10, FALSE)</f>
        <v>3</v>
      </c>
      <c r="Z333" s="9">
        <f>VLOOKUP(Table1[[#This Row],[Stock]], Table2[[#All],[Stock]:[param_complete]], 12, FALSE)</f>
        <v>20.333333329999999</v>
      </c>
      <c r="AA333" s="9">
        <f>VLOOKUP(Table1[[#This Row],[Stock]], Table2[[#All],[Stock]:[param_complete]], 14, FALSE)</f>
        <v>235</v>
      </c>
      <c r="AB333" s="9">
        <f>VLOOKUP(Table1[[#This Row],[Stock]], Table2[[#All],[Stock]:[param_complete]], 16, FALSE)</f>
        <v>459</v>
      </c>
      <c r="AC333" s="9">
        <f>VLOOKUP(Table1[[#This Row],[Stock]], Table2[[#All],[Stock]:[param_complete]], 18, FALSE)</f>
        <v>3.4200002E-2</v>
      </c>
      <c r="AD333" s="9">
        <f>VLOOKUP(Table1[[#This Row],[Stock]], Table2[[#All],[Stock]:[param_complete]], 20, FALSE)</f>
        <v>329</v>
      </c>
      <c r="AE333" s="9">
        <f>VLOOKUP(Table1[[#This Row],[Stock]], Table2[[#All],[Stock]:[param_complete]], 22, FALSE)</f>
        <v>39</v>
      </c>
      <c r="AF333" s="9">
        <f>VLOOKUP(Table1[[#This Row],[Stock]], Table2[[#All],[Stock]:[param_complete]], 24, FALSE)</f>
        <v>19</v>
      </c>
      <c r="AG333" s="9">
        <f>VLOOKUP(Table1[[#This Row],[Stock]], Table2[[#All],[Stock]:[param_complete]], 26, FALSE)</f>
        <v>0</v>
      </c>
      <c r="AH333" s="9">
        <f>VLOOKUP(Table1[[#This Row],[Stock]], Table2[[#All],[Stock]:[param_complete]], 28, FALSE)</f>
        <v>0</v>
      </c>
      <c r="AI333" s="9">
        <f>VLOOKUP(Table1[[#This Row],[Stock]], Table2[[#All],[Stock]:[param_complete]], 29, FALSE)</f>
        <v>400</v>
      </c>
      <c r="AJ333" s="9">
        <f>VLOOKUP(Table1[[#This Row],[Stock]], Table2[[#All],[Stock]:[param_complete]], 30, FALSE)</f>
        <v>200</v>
      </c>
      <c r="AK333" s="65">
        <f>VLOOKUP(Table1[[#This Row],[Stock]], Table2[[#All],[Stock]:[param_complete]], 32, FALSE)</f>
        <v>0</v>
      </c>
    </row>
    <row r="334" spans="1:37" x14ac:dyDescent="0.3">
      <c r="A334" t="s">
        <v>77</v>
      </c>
      <c r="B334" t="s">
        <v>78</v>
      </c>
      <c r="C334" t="s">
        <v>83</v>
      </c>
      <c r="D334">
        <v>23</v>
      </c>
      <c r="E334" s="92">
        <v>0.95</v>
      </c>
      <c r="F334">
        <v>0.94299999999999995</v>
      </c>
      <c r="G334">
        <f t="shared" si="2"/>
        <v>1.1883333333333332</v>
      </c>
      <c r="H334" t="s">
        <v>103</v>
      </c>
      <c r="I334" t="s">
        <v>85</v>
      </c>
      <c r="J334" t="s">
        <v>5</v>
      </c>
      <c r="K334" t="s">
        <v>5</v>
      </c>
      <c r="L334" t="s">
        <v>5</v>
      </c>
      <c r="M334" s="1" t="s">
        <v>86</v>
      </c>
      <c r="P334">
        <v>1</v>
      </c>
      <c r="Q334" t="s">
        <v>7</v>
      </c>
      <c r="R334" t="s">
        <v>7</v>
      </c>
      <c r="S334" t="s">
        <v>8</v>
      </c>
      <c r="T334" t="s">
        <v>66</v>
      </c>
      <c r="U334" s="9" t="str">
        <f>VLOOKUP(Table1[[#This Row],[Stock]], Table2[[#All],[Stock]:[param_complete]], 2, FALSE)</f>
        <v>reef-associated</v>
      </c>
      <c r="V334" s="9">
        <f>VLOOKUP(Table1[[#This Row],[Stock]], Table2[[#All],[Stock]:[param_complete]], 4, FALSE)</f>
        <v>4.28</v>
      </c>
      <c r="W334" s="9">
        <f>VLOOKUP(Table1[[#This Row],[Stock]], Table2[[#All],[Stock]:[param_complete]], 6, FALSE)</f>
        <v>753</v>
      </c>
      <c r="X334" s="9">
        <f>VLOOKUP(Table1[[#This Row],[Stock]], Table2[[#All],[Stock]:[param_complete]], 8, FALSE)</f>
        <v>9</v>
      </c>
      <c r="Y334" s="9">
        <f>VLOOKUP(Table1[[#This Row],[Stock]], Table2[[#All],[Stock]:[param_complete]], 10, FALSE)</f>
        <v>3</v>
      </c>
      <c r="Z334" s="9">
        <f>VLOOKUP(Table1[[#This Row],[Stock]], Table2[[#All],[Stock]:[param_complete]], 12, FALSE)</f>
        <v>20.333333329999999</v>
      </c>
      <c r="AA334" s="9">
        <f>VLOOKUP(Table1[[#This Row],[Stock]], Table2[[#All],[Stock]:[param_complete]], 14, FALSE)</f>
        <v>235</v>
      </c>
      <c r="AB334" s="9">
        <f>VLOOKUP(Table1[[#This Row],[Stock]], Table2[[#All],[Stock]:[param_complete]], 16, FALSE)</f>
        <v>459</v>
      </c>
      <c r="AC334" s="9">
        <f>VLOOKUP(Table1[[#This Row],[Stock]], Table2[[#All],[Stock]:[param_complete]], 18, FALSE)</f>
        <v>3.4200002E-2</v>
      </c>
      <c r="AD334" s="9">
        <f>VLOOKUP(Table1[[#This Row],[Stock]], Table2[[#All],[Stock]:[param_complete]], 20, FALSE)</f>
        <v>329</v>
      </c>
      <c r="AE334" s="9">
        <f>VLOOKUP(Table1[[#This Row],[Stock]], Table2[[#All],[Stock]:[param_complete]], 22, FALSE)</f>
        <v>39</v>
      </c>
      <c r="AF334" s="9">
        <f>VLOOKUP(Table1[[#This Row],[Stock]], Table2[[#All],[Stock]:[param_complete]], 24, FALSE)</f>
        <v>19</v>
      </c>
      <c r="AG334" s="9">
        <f>VLOOKUP(Table1[[#This Row],[Stock]], Table2[[#All],[Stock]:[param_complete]], 26, FALSE)</f>
        <v>0</v>
      </c>
      <c r="AH334" s="9">
        <f>VLOOKUP(Table1[[#This Row],[Stock]], Table2[[#All],[Stock]:[param_complete]], 28, FALSE)</f>
        <v>0</v>
      </c>
      <c r="AI334" s="9">
        <f>VLOOKUP(Table1[[#This Row],[Stock]], Table2[[#All],[Stock]:[param_complete]], 29, FALSE)</f>
        <v>400</v>
      </c>
      <c r="AJ334" s="9">
        <f>VLOOKUP(Table1[[#This Row],[Stock]], Table2[[#All],[Stock]:[param_complete]], 30, FALSE)</f>
        <v>200</v>
      </c>
      <c r="AK334" s="65">
        <f>VLOOKUP(Table1[[#This Row],[Stock]], Table2[[#All],[Stock]:[param_complete]], 32, FALSE)</f>
        <v>0</v>
      </c>
    </row>
    <row r="335" spans="1:37" x14ac:dyDescent="0.3">
      <c r="A335" t="s">
        <v>77</v>
      </c>
      <c r="B335" t="s">
        <v>78</v>
      </c>
      <c r="C335" t="s">
        <v>83</v>
      </c>
      <c r="D335">
        <v>24</v>
      </c>
      <c r="E335" s="92">
        <v>0.98</v>
      </c>
      <c r="F335">
        <v>0.94399999999999995</v>
      </c>
      <c r="G335">
        <f t="shared" si="2"/>
        <v>1.1883333333333332</v>
      </c>
      <c r="H335" t="s">
        <v>102</v>
      </c>
      <c r="I335" t="s">
        <v>85</v>
      </c>
      <c r="J335" t="s">
        <v>5</v>
      </c>
      <c r="K335" t="s">
        <v>5</v>
      </c>
      <c r="L335" t="s">
        <v>5</v>
      </c>
      <c r="M335" s="1" t="s">
        <v>86</v>
      </c>
      <c r="P335">
        <v>1</v>
      </c>
      <c r="Q335" t="s">
        <v>7</v>
      </c>
      <c r="R335" t="s">
        <v>7</v>
      </c>
      <c r="S335" t="s">
        <v>8</v>
      </c>
      <c r="T335" t="s">
        <v>66</v>
      </c>
      <c r="U335" s="9" t="str">
        <f>VLOOKUP(Table1[[#This Row],[Stock]], Table2[[#All],[Stock]:[param_complete]], 2, FALSE)</f>
        <v>reef-associated</v>
      </c>
      <c r="V335" s="9">
        <f>VLOOKUP(Table1[[#This Row],[Stock]], Table2[[#All],[Stock]:[param_complete]], 4, FALSE)</f>
        <v>4.28</v>
      </c>
      <c r="W335" s="9">
        <f>VLOOKUP(Table1[[#This Row],[Stock]], Table2[[#All],[Stock]:[param_complete]], 6, FALSE)</f>
        <v>753</v>
      </c>
      <c r="X335" s="9">
        <f>VLOOKUP(Table1[[#This Row],[Stock]], Table2[[#All],[Stock]:[param_complete]], 8, FALSE)</f>
        <v>9</v>
      </c>
      <c r="Y335" s="9">
        <f>VLOOKUP(Table1[[#This Row],[Stock]], Table2[[#All],[Stock]:[param_complete]], 10, FALSE)</f>
        <v>3</v>
      </c>
      <c r="Z335" s="9">
        <f>VLOOKUP(Table1[[#This Row],[Stock]], Table2[[#All],[Stock]:[param_complete]], 12, FALSE)</f>
        <v>20.333333329999999</v>
      </c>
      <c r="AA335" s="9">
        <f>VLOOKUP(Table1[[#This Row],[Stock]], Table2[[#All],[Stock]:[param_complete]], 14, FALSE)</f>
        <v>235</v>
      </c>
      <c r="AB335" s="9">
        <f>VLOOKUP(Table1[[#This Row],[Stock]], Table2[[#All],[Stock]:[param_complete]], 16, FALSE)</f>
        <v>459</v>
      </c>
      <c r="AC335" s="9">
        <f>VLOOKUP(Table1[[#This Row],[Stock]], Table2[[#All],[Stock]:[param_complete]], 18, FALSE)</f>
        <v>3.4200002E-2</v>
      </c>
      <c r="AD335" s="9">
        <f>VLOOKUP(Table1[[#This Row],[Stock]], Table2[[#All],[Stock]:[param_complete]], 20, FALSE)</f>
        <v>329</v>
      </c>
      <c r="AE335" s="9">
        <f>VLOOKUP(Table1[[#This Row],[Stock]], Table2[[#All],[Stock]:[param_complete]], 22, FALSE)</f>
        <v>39</v>
      </c>
      <c r="AF335" s="9">
        <f>VLOOKUP(Table1[[#This Row],[Stock]], Table2[[#All],[Stock]:[param_complete]], 24, FALSE)</f>
        <v>19</v>
      </c>
      <c r="AG335" s="9">
        <f>VLOOKUP(Table1[[#This Row],[Stock]], Table2[[#All],[Stock]:[param_complete]], 26, FALSE)</f>
        <v>0</v>
      </c>
      <c r="AH335" s="9">
        <f>VLOOKUP(Table1[[#This Row],[Stock]], Table2[[#All],[Stock]:[param_complete]], 28, FALSE)</f>
        <v>0</v>
      </c>
      <c r="AI335" s="9">
        <f>VLOOKUP(Table1[[#This Row],[Stock]], Table2[[#All],[Stock]:[param_complete]], 29, FALSE)</f>
        <v>400</v>
      </c>
      <c r="AJ335" s="9">
        <f>VLOOKUP(Table1[[#This Row],[Stock]], Table2[[#All],[Stock]:[param_complete]], 30, FALSE)</f>
        <v>200</v>
      </c>
      <c r="AK335" s="65">
        <f>VLOOKUP(Table1[[#This Row],[Stock]], Table2[[#All],[Stock]:[param_complete]], 32, FALSE)</f>
        <v>0</v>
      </c>
    </row>
    <row r="336" spans="1:37" x14ac:dyDescent="0.3">
      <c r="A336" t="s">
        <v>77</v>
      </c>
      <c r="B336" t="s">
        <v>78</v>
      </c>
      <c r="C336" t="s">
        <v>83</v>
      </c>
      <c r="D336">
        <v>25</v>
      </c>
      <c r="E336" s="92">
        <v>0.99</v>
      </c>
      <c r="F336">
        <v>0.94499999999999995</v>
      </c>
      <c r="G336">
        <f t="shared" si="2"/>
        <v>1.1883333333333332</v>
      </c>
      <c r="H336" t="s">
        <v>101</v>
      </c>
      <c r="I336" t="s">
        <v>85</v>
      </c>
      <c r="J336" t="s">
        <v>5</v>
      </c>
      <c r="K336" t="s">
        <v>5</v>
      </c>
      <c r="L336" t="s">
        <v>5</v>
      </c>
      <c r="M336" s="1" t="s">
        <v>86</v>
      </c>
      <c r="P336">
        <v>1</v>
      </c>
      <c r="Q336" t="s">
        <v>7</v>
      </c>
      <c r="R336" t="s">
        <v>7</v>
      </c>
      <c r="S336" t="s">
        <v>8</v>
      </c>
      <c r="T336" t="s">
        <v>66</v>
      </c>
      <c r="U336" s="9" t="str">
        <f>VLOOKUP(Table1[[#This Row],[Stock]], Table2[[#All],[Stock]:[param_complete]], 2, FALSE)</f>
        <v>reef-associated</v>
      </c>
      <c r="V336" s="9">
        <f>VLOOKUP(Table1[[#This Row],[Stock]], Table2[[#All],[Stock]:[param_complete]], 4, FALSE)</f>
        <v>4.28</v>
      </c>
      <c r="W336" s="9">
        <f>VLOOKUP(Table1[[#This Row],[Stock]], Table2[[#All],[Stock]:[param_complete]], 6, FALSE)</f>
        <v>753</v>
      </c>
      <c r="X336" s="9">
        <f>VLOOKUP(Table1[[#This Row],[Stock]], Table2[[#All],[Stock]:[param_complete]], 8, FALSE)</f>
        <v>9</v>
      </c>
      <c r="Y336" s="9">
        <f>VLOOKUP(Table1[[#This Row],[Stock]], Table2[[#All],[Stock]:[param_complete]], 10, FALSE)</f>
        <v>3</v>
      </c>
      <c r="Z336" s="9">
        <f>VLOOKUP(Table1[[#This Row],[Stock]], Table2[[#All],[Stock]:[param_complete]], 12, FALSE)</f>
        <v>20.333333329999999</v>
      </c>
      <c r="AA336" s="9">
        <f>VLOOKUP(Table1[[#This Row],[Stock]], Table2[[#All],[Stock]:[param_complete]], 14, FALSE)</f>
        <v>235</v>
      </c>
      <c r="AB336" s="9">
        <f>VLOOKUP(Table1[[#This Row],[Stock]], Table2[[#All],[Stock]:[param_complete]], 16, FALSE)</f>
        <v>459</v>
      </c>
      <c r="AC336" s="9">
        <f>VLOOKUP(Table1[[#This Row],[Stock]], Table2[[#All],[Stock]:[param_complete]], 18, FALSE)</f>
        <v>3.4200002E-2</v>
      </c>
      <c r="AD336" s="9">
        <f>VLOOKUP(Table1[[#This Row],[Stock]], Table2[[#All],[Stock]:[param_complete]], 20, FALSE)</f>
        <v>329</v>
      </c>
      <c r="AE336" s="9">
        <f>VLOOKUP(Table1[[#This Row],[Stock]], Table2[[#All],[Stock]:[param_complete]], 22, FALSE)</f>
        <v>39</v>
      </c>
      <c r="AF336" s="9">
        <f>VLOOKUP(Table1[[#This Row],[Stock]], Table2[[#All],[Stock]:[param_complete]], 24, FALSE)</f>
        <v>19</v>
      </c>
      <c r="AG336" s="9">
        <f>VLOOKUP(Table1[[#This Row],[Stock]], Table2[[#All],[Stock]:[param_complete]], 26, FALSE)</f>
        <v>0</v>
      </c>
      <c r="AH336" s="9">
        <f>VLOOKUP(Table1[[#This Row],[Stock]], Table2[[#All],[Stock]:[param_complete]], 28, FALSE)</f>
        <v>0</v>
      </c>
      <c r="AI336" s="9">
        <f>VLOOKUP(Table1[[#This Row],[Stock]], Table2[[#All],[Stock]:[param_complete]], 29, FALSE)</f>
        <v>400</v>
      </c>
      <c r="AJ336" s="9">
        <f>VLOOKUP(Table1[[#This Row],[Stock]], Table2[[#All],[Stock]:[param_complete]], 30, FALSE)</f>
        <v>200</v>
      </c>
      <c r="AK336" s="65">
        <f>VLOOKUP(Table1[[#This Row],[Stock]], Table2[[#All],[Stock]:[param_complete]], 32, FALSE)</f>
        <v>0</v>
      </c>
    </row>
    <row r="337" spans="1:37" x14ac:dyDescent="0.3">
      <c r="A337" t="s">
        <v>77</v>
      </c>
      <c r="B337" t="s">
        <v>78</v>
      </c>
      <c r="C337" t="s">
        <v>83</v>
      </c>
      <c r="D337">
        <v>26</v>
      </c>
      <c r="E337" s="92">
        <v>1</v>
      </c>
      <c r="F337">
        <v>0.94599999999999995</v>
      </c>
      <c r="G337">
        <f t="shared" si="2"/>
        <v>1.1883333333333332</v>
      </c>
      <c r="H337" t="s">
        <v>84</v>
      </c>
      <c r="I337" t="s">
        <v>85</v>
      </c>
      <c r="J337" t="s">
        <v>5</v>
      </c>
      <c r="K337" t="s">
        <v>5</v>
      </c>
      <c r="L337" t="s">
        <v>5</v>
      </c>
      <c r="M337" s="1" t="s">
        <v>86</v>
      </c>
      <c r="P337">
        <v>1</v>
      </c>
      <c r="Q337" t="s">
        <v>7</v>
      </c>
      <c r="R337" t="s">
        <v>7</v>
      </c>
      <c r="S337" t="s">
        <v>8</v>
      </c>
      <c r="T337" t="s">
        <v>66</v>
      </c>
      <c r="U337" s="9" t="str">
        <f>VLOOKUP(Table1[[#This Row],[Stock]], Table2[[#All],[Stock]:[param_complete]], 2, FALSE)</f>
        <v>reef-associated</v>
      </c>
      <c r="V337" s="9">
        <f>VLOOKUP(Table1[[#This Row],[Stock]], Table2[[#All],[Stock]:[param_complete]], 4, FALSE)</f>
        <v>4.28</v>
      </c>
      <c r="W337" s="9">
        <f>VLOOKUP(Table1[[#This Row],[Stock]], Table2[[#All],[Stock]:[param_complete]], 6, FALSE)</f>
        <v>753</v>
      </c>
      <c r="X337" s="9">
        <f>VLOOKUP(Table1[[#This Row],[Stock]], Table2[[#All],[Stock]:[param_complete]], 8, FALSE)</f>
        <v>9</v>
      </c>
      <c r="Y337" s="9">
        <f>VLOOKUP(Table1[[#This Row],[Stock]], Table2[[#All],[Stock]:[param_complete]], 10, FALSE)</f>
        <v>3</v>
      </c>
      <c r="Z337" s="9">
        <f>VLOOKUP(Table1[[#This Row],[Stock]], Table2[[#All],[Stock]:[param_complete]], 12, FALSE)</f>
        <v>20.333333329999999</v>
      </c>
      <c r="AA337" s="9">
        <f>VLOOKUP(Table1[[#This Row],[Stock]], Table2[[#All],[Stock]:[param_complete]], 14, FALSE)</f>
        <v>235</v>
      </c>
      <c r="AB337" s="9">
        <f>VLOOKUP(Table1[[#This Row],[Stock]], Table2[[#All],[Stock]:[param_complete]], 16, FALSE)</f>
        <v>459</v>
      </c>
      <c r="AC337" s="9">
        <f>VLOOKUP(Table1[[#This Row],[Stock]], Table2[[#All],[Stock]:[param_complete]], 18, FALSE)</f>
        <v>3.4200002E-2</v>
      </c>
      <c r="AD337" s="9">
        <f>VLOOKUP(Table1[[#This Row],[Stock]], Table2[[#All],[Stock]:[param_complete]], 20, FALSE)</f>
        <v>329</v>
      </c>
      <c r="AE337" s="9">
        <f>VLOOKUP(Table1[[#This Row],[Stock]], Table2[[#All],[Stock]:[param_complete]], 22, FALSE)</f>
        <v>39</v>
      </c>
      <c r="AF337" s="9">
        <f>VLOOKUP(Table1[[#This Row],[Stock]], Table2[[#All],[Stock]:[param_complete]], 24, FALSE)</f>
        <v>19</v>
      </c>
      <c r="AG337" s="9">
        <f>VLOOKUP(Table1[[#This Row],[Stock]], Table2[[#All],[Stock]:[param_complete]], 26, FALSE)</f>
        <v>0</v>
      </c>
      <c r="AH337" s="9">
        <f>VLOOKUP(Table1[[#This Row],[Stock]], Table2[[#All],[Stock]:[param_complete]], 28, FALSE)</f>
        <v>0</v>
      </c>
      <c r="AI337" s="9">
        <f>VLOOKUP(Table1[[#This Row],[Stock]], Table2[[#All],[Stock]:[param_complete]], 29, FALSE)</f>
        <v>400</v>
      </c>
      <c r="AJ337" s="9">
        <f>VLOOKUP(Table1[[#This Row],[Stock]], Table2[[#All],[Stock]:[param_complete]], 30, FALSE)</f>
        <v>200</v>
      </c>
      <c r="AK337" s="65">
        <f>VLOOKUP(Table1[[#This Row],[Stock]], Table2[[#All],[Stock]:[param_complete]], 32, FALSE)</f>
        <v>0</v>
      </c>
    </row>
    <row r="338" spans="1:37" x14ac:dyDescent="0.3">
      <c r="A338" t="s">
        <v>77</v>
      </c>
      <c r="B338" t="s">
        <v>78</v>
      </c>
      <c r="C338" t="s">
        <v>83</v>
      </c>
      <c r="D338">
        <v>27</v>
      </c>
      <c r="E338" s="92">
        <v>1</v>
      </c>
      <c r="F338">
        <v>0.94699999999999995</v>
      </c>
      <c r="G338">
        <f t="shared" si="2"/>
        <v>1.1883333333333332</v>
      </c>
      <c r="H338" t="s">
        <v>87</v>
      </c>
      <c r="I338" t="s">
        <v>85</v>
      </c>
      <c r="J338" t="s">
        <v>5</v>
      </c>
      <c r="K338" t="s">
        <v>5</v>
      </c>
      <c r="L338" t="s">
        <v>5</v>
      </c>
      <c r="M338" s="1" t="s">
        <v>86</v>
      </c>
      <c r="P338">
        <v>1</v>
      </c>
      <c r="Q338" t="s">
        <v>7</v>
      </c>
      <c r="R338" t="s">
        <v>7</v>
      </c>
      <c r="S338" t="s">
        <v>8</v>
      </c>
      <c r="T338" t="s">
        <v>66</v>
      </c>
      <c r="U338" s="9" t="str">
        <f>VLOOKUP(Table1[[#This Row],[Stock]], Table2[[#All],[Stock]:[param_complete]], 2, FALSE)</f>
        <v>reef-associated</v>
      </c>
      <c r="V338" s="9">
        <f>VLOOKUP(Table1[[#This Row],[Stock]], Table2[[#All],[Stock]:[param_complete]], 4, FALSE)</f>
        <v>4.28</v>
      </c>
      <c r="W338" s="9">
        <f>VLOOKUP(Table1[[#This Row],[Stock]], Table2[[#All],[Stock]:[param_complete]], 6, FALSE)</f>
        <v>753</v>
      </c>
      <c r="X338" s="9">
        <f>VLOOKUP(Table1[[#This Row],[Stock]], Table2[[#All],[Stock]:[param_complete]], 8, FALSE)</f>
        <v>9</v>
      </c>
      <c r="Y338" s="9">
        <f>VLOOKUP(Table1[[#This Row],[Stock]], Table2[[#All],[Stock]:[param_complete]], 10, FALSE)</f>
        <v>3</v>
      </c>
      <c r="Z338" s="9">
        <f>VLOOKUP(Table1[[#This Row],[Stock]], Table2[[#All],[Stock]:[param_complete]], 12, FALSE)</f>
        <v>20.333333329999999</v>
      </c>
      <c r="AA338" s="9">
        <f>VLOOKUP(Table1[[#This Row],[Stock]], Table2[[#All],[Stock]:[param_complete]], 14, FALSE)</f>
        <v>235</v>
      </c>
      <c r="AB338" s="9">
        <f>VLOOKUP(Table1[[#This Row],[Stock]], Table2[[#All],[Stock]:[param_complete]], 16, FALSE)</f>
        <v>459</v>
      </c>
      <c r="AC338" s="9">
        <f>VLOOKUP(Table1[[#This Row],[Stock]], Table2[[#All],[Stock]:[param_complete]], 18, FALSE)</f>
        <v>3.4200002E-2</v>
      </c>
      <c r="AD338" s="9">
        <f>VLOOKUP(Table1[[#This Row],[Stock]], Table2[[#All],[Stock]:[param_complete]], 20, FALSE)</f>
        <v>329</v>
      </c>
      <c r="AE338" s="9">
        <f>VLOOKUP(Table1[[#This Row],[Stock]], Table2[[#All],[Stock]:[param_complete]], 22, FALSE)</f>
        <v>39</v>
      </c>
      <c r="AF338" s="9">
        <f>VLOOKUP(Table1[[#This Row],[Stock]], Table2[[#All],[Stock]:[param_complete]], 24, FALSE)</f>
        <v>19</v>
      </c>
      <c r="AG338" s="9">
        <f>VLOOKUP(Table1[[#This Row],[Stock]], Table2[[#All],[Stock]:[param_complete]], 26, FALSE)</f>
        <v>0</v>
      </c>
      <c r="AH338" s="9">
        <f>VLOOKUP(Table1[[#This Row],[Stock]], Table2[[#All],[Stock]:[param_complete]], 28, FALSE)</f>
        <v>0</v>
      </c>
      <c r="AI338" s="9">
        <f>VLOOKUP(Table1[[#This Row],[Stock]], Table2[[#All],[Stock]:[param_complete]], 29, FALSE)</f>
        <v>400</v>
      </c>
      <c r="AJ338" s="9">
        <f>VLOOKUP(Table1[[#This Row],[Stock]], Table2[[#All],[Stock]:[param_complete]], 30, FALSE)</f>
        <v>200</v>
      </c>
      <c r="AK338" s="65">
        <f>VLOOKUP(Table1[[#This Row],[Stock]], Table2[[#All],[Stock]:[param_complete]], 32, FALSE)</f>
        <v>0</v>
      </c>
    </row>
    <row r="339" spans="1:37" x14ac:dyDescent="0.3">
      <c r="A339" t="s">
        <v>77</v>
      </c>
      <c r="B339" t="s">
        <v>78</v>
      </c>
      <c r="C339" t="s">
        <v>83</v>
      </c>
      <c r="D339">
        <v>28</v>
      </c>
      <c r="E339" s="92">
        <v>1</v>
      </c>
      <c r="F339">
        <v>0.94799999999999995</v>
      </c>
      <c r="G339">
        <f t="shared" si="2"/>
        <v>1.1883333333333332</v>
      </c>
      <c r="H339" t="s">
        <v>88</v>
      </c>
      <c r="I339" t="s">
        <v>85</v>
      </c>
      <c r="J339" t="s">
        <v>5</v>
      </c>
      <c r="K339" t="s">
        <v>5</v>
      </c>
      <c r="L339" t="s">
        <v>5</v>
      </c>
      <c r="M339" s="1" t="s">
        <v>86</v>
      </c>
      <c r="P339">
        <v>1</v>
      </c>
      <c r="Q339" t="s">
        <v>7</v>
      </c>
      <c r="R339" t="s">
        <v>7</v>
      </c>
      <c r="S339" t="s">
        <v>8</v>
      </c>
      <c r="T339" t="s">
        <v>66</v>
      </c>
      <c r="U339" s="9" t="str">
        <f>VLOOKUP(Table1[[#This Row],[Stock]], Table2[[#All],[Stock]:[param_complete]], 2, FALSE)</f>
        <v>reef-associated</v>
      </c>
      <c r="V339" s="9">
        <f>VLOOKUP(Table1[[#This Row],[Stock]], Table2[[#All],[Stock]:[param_complete]], 4, FALSE)</f>
        <v>4.28</v>
      </c>
      <c r="W339" s="9">
        <f>VLOOKUP(Table1[[#This Row],[Stock]], Table2[[#All],[Stock]:[param_complete]], 6, FALSE)</f>
        <v>753</v>
      </c>
      <c r="X339" s="9">
        <f>VLOOKUP(Table1[[#This Row],[Stock]], Table2[[#All],[Stock]:[param_complete]], 8, FALSE)</f>
        <v>9</v>
      </c>
      <c r="Y339" s="9">
        <f>VLOOKUP(Table1[[#This Row],[Stock]], Table2[[#All],[Stock]:[param_complete]], 10, FALSE)</f>
        <v>3</v>
      </c>
      <c r="Z339" s="9">
        <f>VLOOKUP(Table1[[#This Row],[Stock]], Table2[[#All],[Stock]:[param_complete]], 12, FALSE)</f>
        <v>20.333333329999999</v>
      </c>
      <c r="AA339" s="9">
        <f>VLOOKUP(Table1[[#This Row],[Stock]], Table2[[#All],[Stock]:[param_complete]], 14, FALSE)</f>
        <v>235</v>
      </c>
      <c r="AB339" s="9">
        <f>VLOOKUP(Table1[[#This Row],[Stock]], Table2[[#All],[Stock]:[param_complete]], 16, FALSE)</f>
        <v>459</v>
      </c>
      <c r="AC339" s="9">
        <f>VLOOKUP(Table1[[#This Row],[Stock]], Table2[[#All],[Stock]:[param_complete]], 18, FALSE)</f>
        <v>3.4200002E-2</v>
      </c>
      <c r="AD339" s="9">
        <f>VLOOKUP(Table1[[#This Row],[Stock]], Table2[[#All],[Stock]:[param_complete]], 20, FALSE)</f>
        <v>329</v>
      </c>
      <c r="AE339" s="9">
        <f>VLOOKUP(Table1[[#This Row],[Stock]], Table2[[#All],[Stock]:[param_complete]], 22, FALSE)</f>
        <v>39</v>
      </c>
      <c r="AF339" s="9">
        <f>VLOOKUP(Table1[[#This Row],[Stock]], Table2[[#All],[Stock]:[param_complete]], 24, FALSE)</f>
        <v>19</v>
      </c>
      <c r="AG339" s="9">
        <f>VLOOKUP(Table1[[#This Row],[Stock]], Table2[[#All],[Stock]:[param_complete]], 26, FALSE)</f>
        <v>0</v>
      </c>
      <c r="AH339" s="9">
        <f>VLOOKUP(Table1[[#This Row],[Stock]], Table2[[#All],[Stock]:[param_complete]], 28, FALSE)</f>
        <v>0</v>
      </c>
      <c r="AI339" s="9">
        <f>VLOOKUP(Table1[[#This Row],[Stock]], Table2[[#All],[Stock]:[param_complete]], 29, FALSE)</f>
        <v>400</v>
      </c>
      <c r="AJ339" s="9">
        <f>VLOOKUP(Table1[[#This Row],[Stock]], Table2[[#All],[Stock]:[param_complete]], 30, FALSE)</f>
        <v>200</v>
      </c>
      <c r="AK339" s="65">
        <f>VLOOKUP(Table1[[#This Row],[Stock]], Table2[[#All],[Stock]:[param_complete]], 32, FALSE)</f>
        <v>0</v>
      </c>
    </row>
    <row r="340" spans="1:37" x14ac:dyDescent="0.3">
      <c r="A340" t="s">
        <v>77</v>
      </c>
      <c r="B340" t="s">
        <v>78</v>
      </c>
      <c r="C340" t="s">
        <v>83</v>
      </c>
      <c r="D340">
        <v>29</v>
      </c>
      <c r="E340" s="92">
        <v>1</v>
      </c>
      <c r="F340">
        <v>0.94799999999999995</v>
      </c>
      <c r="G340">
        <f t="shared" si="2"/>
        <v>1.1883333333333332</v>
      </c>
      <c r="H340" t="s">
        <v>89</v>
      </c>
      <c r="I340" t="s">
        <v>85</v>
      </c>
      <c r="J340" t="s">
        <v>5</v>
      </c>
      <c r="K340" t="s">
        <v>5</v>
      </c>
      <c r="L340" t="s">
        <v>5</v>
      </c>
      <c r="M340" s="1" t="s">
        <v>86</v>
      </c>
      <c r="P340">
        <v>1</v>
      </c>
      <c r="Q340" t="s">
        <v>7</v>
      </c>
      <c r="R340" t="s">
        <v>7</v>
      </c>
      <c r="S340" t="s">
        <v>8</v>
      </c>
      <c r="T340" t="s">
        <v>66</v>
      </c>
      <c r="U340" s="9" t="str">
        <f>VLOOKUP(Table1[[#This Row],[Stock]], Table2[[#All],[Stock]:[param_complete]], 2, FALSE)</f>
        <v>reef-associated</v>
      </c>
      <c r="V340" s="9">
        <f>VLOOKUP(Table1[[#This Row],[Stock]], Table2[[#All],[Stock]:[param_complete]], 4, FALSE)</f>
        <v>4.28</v>
      </c>
      <c r="W340" s="9">
        <f>VLOOKUP(Table1[[#This Row],[Stock]], Table2[[#All],[Stock]:[param_complete]], 6, FALSE)</f>
        <v>753</v>
      </c>
      <c r="X340" s="9">
        <f>VLOOKUP(Table1[[#This Row],[Stock]], Table2[[#All],[Stock]:[param_complete]], 8, FALSE)</f>
        <v>9</v>
      </c>
      <c r="Y340" s="9">
        <f>VLOOKUP(Table1[[#This Row],[Stock]], Table2[[#All],[Stock]:[param_complete]], 10, FALSE)</f>
        <v>3</v>
      </c>
      <c r="Z340" s="9">
        <f>VLOOKUP(Table1[[#This Row],[Stock]], Table2[[#All],[Stock]:[param_complete]], 12, FALSE)</f>
        <v>20.333333329999999</v>
      </c>
      <c r="AA340" s="9">
        <f>VLOOKUP(Table1[[#This Row],[Stock]], Table2[[#All],[Stock]:[param_complete]], 14, FALSE)</f>
        <v>235</v>
      </c>
      <c r="AB340" s="9">
        <f>VLOOKUP(Table1[[#This Row],[Stock]], Table2[[#All],[Stock]:[param_complete]], 16, FALSE)</f>
        <v>459</v>
      </c>
      <c r="AC340" s="9">
        <f>VLOOKUP(Table1[[#This Row],[Stock]], Table2[[#All],[Stock]:[param_complete]], 18, FALSE)</f>
        <v>3.4200002E-2</v>
      </c>
      <c r="AD340" s="9">
        <f>VLOOKUP(Table1[[#This Row],[Stock]], Table2[[#All],[Stock]:[param_complete]], 20, FALSE)</f>
        <v>329</v>
      </c>
      <c r="AE340" s="9">
        <f>VLOOKUP(Table1[[#This Row],[Stock]], Table2[[#All],[Stock]:[param_complete]], 22, FALSE)</f>
        <v>39</v>
      </c>
      <c r="AF340" s="9">
        <f>VLOOKUP(Table1[[#This Row],[Stock]], Table2[[#All],[Stock]:[param_complete]], 24, FALSE)</f>
        <v>19</v>
      </c>
      <c r="AG340" s="9">
        <f>VLOOKUP(Table1[[#This Row],[Stock]], Table2[[#All],[Stock]:[param_complete]], 26, FALSE)</f>
        <v>0</v>
      </c>
      <c r="AH340" s="9">
        <f>VLOOKUP(Table1[[#This Row],[Stock]], Table2[[#All],[Stock]:[param_complete]], 28, FALSE)</f>
        <v>0</v>
      </c>
      <c r="AI340" s="9">
        <f>VLOOKUP(Table1[[#This Row],[Stock]], Table2[[#All],[Stock]:[param_complete]], 29, FALSE)</f>
        <v>400</v>
      </c>
      <c r="AJ340" s="9">
        <f>VLOOKUP(Table1[[#This Row],[Stock]], Table2[[#All],[Stock]:[param_complete]], 30, FALSE)</f>
        <v>200</v>
      </c>
      <c r="AK340" s="65">
        <f>VLOOKUP(Table1[[#This Row],[Stock]], Table2[[#All],[Stock]:[param_complete]], 32, FALSE)</f>
        <v>0</v>
      </c>
    </row>
    <row r="341" spans="1:37" x14ac:dyDescent="0.3">
      <c r="A341" t="s">
        <v>77</v>
      </c>
      <c r="B341" t="s">
        <v>78</v>
      </c>
      <c r="C341" t="s">
        <v>83</v>
      </c>
      <c r="D341">
        <v>30</v>
      </c>
      <c r="E341" s="92">
        <v>1</v>
      </c>
      <c r="F341">
        <v>0.94899999999999995</v>
      </c>
      <c r="G341">
        <f t="shared" si="2"/>
        <v>1.1883333333333332</v>
      </c>
      <c r="H341" t="s">
        <v>90</v>
      </c>
      <c r="I341" t="s">
        <v>85</v>
      </c>
      <c r="J341" t="s">
        <v>5</v>
      </c>
      <c r="K341" t="s">
        <v>5</v>
      </c>
      <c r="L341" t="s">
        <v>5</v>
      </c>
      <c r="M341" s="1" t="s">
        <v>86</v>
      </c>
      <c r="P341">
        <v>1</v>
      </c>
      <c r="Q341" t="s">
        <v>7</v>
      </c>
      <c r="R341" t="s">
        <v>7</v>
      </c>
      <c r="S341" t="s">
        <v>8</v>
      </c>
      <c r="T341" t="s">
        <v>66</v>
      </c>
      <c r="U341" s="9" t="str">
        <f>VLOOKUP(Table1[[#This Row],[Stock]], Table2[[#All],[Stock]:[param_complete]], 2, FALSE)</f>
        <v>reef-associated</v>
      </c>
      <c r="V341" s="9">
        <f>VLOOKUP(Table1[[#This Row],[Stock]], Table2[[#All],[Stock]:[param_complete]], 4, FALSE)</f>
        <v>4.28</v>
      </c>
      <c r="W341" s="9">
        <f>VLOOKUP(Table1[[#This Row],[Stock]], Table2[[#All],[Stock]:[param_complete]], 6, FALSE)</f>
        <v>753</v>
      </c>
      <c r="X341" s="9">
        <f>VLOOKUP(Table1[[#This Row],[Stock]], Table2[[#All],[Stock]:[param_complete]], 8, FALSE)</f>
        <v>9</v>
      </c>
      <c r="Y341" s="9">
        <f>VLOOKUP(Table1[[#This Row],[Stock]], Table2[[#All],[Stock]:[param_complete]], 10, FALSE)</f>
        <v>3</v>
      </c>
      <c r="Z341" s="9">
        <f>VLOOKUP(Table1[[#This Row],[Stock]], Table2[[#All],[Stock]:[param_complete]], 12, FALSE)</f>
        <v>20.333333329999999</v>
      </c>
      <c r="AA341" s="9">
        <f>VLOOKUP(Table1[[#This Row],[Stock]], Table2[[#All],[Stock]:[param_complete]], 14, FALSE)</f>
        <v>235</v>
      </c>
      <c r="AB341" s="9">
        <f>VLOOKUP(Table1[[#This Row],[Stock]], Table2[[#All],[Stock]:[param_complete]], 16, FALSE)</f>
        <v>459</v>
      </c>
      <c r="AC341" s="9">
        <f>VLOOKUP(Table1[[#This Row],[Stock]], Table2[[#All],[Stock]:[param_complete]], 18, FALSE)</f>
        <v>3.4200002E-2</v>
      </c>
      <c r="AD341" s="9">
        <f>VLOOKUP(Table1[[#This Row],[Stock]], Table2[[#All],[Stock]:[param_complete]], 20, FALSE)</f>
        <v>329</v>
      </c>
      <c r="AE341" s="9">
        <f>VLOOKUP(Table1[[#This Row],[Stock]], Table2[[#All],[Stock]:[param_complete]], 22, FALSE)</f>
        <v>39</v>
      </c>
      <c r="AF341" s="9">
        <f>VLOOKUP(Table1[[#This Row],[Stock]], Table2[[#All],[Stock]:[param_complete]], 24, FALSE)</f>
        <v>19</v>
      </c>
      <c r="AG341" s="9">
        <f>VLOOKUP(Table1[[#This Row],[Stock]], Table2[[#All],[Stock]:[param_complete]], 26, FALSE)</f>
        <v>0</v>
      </c>
      <c r="AH341" s="9">
        <f>VLOOKUP(Table1[[#This Row],[Stock]], Table2[[#All],[Stock]:[param_complete]], 28, FALSE)</f>
        <v>0</v>
      </c>
      <c r="AI341" s="9">
        <f>VLOOKUP(Table1[[#This Row],[Stock]], Table2[[#All],[Stock]:[param_complete]], 29, FALSE)</f>
        <v>400</v>
      </c>
      <c r="AJ341" s="9">
        <f>VLOOKUP(Table1[[#This Row],[Stock]], Table2[[#All],[Stock]:[param_complete]], 30, FALSE)</f>
        <v>200</v>
      </c>
      <c r="AK341" s="65">
        <f>VLOOKUP(Table1[[#This Row],[Stock]], Table2[[#All],[Stock]:[param_complete]], 32, FALSE)</f>
        <v>0</v>
      </c>
    </row>
    <row r="342" spans="1:37" x14ac:dyDescent="0.3">
      <c r="A342" t="s">
        <v>77</v>
      </c>
      <c r="B342" t="s">
        <v>78</v>
      </c>
      <c r="C342" t="s">
        <v>83</v>
      </c>
      <c r="D342">
        <v>31</v>
      </c>
      <c r="E342" s="92">
        <v>1</v>
      </c>
      <c r="F342">
        <v>0.95199999999999996</v>
      </c>
      <c r="G342">
        <f t="shared" si="2"/>
        <v>1.1883333333333332</v>
      </c>
      <c r="H342" t="s">
        <v>91</v>
      </c>
      <c r="I342" t="s">
        <v>85</v>
      </c>
      <c r="J342" t="s">
        <v>5</v>
      </c>
      <c r="K342" t="s">
        <v>5</v>
      </c>
      <c r="L342" t="s">
        <v>5</v>
      </c>
      <c r="M342" s="1" t="s">
        <v>86</v>
      </c>
      <c r="P342">
        <v>1</v>
      </c>
      <c r="Q342" t="s">
        <v>7</v>
      </c>
      <c r="R342" t="s">
        <v>7</v>
      </c>
      <c r="S342" t="s">
        <v>8</v>
      </c>
      <c r="T342" t="s">
        <v>66</v>
      </c>
      <c r="U342" s="9" t="str">
        <f>VLOOKUP(Table1[[#This Row],[Stock]], Table2[[#All],[Stock]:[param_complete]], 2, FALSE)</f>
        <v>reef-associated</v>
      </c>
      <c r="V342" s="9">
        <f>VLOOKUP(Table1[[#This Row],[Stock]], Table2[[#All],[Stock]:[param_complete]], 4, FALSE)</f>
        <v>4.28</v>
      </c>
      <c r="W342" s="9">
        <f>VLOOKUP(Table1[[#This Row],[Stock]], Table2[[#All],[Stock]:[param_complete]], 6, FALSE)</f>
        <v>753</v>
      </c>
      <c r="X342" s="9">
        <f>VLOOKUP(Table1[[#This Row],[Stock]], Table2[[#All],[Stock]:[param_complete]], 8, FALSE)</f>
        <v>9</v>
      </c>
      <c r="Y342" s="9">
        <f>VLOOKUP(Table1[[#This Row],[Stock]], Table2[[#All],[Stock]:[param_complete]], 10, FALSE)</f>
        <v>3</v>
      </c>
      <c r="Z342" s="9">
        <f>VLOOKUP(Table1[[#This Row],[Stock]], Table2[[#All],[Stock]:[param_complete]], 12, FALSE)</f>
        <v>20.333333329999999</v>
      </c>
      <c r="AA342" s="9">
        <f>VLOOKUP(Table1[[#This Row],[Stock]], Table2[[#All],[Stock]:[param_complete]], 14, FALSE)</f>
        <v>235</v>
      </c>
      <c r="AB342" s="9">
        <f>VLOOKUP(Table1[[#This Row],[Stock]], Table2[[#All],[Stock]:[param_complete]], 16, FALSE)</f>
        <v>459</v>
      </c>
      <c r="AC342" s="9">
        <f>VLOOKUP(Table1[[#This Row],[Stock]], Table2[[#All],[Stock]:[param_complete]], 18, FALSE)</f>
        <v>3.4200002E-2</v>
      </c>
      <c r="AD342" s="9">
        <f>VLOOKUP(Table1[[#This Row],[Stock]], Table2[[#All],[Stock]:[param_complete]], 20, FALSE)</f>
        <v>329</v>
      </c>
      <c r="AE342" s="9">
        <f>VLOOKUP(Table1[[#This Row],[Stock]], Table2[[#All],[Stock]:[param_complete]], 22, FALSE)</f>
        <v>39</v>
      </c>
      <c r="AF342" s="9">
        <f>VLOOKUP(Table1[[#This Row],[Stock]], Table2[[#All],[Stock]:[param_complete]], 24, FALSE)</f>
        <v>19</v>
      </c>
      <c r="AG342" s="9">
        <f>VLOOKUP(Table1[[#This Row],[Stock]], Table2[[#All],[Stock]:[param_complete]], 26, FALSE)</f>
        <v>0</v>
      </c>
      <c r="AH342" s="9">
        <f>VLOOKUP(Table1[[#This Row],[Stock]], Table2[[#All],[Stock]:[param_complete]], 28, FALSE)</f>
        <v>0</v>
      </c>
      <c r="AI342" s="9">
        <f>VLOOKUP(Table1[[#This Row],[Stock]], Table2[[#All],[Stock]:[param_complete]], 29, FALSE)</f>
        <v>400</v>
      </c>
      <c r="AJ342" s="9">
        <f>VLOOKUP(Table1[[#This Row],[Stock]], Table2[[#All],[Stock]:[param_complete]], 30, FALSE)</f>
        <v>200</v>
      </c>
      <c r="AK342" s="65">
        <f>VLOOKUP(Table1[[#This Row],[Stock]], Table2[[#All],[Stock]:[param_complete]], 32, FALSE)</f>
        <v>0</v>
      </c>
    </row>
    <row r="343" spans="1:37" x14ac:dyDescent="0.3">
      <c r="A343" t="s">
        <v>77</v>
      </c>
      <c r="B343" t="s">
        <v>78</v>
      </c>
      <c r="C343" t="s">
        <v>83</v>
      </c>
      <c r="D343">
        <v>32</v>
      </c>
      <c r="E343" s="92">
        <v>1</v>
      </c>
      <c r="F343">
        <v>0.95199999999999996</v>
      </c>
      <c r="G343">
        <f t="shared" si="2"/>
        <v>1.1883333333333332</v>
      </c>
      <c r="H343" t="s">
        <v>92</v>
      </c>
      <c r="I343" t="s">
        <v>85</v>
      </c>
      <c r="J343" t="s">
        <v>5</v>
      </c>
      <c r="K343" t="s">
        <v>5</v>
      </c>
      <c r="L343" t="s">
        <v>5</v>
      </c>
      <c r="M343" s="1" t="s">
        <v>86</v>
      </c>
      <c r="P343">
        <v>1</v>
      </c>
      <c r="Q343" t="s">
        <v>7</v>
      </c>
      <c r="R343" t="s">
        <v>7</v>
      </c>
      <c r="S343" t="s">
        <v>8</v>
      </c>
      <c r="T343" t="s">
        <v>66</v>
      </c>
      <c r="U343" s="9" t="str">
        <f>VLOOKUP(Table1[[#This Row],[Stock]], Table2[[#All],[Stock]:[param_complete]], 2, FALSE)</f>
        <v>reef-associated</v>
      </c>
      <c r="V343" s="9">
        <f>VLOOKUP(Table1[[#This Row],[Stock]], Table2[[#All],[Stock]:[param_complete]], 4, FALSE)</f>
        <v>4.28</v>
      </c>
      <c r="W343" s="9">
        <f>VLOOKUP(Table1[[#This Row],[Stock]], Table2[[#All],[Stock]:[param_complete]], 6, FALSE)</f>
        <v>753</v>
      </c>
      <c r="X343" s="9">
        <f>VLOOKUP(Table1[[#This Row],[Stock]], Table2[[#All],[Stock]:[param_complete]], 8, FALSE)</f>
        <v>9</v>
      </c>
      <c r="Y343" s="9">
        <f>VLOOKUP(Table1[[#This Row],[Stock]], Table2[[#All],[Stock]:[param_complete]], 10, FALSE)</f>
        <v>3</v>
      </c>
      <c r="Z343" s="9">
        <f>VLOOKUP(Table1[[#This Row],[Stock]], Table2[[#All],[Stock]:[param_complete]], 12, FALSE)</f>
        <v>20.333333329999999</v>
      </c>
      <c r="AA343" s="9">
        <f>VLOOKUP(Table1[[#This Row],[Stock]], Table2[[#All],[Stock]:[param_complete]], 14, FALSE)</f>
        <v>235</v>
      </c>
      <c r="AB343" s="9">
        <f>VLOOKUP(Table1[[#This Row],[Stock]], Table2[[#All],[Stock]:[param_complete]], 16, FALSE)</f>
        <v>459</v>
      </c>
      <c r="AC343" s="9">
        <f>VLOOKUP(Table1[[#This Row],[Stock]], Table2[[#All],[Stock]:[param_complete]], 18, FALSE)</f>
        <v>3.4200002E-2</v>
      </c>
      <c r="AD343" s="9">
        <f>VLOOKUP(Table1[[#This Row],[Stock]], Table2[[#All],[Stock]:[param_complete]], 20, FALSE)</f>
        <v>329</v>
      </c>
      <c r="AE343" s="9">
        <f>VLOOKUP(Table1[[#This Row],[Stock]], Table2[[#All],[Stock]:[param_complete]], 22, FALSE)</f>
        <v>39</v>
      </c>
      <c r="AF343" s="9">
        <f>VLOOKUP(Table1[[#This Row],[Stock]], Table2[[#All],[Stock]:[param_complete]], 24, FALSE)</f>
        <v>19</v>
      </c>
      <c r="AG343" s="9">
        <f>VLOOKUP(Table1[[#This Row],[Stock]], Table2[[#All],[Stock]:[param_complete]], 26, FALSE)</f>
        <v>0</v>
      </c>
      <c r="AH343" s="9">
        <f>VLOOKUP(Table1[[#This Row],[Stock]], Table2[[#All],[Stock]:[param_complete]], 28, FALSE)</f>
        <v>0</v>
      </c>
      <c r="AI343" s="9">
        <f>VLOOKUP(Table1[[#This Row],[Stock]], Table2[[#All],[Stock]:[param_complete]], 29, FALSE)</f>
        <v>400</v>
      </c>
      <c r="AJ343" s="9">
        <f>VLOOKUP(Table1[[#This Row],[Stock]], Table2[[#All],[Stock]:[param_complete]], 30, FALSE)</f>
        <v>200</v>
      </c>
      <c r="AK343" s="65">
        <f>VLOOKUP(Table1[[#This Row],[Stock]], Table2[[#All],[Stock]:[param_complete]], 32, FALSE)</f>
        <v>0</v>
      </c>
    </row>
    <row r="344" spans="1:37" x14ac:dyDescent="0.3">
      <c r="A344" t="s">
        <v>77</v>
      </c>
      <c r="B344" t="s">
        <v>78</v>
      </c>
      <c r="C344" t="s">
        <v>83</v>
      </c>
      <c r="D344">
        <v>33</v>
      </c>
      <c r="E344" s="92">
        <v>1</v>
      </c>
      <c r="F344">
        <v>0.95199999999999996</v>
      </c>
      <c r="G344">
        <f t="shared" si="2"/>
        <v>1.1883333333333332</v>
      </c>
      <c r="H344" t="s">
        <v>93</v>
      </c>
      <c r="I344" t="s">
        <v>85</v>
      </c>
      <c r="J344" t="s">
        <v>5</v>
      </c>
      <c r="K344" t="s">
        <v>5</v>
      </c>
      <c r="L344" t="s">
        <v>5</v>
      </c>
      <c r="M344" s="1" t="s">
        <v>86</v>
      </c>
      <c r="P344">
        <v>1</v>
      </c>
      <c r="Q344" t="s">
        <v>7</v>
      </c>
      <c r="R344" t="s">
        <v>7</v>
      </c>
      <c r="S344" t="s">
        <v>8</v>
      </c>
      <c r="T344" t="s">
        <v>66</v>
      </c>
      <c r="U344" s="9" t="str">
        <f>VLOOKUP(Table1[[#This Row],[Stock]], Table2[[#All],[Stock]:[param_complete]], 2, FALSE)</f>
        <v>reef-associated</v>
      </c>
      <c r="V344" s="9">
        <f>VLOOKUP(Table1[[#This Row],[Stock]], Table2[[#All],[Stock]:[param_complete]], 4, FALSE)</f>
        <v>4.28</v>
      </c>
      <c r="W344" s="9">
        <f>VLOOKUP(Table1[[#This Row],[Stock]], Table2[[#All],[Stock]:[param_complete]], 6, FALSE)</f>
        <v>753</v>
      </c>
      <c r="X344" s="9">
        <f>VLOOKUP(Table1[[#This Row],[Stock]], Table2[[#All],[Stock]:[param_complete]], 8, FALSE)</f>
        <v>9</v>
      </c>
      <c r="Y344" s="9">
        <f>VLOOKUP(Table1[[#This Row],[Stock]], Table2[[#All],[Stock]:[param_complete]], 10, FALSE)</f>
        <v>3</v>
      </c>
      <c r="Z344" s="9">
        <f>VLOOKUP(Table1[[#This Row],[Stock]], Table2[[#All],[Stock]:[param_complete]], 12, FALSE)</f>
        <v>20.333333329999999</v>
      </c>
      <c r="AA344" s="9">
        <f>VLOOKUP(Table1[[#This Row],[Stock]], Table2[[#All],[Stock]:[param_complete]], 14, FALSE)</f>
        <v>235</v>
      </c>
      <c r="AB344" s="9">
        <f>VLOOKUP(Table1[[#This Row],[Stock]], Table2[[#All],[Stock]:[param_complete]], 16, FALSE)</f>
        <v>459</v>
      </c>
      <c r="AC344" s="9">
        <f>VLOOKUP(Table1[[#This Row],[Stock]], Table2[[#All],[Stock]:[param_complete]], 18, FALSE)</f>
        <v>3.4200002E-2</v>
      </c>
      <c r="AD344" s="9">
        <f>VLOOKUP(Table1[[#This Row],[Stock]], Table2[[#All],[Stock]:[param_complete]], 20, FALSE)</f>
        <v>329</v>
      </c>
      <c r="AE344" s="9">
        <f>VLOOKUP(Table1[[#This Row],[Stock]], Table2[[#All],[Stock]:[param_complete]], 22, FALSE)</f>
        <v>39</v>
      </c>
      <c r="AF344" s="9">
        <f>VLOOKUP(Table1[[#This Row],[Stock]], Table2[[#All],[Stock]:[param_complete]], 24, FALSE)</f>
        <v>19</v>
      </c>
      <c r="AG344" s="9">
        <f>VLOOKUP(Table1[[#This Row],[Stock]], Table2[[#All],[Stock]:[param_complete]], 26, FALSE)</f>
        <v>0</v>
      </c>
      <c r="AH344" s="9">
        <f>VLOOKUP(Table1[[#This Row],[Stock]], Table2[[#All],[Stock]:[param_complete]], 28, FALSE)</f>
        <v>0</v>
      </c>
      <c r="AI344" s="9">
        <f>VLOOKUP(Table1[[#This Row],[Stock]], Table2[[#All],[Stock]:[param_complete]], 29, FALSE)</f>
        <v>400</v>
      </c>
      <c r="AJ344" s="9">
        <f>VLOOKUP(Table1[[#This Row],[Stock]], Table2[[#All],[Stock]:[param_complete]], 30, FALSE)</f>
        <v>200</v>
      </c>
      <c r="AK344" s="65">
        <f>VLOOKUP(Table1[[#This Row],[Stock]], Table2[[#All],[Stock]:[param_complete]], 32, FALSE)</f>
        <v>0</v>
      </c>
    </row>
    <row r="345" spans="1:37" x14ac:dyDescent="0.3">
      <c r="A345" t="s">
        <v>77</v>
      </c>
      <c r="B345" t="s">
        <v>78</v>
      </c>
      <c r="C345" t="s">
        <v>83</v>
      </c>
      <c r="D345">
        <v>34</v>
      </c>
      <c r="E345" s="92">
        <v>1</v>
      </c>
      <c r="F345">
        <v>0.95199999999999996</v>
      </c>
      <c r="G345">
        <f t="shared" si="2"/>
        <v>1.1883333333333332</v>
      </c>
      <c r="H345" t="s">
        <v>94</v>
      </c>
      <c r="I345" t="s">
        <v>85</v>
      </c>
      <c r="J345" t="s">
        <v>5</v>
      </c>
      <c r="K345" t="s">
        <v>5</v>
      </c>
      <c r="L345" t="s">
        <v>5</v>
      </c>
      <c r="M345" s="1" t="s">
        <v>86</v>
      </c>
      <c r="P345">
        <v>1</v>
      </c>
      <c r="Q345" t="s">
        <v>7</v>
      </c>
      <c r="R345" t="s">
        <v>7</v>
      </c>
      <c r="S345" t="s">
        <v>8</v>
      </c>
      <c r="T345" t="s">
        <v>66</v>
      </c>
      <c r="U345" s="9" t="str">
        <f>VLOOKUP(Table1[[#This Row],[Stock]], Table2[[#All],[Stock]:[param_complete]], 2, FALSE)</f>
        <v>reef-associated</v>
      </c>
      <c r="V345" s="9">
        <f>VLOOKUP(Table1[[#This Row],[Stock]], Table2[[#All],[Stock]:[param_complete]], 4, FALSE)</f>
        <v>4.28</v>
      </c>
      <c r="W345" s="9">
        <f>VLOOKUP(Table1[[#This Row],[Stock]], Table2[[#All],[Stock]:[param_complete]], 6, FALSE)</f>
        <v>753</v>
      </c>
      <c r="X345" s="9">
        <f>VLOOKUP(Table1[[#This Row],[Stock]], Table2[[#All],[Stock]:[param_complete]], 8, FALSE)</f>
        <v>9</v>
      </c>
      <c r="Y345" s="9">
        <f>VLOOKUP(Table1[[#This Row],[Stock]], Table2[[#All],[Stock]:[param_complete]], 10, FALSE)</f>
        <v>3</v>
      </c>
      <c r="Z345" s="9">
        <f>VLOOKUP(Table1[[#This Row],[Stock]], Table2[[#All],[Stock]:[param_complete]], 12, FALSE)</f>
        <v>20.333333329999999</v>
      </c>
      <c r="AA345" s="9">
        <f>VLOOKUP(Table1[[#This Row],[Stock]], Table2[[#All],[Stock]:[param_complete]], 14, FALSE)</f>
        <v>235</v>
      </c>
      <c r="AB345" s="9">
        <f>VLOOKUP(Table1[[#This Row],[Stock]], Table2[[#All],[Stock]:[param_complete]], 16, FALSE)</f>
        <v>459</v>
      </c>
      <c r="AC345" s="9">
        <f>VLOOKUP(Table1[[#This Row],[Stock]], Table2[[#All],[Stock]:[param_complete]], 18, FALSE)</f>
        <v>3.4200002E-2</v>
      </c>
      <c r="AD345" s="9">
        <f>VLOOKUP(Table1[[#This Row],[Stock]], Table2[[#All],[Stock]:[param_complete]], 20, FALSE)</f>
        <v>329</v>
      </c>
      <c r="AE345" s="9">
        <f>VLOOKUP(Table1[[#This Row],[Stock]], Table2[[#All],[Stock]:[param_complete]], 22, FALSE)</f>
        <v>39</v>
      </c>
      <c r="AF345" s="9">
        <f>VLOOKUP(Table1[[#This Row],[Stock]], Table2[[#All],[Stock]:[param_complete]], 24, FALSE)</f>
        <v>19</v>
      </c>
      <c r="AG345" s="9">
        <f>VLOOKUP(Table1[[#This Row],[Stock]], Table2[[#All],[Stock]:[param_complete]], 26, FALSE)</f>
        <v>0</v>
      </c>
      <c r="AH345" s="9">
        <f>VLOOKUP(Table1[[#This Row],[Stock]], Table2[[#All],[Stock]:[param_complete]], 28, FALSE)</f>
        <v>0</v>
      </c>
      <c r="AI345" s="9">
        <f>VLOOKUP(Table1[[#This Row],[Stock]], Table2[[#All],[Stock]:[param_complete]], 29, FALSE)</f>
        <v>400</v>
      </c>
      <c r="AJ345" s="9">
        <f>VLOOKUP(Table1[[#This Row],[Stock]], Table2[[#All],[Stock]:[param_complete]], 30, FALSE)</f>
        <v>200</v>
      </c>
      <c r="AK345" s="65">
        <f>VLOOKUP(Table1[[#This Row],[Stock]], Table2[[#All],[Stock]:[param_complete]], 32, FALSE)</f>
        <v>0</v>
      </c>
    </row>
    <row r="346" spans="1:37" x14ac:dyDescent="0.3">
      <c r="A346" t="s">
        <v>77</v>
      </c>
      <c r="B346" t="s">
        <v>78</v>
      </c>
      <c r="C346" t="s">
        <v>83</v>
      </c>
      <c r="D346">
        <v>35</v>
      </c>
      <c r="E346" s="92">
        <v>1</v>
      </c>
      <c r="F346">
        <v>0.95199999999999996</v>
      </c>
      <c r="G346">
        <f t="shared" si="2"/>
        <v>1.1883333333333332</v>
      </c>
      <c r="H346" t="s">
        <v>95</v>
      </c>
      <c r="I346" t="s">
        <v>85</v>
      </c>
      <c r="J346" t="s">
        <v>5</v>
      </c>
      <c r="K346" t="s">
        <v>5</v>
      </c>
      <c r="L346" t="s">
        <v>5</v>
      </c>
      <c r="M346" s="1" t="s">
        <v>86</v>
      </c>
      <c r="P346">
        <v>1</v>
      </c>
      <c r="Q346" t="s">
        <v>7</v>
      </c>
      <c r="R346" t="s">
        <v>7</v>
      </c>
      <c r="S346" t="s">
        <v>8</v>
      </c>
      <c r="T346" t="s">
        <v>66</v>
      </c>
      <c r="U346" s="9" t="str">
        <f>VLOOKUP(Table1[[#This Row],[Stock]], Table2[[#All],[Stock]:[param_complete]], 2, FALSE)</f>
        <v>reef-associated</v>
      </c>
      <c r="V346" s="9">
        <f>VLOOKUP(Table1[[#This Row],[Stock]], Table2[[#All],[Stock]:[param_complete]], 4, FALSE)</f>
        <v>4.28</v>
      </c>
      <c r="W346" s="9">
        <f>VLOOKUP(Table1[[#This Row],[Stock]], Table2[[#All],[Stock]:[param_complete]], 6, FALSE)</f>
        <v>753</v>
      </c>
      <c r="X346" s="9">
        <f>VLOOKUP(Table1[[#This Row],[Stock]], Table2[[#All],[Stock]:[param_complete]], 8, FALSE)</f>
        <v>9</v>
      </c>
      <c r="Y346" s="9">
        <f>VLOOKUP(Table1[[#This Row],[Stock]], Table2[[#All],[Stock]:[param_complete]], 10, FALSE)</f>
        <v>3</v>
      </c>
      <c r="Z346" s="9">
        <f>VLOOKUP(Table1[[#This Row],[Stock]], Table2[[#All],[Stock]:[param_complete]], 12, FALSE)</f>
        <v>20.333333329999999</v>
      </c>
      <c r="AA346" s="9">
        <f>VLOOKUP(Table1[[#This Row],[Stock]], Table2[[#All],[Stock]:[param_complete]], 14, FALSE)</f>
        <v>235</v>
      </c>
      <c r="AB346" s="9">
        <f>VLOOKUP(Table1[[#This Row],[Stock]], Table2[[#All],[Stock]:[param_complete]], 16, FALSE)</f>
        <v>459</v>
      </c>
      <c r="AC346" s="9">
        <f>VLOOKUP(Table1[[#This Row],[Stock]], Table2[[#All],[Stock]:[param_complete]], 18, FALSE)</f>
        <v>3.4200002E-2</v>
      </c>
      <c r="AD346" s="9">
        <f>VLOOKUP(Table1[[#This Row],[Stock]], Table2[[#All],[Stock]:[param_complete]], 20, FALSE)</f>
        <v>329</v>
      </c>
      <c r="AE346" s="9">
        <f>VLOOKUP(Table1[[#This Row],[Stock]], Table2[[#All],[Stock]:[param_complete]], 22, FALSE)</f>
        <v>39</v>
      </c>
      <c r="AF346" s="9">
        <f>VLOOKUP(Table1[[#This Row],[Stock]], Table2[[#All],[Stock]:[param_complete]], 24, FALSE)</f>
        <v>19</v>
      </c>
      <c r="AG346" s="9">
        <f>VLOOKUP(Table1[[#This Row],[Stock]], Table2[[#All],[Stock]:[param_complete]], 26, FALSE)</f>
        <v>0</v>
      </c>
      <c r="AH346" s="9">
        <f>VLOOKUP(Table1[[#This Row],[Stock]], Table2[[#All],[Stock]:[param_complete]], 28, FALSE)</f>
        <v>0</v>
      </c>
      <c r="AI346" s="9">
        <f>VLOOKUP(Table1[[#This Row],[Stock]], Table2[[#All],[Stock]:[param_complete]], 29, FALSE)</f>
        <v>400</v>
      </c>
      <c r="AJ346" s="9">
        <f>VLOOKUP(Table1[[#This Row],[Stock]], Table2[[#All],[Stock]:[param_complete]], 30, FALSE)</f>
        <v>200</v>
      </c>
      <c r="AK346" s="65">
        <f>VLOOKUP(Table1[[#This Row],[Stock]], Table2[[#All],[Stock]:[param_complete]], 32, FALSE)</f>
        <v>0</v>
      </c>
    </row>
    <row r="347" spans="1:37" x14ac:dyDescent="0.3">
      <c r="A347" t="s">
        <v>77</v>
      </c>
      <c r="B347" t="s">
        <v>78</v>
      </c>
      <c r="C347" t="s">
        <v>83</v>
      </c>
      <c r="D347">
        <v>36</v>
      </c>
      <c r="E347" s="92">
        <v>1</v>
      </c>
      <c r="F347">
        <v>0.95199999999999996</v>
      </c>
      <c r="G347">
        <f t="shared" si="2"/>
        <v>1.1883333333333332</v>
      </c>
      <c r="H347" t="s">
        <v>96</v>
      </c>
      <c r="I347" t="s">
        <v>85</v>
      </c>
      <c r="J347" t="s">
        <v>5</v>
      </c>
      <c r="K347" t="s">
        <v>5</v>
      </c>
      <c r="L347" t="s">
        <v>5</v>
      </c>
      <c r="M347" s="1" t="s">
        <v>86</v>
      </c>
      <c r="P347">
        <v>1</v>
      </c>
      <c r="Q347" t="s">
        <v>7</v>
      </c>
      <c r="R347" t="s">
        <v>7</v>
      </c>
      <c r="S347" t="s">
        <v>8</v>
      </c>
      <c r="T347" t="s">
        <v>66</v>
      </c>
      <c r="U347" s="9" t="str">
        <f>VLOOKUP(Table1[[#This Row],[Stock]], Table2[[#All],[Stock]:[param_complete]], 2, FALSE)</f>
        <v>reef-associated</v>
      </c>
      <c r="V347" s="9">
        <f>VLOOKUP(Table1[[#This Row],[Stock]], Table2[[#All],[Stock]:[param_complete]], 4, FALSE)</f>
        <v>4.28</v>
      </c>
      <c r="W347" s="9">
        <f>VLOOKUP(Table1[[#This Row],[Stock]], Table2[[#All],[Stock]:[param_complete]], 6, FALSE)</f>
        <v>753</v>
      </c>
      <c r="X347" s="9">
        <f>VLOOKUP(Table1[[#This Row],[Stock]], Table2[[#All],[Stock]:[param_complete]], 8, FALSE)</f>
        <v>9</v>
      </c>
      <c r="Y347" s="9">
        <f>VLOOKUP(Table1[[#This Row],[Stock]], Table2[[#All],[Stock]:[param_complete]], 10, FALSE)</f>
        <v>3</v>
      </c>
      <c r="Z347" s="9">
        <f>VLOOKUP(Table1[[#This Row],[Stock]], Table2[[#All],[Stock]:[param_complete]], 12, FALSE)</f>
        <v>20.333333329999999</v>
      </c>
      <c r="AA347" s="9">
        <f>VLOOKUP(Table1[[#This Row],[Stock]], Table2[[#All],[Stock]:[param_complete]], 14, FALSE)</f>
        <v>235</v>
      </c>
      <c r="AB347" s="9">
        <f>VLOOKUP(Table1[[#This Row],[Stock]], Table2[[#All],[Stock]:[param_complete]], 16, FALSE)</f>
        <v>459</v>
      </c>
      <c r="AC347" s="9">
        <f>VLOOKUP(Table1[[#This Row],[Stock]], Table2[[#All],[Stock]:[param_complete]], 18, FALSE)</f>
        <v>3.4200002E-2</v>
      </c>
      <c r="AD347" s="9">
        <f>VLOOKUP(Table1[[#This Row],[Stock]], Table2[[#All],[Stock]:[param_complete]], 20, FALSE)</f>
        <v>329</v>
      </c>
      <c r="AE347" s="9">
        <f>VLOOKUP(Table1[[#This Row],[Stock]], Table2[[#All],[Stock]:[param_complete]], 22, FALSE)</f>
        <v>39</v>
      </c>
      <c r="AF347" s="9">
        <f>VLOOKUP(Table1[[#This Row],[Stock]], Table2[[#All],[Stock]:[param_complete]], 24, FALSE)</f>
        <v>19</v>
      </c>
      <c r="AG347" s="9">
        <f>VLOOKUP(Table1[[#This Row],[Stock]], Table2[[#All],[Stock]:[param_complete]], 26, FALSE)</f>
        <v>0</v>
      </c>
      <c r="AH347" s="9">
        <f>VLOOKUP(Table1[[#This Row],[Stock]], Table2[[#All],[Stock]:[param_complete]], 28, FALSE)</f>
        <v>0</v>
      </c>
      <c r="AI347" s="9">
        <f>VLOOKUP(Table1[[#This Row],[Stock]], Table2[[#All],[Stock]:[param_complete]], 29, FALSE)</f>
        <v>400</v>
      </c>
      <c r="AJ347" s="9">
        <f>VLOOKUP(Table1[[#This Row],[Stock]], Table2[[#All],[Stock]:[param_complete]], 30, FALSE)</f>
        <v>200</v>
      </c>
      <c r="AK347" s="65">
        <f>VLOOKUP(Table1[[#This Row],[Stock]], Table2[[#All],[Stock]:[param_complete]], 32, FALSE)</f>
        <v>0</v>
      </c>
    </row>
    <row r="348" spans="1:37" x14ac:dyDescent="0.3">
      <c r="A348" t="s">
        <v>77</v>
      </c>
      <c r="B348" t="s">
        <v>78</v>
      </c>
      <c r="C348" t="s">
        <v>83</v>
      </c>
      <c r="D348">
        <v>37</v>
      </c>
      <c r="E348" s="92">
        <v>1</v>
      </c>
      <c r="F348">
        <v>0.95199999999999996</v>
      </c>
      <c r="G348">
        <f t="shared" si="2"/>
        <v>1.1883333333333332</v>
      </c>
      <c r="H348" t="s">
        <v>97</v>
      </c>
      <c r="I348" t="s">
        <v>85</v>
      </c>
      <c r="J348" t="s">
        <v>5</v>
      </c>
      <c r="K348" t="s">
        <v>5</v>
      </c>
      <c r="L348" t="s">
        <v>5</v>
      </c>
      <c r="M348" s="1" t="s">
        <v>86</v>
      </c>
      <c r="P348">
        <v>1</v>
      </c>
      <c r="Q348" t="s">
        <v>7</v>
      </c>
      <c r="R348" t="s">
        <v>7</v>
      </c>
      <c r="S348" t="s">
        <v>8</v>
      </c>
      <c r="T348" t="s">
        <v>66</v>
      </c>
      <c r="U348" s="9" t="str">
        <f>VLOOKUP(Table1[[#This Row],[Stock]], Table2[[#All],[Stock]:[param_complete]], 2, FALSE)</f>
        <v>reef-associated</v>
      </c>
      <c r="V348" s="9">
        <f>VLOOKUP(Table1[[#This Row],[Stock]], Table2[[#All],[Stock]:[param_complete]], 4, FALSE)</f>
        <v>4.28</v>
      </c>
      <c r="W348" s="9">
        <f>VLOOKUP(Table1[[#This Row],[Stock]], Table2[[#All],[Stock]:[param_complete]], 6, FALSE)</f>
        <v>753</v>
      </c>
      <c r="X348" s="9">
        <f>VLOOKUP(Table1[[#This Row],[Stock]], Table2[[#All],[Stock]:[param_complete]], 8, FALSE)</f>
        <v>9</v>
      </c>
      <c r="Y348" s="9">
        <f>VLOOKUP(Table1[[#This Row],[Stock]], Table2[[#All],[Stock]:[param_complete]], 10, FALSE)</f>
        <v>3</v>
      </c>
      <c r="Z348" s="9">
        <f>VLOOKUP(Table1[[#This Row],[Stock]], Table2[[#All],[Stock]:[param_complete]], 12, FALSE)</f>
        <v>20.333333329999999</v>
      </c>
      <c r="AA348" s="9">
        <f>VLOOKUP(Table1[[#This Row],[Stock]], Table2[[#All],[Stock]:[param_complete]], 14, FALSE)</f>
        <v>235</v>
      </c>
      <c r="AB348" s="9">
        <f>VLOOKUP(Table1[[#This Row],[Stock]], Table2[[#All],[Stock]:[param_complete]], 16, FALSE)</f>
        <v>459</v>
      </c>
      <c r="AC348" s="9">
        <f>VLOOKUP(Table1[[#This Row],[Stock]], Table2[[#All],[Stock]:[param_complete]], 18, FALSE)</f>
        <v>3.4200002E-2</v>
      </c>
      <c r="AD348" s="9">
        <f>VLOOKUP(Table1[[#This Row],[Stock]], Table2[[#All],[Stock]:[param_complete]], 20, FALSE)</f>
        <v>329</v>
      </c>
      <c r="AE348" s="9">
        <f>VLOOKUP(Table1[[#This Row],[Stock]], Table2[[#All],[Stock]:[param_complete]], 22, FALSE)</f>
        <v>39</v>
      </c>
      <c r="AF348" s="9">
        <f>VLOOKUP(Table1[[#This Row],[Stock]], Table2[[#All],[Stock]:[param_complete]], 24, FALSE)</f>
        <v>19</v>
      </c>
      <c r="AG348" s="9">
        <f>VLOOKUP(Table1[[#This Row],[Stock]], Table2[[#All],[Stock]:[param_complete]], 26, FALSE)</f>
        <v>0</v>
      </c>
      <c r="AH348" s="9">
        <f>VLOOKUP(Table1[[#This Row],[Stock]], Table2[[#All],[Stock]:[param_complete]], 28, FALSE)</f>
        <v>0</v>
      </c>
      <c r="AI348" s="9">
        <f>VLOOKUP(Table1[[#This Row],[Stock]], Table2[[#All],[Stock]:[param_complete]], 29, FALSE)</f>
        <v>400</v>
      </c>
      <c r="AJ348" s="9">
        <f>VLOOKUP(Table1[[#This Row],[Stock]], Table2[[#All],[Stock]:[param_complete]], 30, FALSE)</f>
        <v>200</v>
      </c>
      <c r="AK348" s="65">
        <f>VLOOKUP(Table1[[#This Row],[Stock]], Table2[[#All],[Stock]:[param_complete]], 32, FALSE)</f>
        <v>0</v>
      </c>
    </row>
    <row r="349" spans="1:37" x14ac:dyDescent="0.3">
      <c r="A349" t="s">
        <v>77</v>
      </c>
      <c r="B349" t="s">
        <v>78</v>
      </c>
      <c r="C349" t="s">
        <v>83</v>
      </c>
      <c r="D349">
        <v>38</v>
      </c>
      <c r="E349" s="92">
        <v>1</v>
      </c>
      <c r="F349">
        <v>0.95199999999999996</v>
      </c>
      <c r="G349">
        <f t="shared" si="2"/>
        <v>1.1883333333333332</v>
      </c>
      <c r="H349" t="s">
        <v>98</v>
      </c>
      <c r="I349" t="s">
        <v>85</v>
      </c>
      <c r="J349" t="s">
        <v>5</v>
      </c>
      <c r="K349" t="s">
        <v>5</v>
      </c>
      <c r="L349" t="s">
        <v>5</v>
      </c>
      <c r="M349" s="1" t="s">
        <v>86</v>
      </c>
      <c r="P349">
        <v>1</v>
      </c>
      <c r="Q349" t="s">
        <v>7</v>
      </c>
      <c r="R349" t="s">
        <v>7</v>
      </c>
      <c r="S349" t="s">
        <v>8</v>
      </c>
      <c r="T349" t="s">
        <v>66</v>
      </c>
      <c r="U349" s="9" t="str">
        <f>VLOOKUP(Table1[[#This Row],[Stock]], Table2[[#All],[Stock]:[param_complete]], 2, FALSE)</f>
        <v>reef-associated</v>
      </c>
      <c r="V349" s="9">
        <f>VLOOKUP(Table1[[#This Row],[Stock]], Table2[[#All],[Stock]:[param_complete]], 4, FALSE)</f>
        <v>4.28</v>
      </c>
      <c r="W349" s="9">
        <f>VLOOKUP(Table1[[#This Row],[Stock]], Table2[[#All],[Stock]:[param_complete]], 6, FALSE)</f>
        <v>753</v>
      </c>
      <c r="X349" s="9">
        <f>VLOOKUP(Table1[[#This Row],[Stock]], Table2[[#All],[Stock]:[param_complete]], 8, FALSE)</f>
        <v>9</v>
      </c>
      <c r="Y349" s="9">
        <f>VLOOKUP(Table1[[#This Row],[Stock]], Table2[[#All],[Stock]:[param_complete]], 10, FALSE)</f>
        <v>3</v>
      </c>
      <c r="Z349" s="9">
        <f>VLOOKUP(Table1[[#This Row],[Stock]], Table2[[#All],[Stock]:[param_complete]], 12, FALSE)</f>
        <v>20.333333329999999</v>
      </c>
      <c r="AA349" s="9">
        <f>VLOOKUP(Table1[[#This Row],[Stock]], Table2[[#All],[Stock]:[param_complete]], 14, FALSE)</f>
        <v>235</v>
      </c>
      <c r="AB349" s="9">
        <f>VLOOKUP(Table1[[#This Row],[Stock]], Table2[[#All],[Stock]:[param_complete]], 16, FALSE)</f>
        <v>459</v>
      </c>
      <c r="AC349" s="9">
        <f>VLOOKUP(Table1[[#This Row],[Stock]], Table2[[#All],[Stock]:[param_complete]], 18, FALSE)</f>
        <v>3.4200002E-2</v>
      </c>
      <c r="AD349" s="9">
        <f>VLOOKUP(Table1[[#This Row],[Stock]], Table2[[#All],[Stock]:[param_complete]], 20, FALSE)</f>
        <v>329</v>
      </c>
      <c r="AE349" s="9">
        <f>VLOOKUP(Table1[[#This Row],[Stock]], Table2[[#All],[Stock]:[param_complete]], 22, FALSE)</f>
        <v>39</v>
      </c>
      <c r="AF349" s="9">
        <f>VLOOKUP(Table1[[#This Row],[Stock]], Table2[[#All],[Stock]:[param_complete]], 24, FALSE)</f>
        <v>19</v>
      </c>
      <c r="AG349" s="9">
        <f>VLOOKUP(Table1[[#This Row],[Stock]], Table2[[#All],[Stock]:[param_complete]], 26, FALSE)</f>
        <v>0</v>
      </c>
      <c r="AH349" s="9">
        <f>VLOOKUP(Table1[[#This Row],[Stock]], Table2[[#All],[Stock]:[param_complete]], 28, FALSE)</f>
        <v>0</v>
      </c>
      <c r="AI349" s="9">
        <f>VLOOKUP(Table1[[#This Row],[Stock]], Table2[[#All],[Stock]:[param_complete]], 29, FALSE)</f>
        <v>400</v>
      </c>
      <c r="AJ349" s="9">
        <f>VLOOKUP(Table1[[#This Row],[Stock]], Table2[[#All],[Stock]:[param_complete]], 30, FALSE)</f>
        <v>200</v>
      </c>
      <c r="AK349" s="65">
        <f>VLOOKUP(Table1[[#This Row],[Stock]], Table2[[#All],[Stock]:[param_complete]], 32, FALSE)</f>
        <v>0</v>
      </c>
    </row>
    <row r="350" spans="1:37" x14ac:dyDescent="0.3">
      <c r="A350" t="s">
        <v>77</v>
      </c>
      <c r="B350" t="s">
        <v>78</v>
      </c>
      <c r="C350" t="s">
        <v>83</v>
      </c>
      <c r="D350">
        <v>39</v>
      </c>
      <c r="E350" s="92">
        <v>1</v>
      </c>
      <c r="F350">
        <v>0.95199999999999996</v>
      </c>
      <c r="G350">
        <f t="shared" si="2"/>
        <v>1.1883333333333332</v>
      </c>
      <c r="H350" t="s">
        <v>99</v>
      </c>
      <c r="I350" t="s">
        <v>85</v>
      </c>
      <c r="J350" t="s">
        <v>5</v>
      </c>
      <c r="K350" t="s">
        <v>5</v>
      </c>
      <c r="L350" t="s">
        <v>5</v>
      </c>
      <c r="M350" s="1" t="s">
        <v>86</v>
      </c>
      <c r="P350">
        <v>1</v>
      </c>
      <c r="Q350" t="s">
        <v>7</v>
      </c>
      <c r="R350" t="s">
        <v>7</v>
      </c>
      <c r="S350" t="s">
        <v>8</v>
      </c>
      <c r="T350" t="s">
        <v>66</v>
      </c>
      <c r="U350" s="9" t="str">
        <f>VLOOKUP(Table1[[#This Row],[Stock]], Table2[[#All],[Stock]:[param_complete]], 2, FALSE)</f>
        <v>reef-associated</v>
      </c>
      <c r="V350" s="9">
        <f>VLOOKUP(Table1[[#This Row],[Stock]], Table2[[#All],[Stock]:[param_complete]], 4, FALSE)</f>
        <v>4.28</v>
      </c>
      <c r="W350" s="9">
        <f>VLOOKUP(Table1[[#This Row],[Stock]], Table2[[#All],[Stock]:[param_complete]], 6, FALSE)</f>
        <v>753</v>
      </c>
      <c r="X350" s="9">
        <f>VLOOKUP(Table1[[#This Row],[Stock]], Table2[[#All],[Stock]:[param_complete]], 8, FALSE)</f>
        <v>9</v>
      </c>
      <c r="Y350" s="9">
        <f>VLOOKUP(Table1[[#This Row],[Stock]], Table2[[#All],[Stock]:[param_complete]], 10, FALSE)</f>
        <v>3</v>
      </c>
      <c r="Z350" s="9">
        <f>VLOOKUP(Table1[[#This Row],[Stock]], Table2[[#All],[Stock]:[param_complete]], 12, FALSE)</f>
        <v>20.333333329999999</v>
      </c>
      <c r="AA350" s="9">
        <f>VLOOKUP(Table1[[#This Row],[Stock]], Table2[[#All],[Stock]:[param_complete]], 14, FALSE)</f>
        <v>235</v>
      </c>
      <c r="AB350" s="9">
        <f>VLOOKUP(Table1[[#This Row],[Stock]], Table2[[#All],[Stock]:[param_complete]], 16, FALSE)</f>
        <v>459</v>
      </c>
      <c r="AC350" s="9">
        <f>VLOOKUP(Table1[[#This Row],[Stock]], Table2[[#All],[Stock]:[param_complete]], 18, FALSE)</f>
        <v>3.4200002E-2</v>
      </c>
      <c r="AD350" s="9">
        <f>VLOOKUP(Table1[[#This Row],[Stock]], Table2[[#All],[Stock]:[param_complete]], 20, FALSE)</f>
        <v>329</v>
      </c>
      <c r="AE350" s="9">
        <f>VLOOKUP(Table1[[#This Row],[Stock]], Table2[[#All],[Stock]:[param_complete]], 22, FALSE)</f>
        <v>39</v>
      </c>
      <c r="AF350" s="9">
        <f>VLOOKUP(Table1[[#This Row],[Stock]], Table2[[#All],[Stock]:[param_complete]], 24, FALSE)</f>
        <v>19</v>
      </c>
      <c r="AG350" s="9">
        <f>VLOOKUP(Table1[[#This Row],[Stock]], Table2[[#All],[Stock]:[param_complete]], 26, FALSE)</f>
        <v>0</v>
      </c>
      <c r="AH350" s="9">
        <f>VLOOKUP(Table1[[#This Row],[Stock]], Table2[[#All],[Stock]:[param_complete]], 28, FALSE)</f>
        <v>0</v>
      </c>
      <c r="AI350" s="9">
        <f>VLOOKUP(Table1[[#This Row],[Stock]], Table2[[#All],[Stock]:[param_complete]], 29, FALSE)</f>
        <v>400</v>
      </c>
      <c r="AJ350" s="9">
        <f>VLOOKUP(Table1[[#This Row],[Stock]], Table2[[#All],[Stock]:[param_complete]], 30, FALSE)</f>
        <v>200</v>
      </c>
      <c r="AK350" s="65">
        <f>VLOOKUP(Table1[[#This Row],[Stock]], Table2[[#All],[Stock]:[param_complete]], 32, FALSE)</f>
        <v>0</v>
      </c>
    </row>
    <row r="351" spans="1:37" x14ac:dyDescent="0.3">
      <c r="A351" t="s">
        <v>77</v>
      </c>
      <c r="B351" t="s">
        <v>78</v>
      </c>
      <c r="C351" t="s">
        <v>83</v>
      </c>
      <c r="D351">
        <v>40</v>
      </c>
      <c r="E351" s="92">
        <v>1</v>
      </c>
      <c r="F351">
        <v>0.95199999999999996</v>
      </c>
      <c r="G351">
        <f t="shared" si="2"/>
        <v>1.1883333333333332</v>
      </c>
      <c r="H351" t="s">
        <v>100</v>
      </c>
      <c r="I351" t="s">
        <v>85</v>
      </c>
      <c r="J351" t="s">
        <v>5</v>
      </c>
      <c r="K351" t="s">
        <v>5</v>
      </c>
      <c r="L351" t="s">
        <v>5</v>
      </c>
      <c r="M351" s="1" t="s">
        <v>86</v>
      </c>
      <c r="P351">
        <v>1</v>
      </c>
      <c r="Q351" t="s">
        <v>7</v>
      </c>
      <c r="R351" t="s">
        <v>7</v>
      </c>
      <c r="S351" t="s">
        <v>8</v>
      </c>
      <c r="T351" t="s">
        <v>66</v>
      </c>
      <c r="U351" s="9" t="str">
        <f>VLOOKUP(Table1[[#This Row],[Stock]], Table2[[#All],[Stock]:[param_complete]], 2, FALSE)</f>
        <v>reef-associated</v>
      </c>
      <c r="V351" s="9">
        <f>VLOOKUP(Table1[[#This Row],[Stock]], Table2[[#All],[Stock]:[param_complete]], 4, FALSE)</f>
        <v>4.28</v>
      </c>
      <c r="W351" s="9">
        <f>VLOOKUP(Table1[[#This Row],[Stock]], Table2[[#All],[Stock]:[param_complete]], 6, FALSE)</f>
        <v>753</v>
      </c>
      <c r="X351" s="9">
        <f>VLOOKUP(Table1[[#This Row],[Stock]], Table2[[#All],[Stock]:[param_complete]], 8, FALSE)</f>
        <v>9</v>
      </c>
      <c r="Y351" s="9">
        <f>VLOOKUP(Table1[[#This Row],[Stock]], Table2[[#All],[Stock]:[param_complete]], 10, FALSE)</f>
        <v>3</v>
      </c>
      <c r="Z351" s="9">
        <f>VLOOKUP(Table1[[#This Row],[Stock]], Table2[[#All],[Stock]:[param_complete]], 12, FALSE)</f>
        <v>20.333333329999999</v>
      </c>
      <c r="AA351" s="9">
        <f>VLOOKUP(Table1[[#This Row],[Stock]], Table2[[#All],[Stock]:[param_complete]], 14, FALSE)</f>
        <v>235</v>
      </c>
      <c r="AB351" s="9">
        <f>VLOOKUP(Table1[[#This Row],[Stock]], Table2[[#All],[Stock]:[param_complete]], 16, FALSE)</f>
        <v>459</v>
      </c>
      <c r="AC351" s="9">
        <f>VLOOKUP(Table1[[#This Row],[Stock]], Table2[[#All],[Stock]:[param_complete]], 18, FALSE)</f>
        <v>3.4200002E-2</v>
      </c>
      <c r="AD351" s="9">
        <f>VLOOKUP(Table1[[#This Row],[Stock]], Table2[[#All],[Stock]:[param_complete]], 20, FALSE)</f>
        <v>329</v>
      </c>
      <c r="AE351" s="9">
        <f>VLOOKUP(Table1[[#This Row],[Stock]], Table2[[#All],[Stock]:[param_complete]], 22, FALSE)</f>
        <v>39</v>
      </c>
      <c r="AF351" s="9">
        <f>VLOOKUP(Table1[[#This Row],[Stock]], Table2[[#All],[Stock]:[param_complete]], 24, FALSE)</f>
        <v>19</v>
      </c>
      <c r="AG351" s="9">
        <f>VLOOKUP(Table1[[#This Row],[Stock]], Table2[[#All],[Stock]:[param_complete]], 26, FALSE)</f>
        <v>0</v>
      </c>
      <c r="AH351" s="9">
        <f>VLOOKUP(Table1[[#This Row],[Stock]], Table2[[#All],[Stock]:[param_complete]], 28, FALSE)</f>
        <v>0</v>
      </c>
      <c r="AI351" s="9">
        <f>VLOOKUP(Table1[[#This Row],[Stock]], Table2[[#All],[Stock]:[param_complete]], 29, FALSE)</f>
        <v>400</v>
      </c>
      <c r="AJ351" s="9">
        <f>VLOOKUP(Table1[[#This Row],[Stock]], Table2[[#All],[Stock]:[param_complete]], 30, FALSE)</f>
        <v>200</v>
      </c>
      <c r="AK351" s="65">
        <f>VLOOKUP(Table1[[#This Row],[Stock]], Table2[[#All],[Stock]:[param_complete]], 32, FALSE)</f>
        <v>0</v>
      </c>
    </row>
    <row r="352" spans="1:37" x14ac:dyDescent="0.3">
      <c r="A352" t="s">
        <v>128</v>
      </c>
      <c r="B352" t="s">
        <v>129</v>
      </c>
      <c r="C352" t="s">
        <v>130</v>
      </c>
      <c r="D352">
        <v>0</v>
      </c>
      <c r="E352" s="2">
        <v>9.3698703112243798E-4</v>
      </c>
      <c r="F352" t="s">
        <v>131</v>
      </c>
      <c r="G352">
        <v>0</v>
      </c>
      <c r="H352" t="s">
        <v>132</v>
      </c>
      <c r="J352" t="s">
        <v>133</v>
      </c>
      <c r="K352" t="s">
        <v>133</v>
      </c>
      <c r="L352" t="s">
        <v>133</v>
      </c>
      <c r="M352" s="1" t="s">
        <v>134</v>
      </c>
      <c r="N352" s="1" t="s">
        <v>134</v>
      </c>
      <c r="O352" s="1" t="s">
        <v>134</v>
      </c>
      <c r="P352">
        <v>0</v>
      </c>
      <c r="Q352" t="s">
        <v>7</v>
      </c>
      <c r="R352" t="s">
        <v>7</v>
      </c>
      <c r="S352" t="s">
        <v>8</v>
      </c>
      <c r="T352" t="s">
        <v>66</v>
      </c>
      <c r="U352" s="9" t="str">
        <f>VLOOKUP(Table1[[#This Row],[Stock]], Table2[[#All],[Stock]:[param_complete]], 2, FALSE)</f>
        <v>demersal</v>
      </c>
      <c r="V352" s="9">
        <f>VLOOKUP(Table1[[#This Row],[Stock]], Table2[[#All],[Stock]:[param_complete]], 4, FALSE)</f>
        <v>4.2</v>
      </c>
      <c r="W352" s="9">
        <f>VLOOKUP(Table1[[#This Row],[Stock]], Table2[[#All],[Stock]:[param_complete]], 6, FALSE)</f>
        <v>538</v>
      </c>
      <c r="X352" s="9">
        <f>VLOOKUP(Table1[[#This Row],[Stock]], Table2[[#All],[Stock]:[param_complete]], 8, FALSE)</f>
        <v>4</v>
      </c>
      <c r="Y352" s="9">
        <f>VLOOKUP(Table1[[#This Row],[Stock]], Table2[[#All],[Stock]:[param_complete]], 10, FALSE)</f>
        <v>2</v>
      </c>
      <c r="Z352" s="9">
        <f>VLOOKUP(Table1[[#This Row],[Stock]], Table2[[#All],[Stock]:[param_complete]], 12, FALSE)</f>
        <v>4.3</v>
      </c>
      <c r="AA352" s="9">
        <f>VLOOKUP(Table1[[#This Row],[Stock]], Table2[[#All],[Stock]:[param_complete]], 14, FALSE)</f>
        <v>123</v>
      </c>
      <c r="AB352" s="9">
        <f>VLOOKUP(Table1[[#This Row],[Stock]], Table2[[#All],[Stock]:[param_complete]], 16, FALSE)</f>
        <v>156</v>
      </c>
      <c r="AC352" s="9">
        <f>VLOOKUP(Table1[[#This Row],[Stock]], Table2[[#All],[Stock]:[param_complete]], 18, FALSE)</f>
        <v>0.24</v>
      </c>
      <c r="AD352" s="9">
        <f>VLOOKUP(Table1[[#This Row],[Stock]], Table2[[#All],[Stock]:[param_complete]], 20, FALSE)</f>
        <v>150</v>
      </c>
      <c r="AE352" s="9">
        <f>VLOOKUP(Table1[[#This Row],[Stock]], Table2[[#All],[Stock]:[param_complete]], 22, FALSE)</f>
        <v>8.0500001910000005</v>
      </c>
      <c r="AF352" s="9">
        <f>VLOOKUP(Table1[[#This Row],[Stock]], Table2[[#All],[Stock]:[param_complete]], 24, FALSE)</f>
        <v>21.8</v>
      </c>
      <c r="AG352" s="9">
        <f>VLOOKUP(Table1[[#This Row],[Stock]], Table2[[#All],[Stock]:[param_complete]], 26, FALSE)</f>
        <v>0</v>
      </c>
      <c r="AH352" s="9">
        <f>VLOOKUP(Table1[[#This Row],[Stock]], Table2[[#All],[Stock]:[param_complete]], 28, FALSE)</f>
        <v>0</v>
      </c>
      <c r="AI352" s="9">
        <f>VLOOKUP(Table1[[#This Row],[Stock]], Table2[[#All],[Stock]:[param_complete]], 29, FALSE)</f>
        <v>10</v>
      </c>
      <c r="AJ352" s="9">
        <f>VLOOKUP(Table1[[#This Row],[Stock]], Table2[[#All],[Stock]:[param_complete]], 30, FALSE)</f>
        <v>5</v>
      </c>
      <c r="AK352" s="65">
        <f>VLOOKUP(Table1[[#This Row],[Stock]], Table2[[#All],[Stock]:[param_complete]], 32, FALSE)</f>
        <v>0</v>
      </c>
    </row>
    <row r="353" spans="1:37" x14ac:dyDescent="0.3">
      <c r="A353" t="s">
        <v>128</v>
      </c>
      <c r="B353" t="s">
        <v>129</v>
      </c>
      <c r="C353" t="s">
        <v>130</v>
      </c>
      <c r="D353">
        <v>1</v>
      </c>
      <c r="E353" s="2">
        <v>7.4076350652219005E-4</v>
      </c>
      <c r="F353" t="s">
        <v>131</v>
      </c>
      <c r="G353">
        <v>0</v>
      </c>
      <c r="H353" t="s">
        <v>132</v>
      </c>
      <c r="J353" t="s">
        <v>133</v>
      </c>
      <c r="K353" t="s">
        <v>133</v>
      </c>
      <c r="L353" t="s">
        <v>133</v>
      </c>
      <c r="M353" s="1" t="s">
        <v>134</v>
      </c>
      <c r="N353" s="1" t="s">
        <v>134</v>
      </c>
      <c r="O353" s="1" t="s">
        <v>134</v>
      </c>
      <c r="P353">
        <v>0</v>
      </c>
      <c r="Q353" t="s">
        <v>7</v>
      </c>
      <c r="R353" t="s">
        <v>7</v>
      </c>
      <c r="S353" t="s">
        <v>8</v>
      </c>
      <c r="T353" t="s">
        <v>66</v>
      </c>
      <c r="U353" s="9" t="str">
        <f>VLOOKUP(Table1[[#This Row],[Stock]], Table2[[#All],[Stock]:[param_complete]], 2, FALSE)</f>
        <v>demersal</v>
      </c>
      <c r="V353" s="9">
        <f>VLOOKUP(Table1[[#This Row],[Stock]], Table2[[#All],[Stock]:[param_complete]], 4, FALSE)</f>
        <v>4.2</v>
      </c>
      <c r="W353" s="9">
        <f>VLOOKUP(Table1[[#This Row],[Stock]], Table2[[#All],[Stock]:[param_complete]], 6, FALSE)</f>
        <v>538</v>
      </c>
      <c r="X353" s="9">
        <f>VLOOKUP(Table1[[#This Row],[Stock]], Table2[[#All],[Stock]:[param_complete]], 8, FALSE)</f>
        <v>4</v>
      </c>
      <c r="Y353" s="9">
        <f>VLOOKUP(Table1[[#This Row],[Stock]], Table2[[#All],[Stock]:[param_complete]], 10, FALSE)</f>
        <v>2</v>
      </c>
      <c r="Z353" s="9">
        <f>VLOOKUP(Table1[[#This Row],[Stock]], Table2[[#All],[Stock]:[param_complete]], 12, FALSE)</f>
        <v>4.3</v>
      </c>
      <c r="AA353" s="9">
        <f>VLOOKUP(Table1[[#This Row],[Stock]], Table2[[#All],[Stock]:[param_complete]], 14, FALSE)</f>
        <v>123</v>
      </c>
      <c r="AB353" s="9">
        <f>VLOOKUP(Table1[[#This Row],[Stock]], Table2[[#All],[Stock]:[param_complete]], 16, FALSE)</f>
        <v>156</v>
      </c>
      <c r="AC353" s="9">
        <f>VLOOKUP(Table1[[#This Row],[Stock]], Table2[[#All],[Stock]:[param_complete]], 18, FALSE)</f>
        <v>0.24</v>
      </c>
      <c r="AD353" s="9">
        <f>VLOOKUP(Table1[[#This Row],[Stock]], Table2[[#All],[Stock]:[param_complete]], 20, FALSE)</f>
        <v>150</v>
      </c>
      <c r="AE353" s="9">
        <f>VLOOKUP(Table1[[#This Row],[Stock]], Table2[[#All],[Stock]:[param_complete]], 22, FALSE)</f>
        <v>8.0500001910000005</v>
      </c>
      <c r="AF353" s="9">
        <f>VLOOKUP(Table1[[#This Row],[Stock]], Table2[[#All],[Stock]:[param_complete]], 24, FALSE)</f>
        <v>21.8</v>
      </c>
      <c r="AG353" s="9">
        <f>VLOOKUP(Table1[[#This Row],[Stock]], Table2[[#All],[Stock]:[param_complete]], 26, FALSE)</f>
        <v>0</v>
      </c>
      <c r="AH353" s="9">
        <f>VLOOKUP(Table1[[#This Row],[Stock]], Table2[[#All],[Stock]:[param_complete]], 28, FALSE)</f>
        <v>0</v>
      </c>
      <c r="AI353" s="9">
        <f>VLOOKUP(Table1[[#This Row],[Stock]], Table2[[#All],[Stock]:[param_complete]], 29, FALSE)</f>
        <v>10</v>
      </c>
      <c r="AJ353" s="9">
        <f>VLOOKUP(Table1[[#This Row],[Stock]], Table2[[#All],[Stock]:[param_complete]], 30, FALSE)</f>
        <v>5</v>
      </c>
      <c r="AK353" s="65">
        <f>VLOOKUP(Table1[[#This Row],[Stock]], Table2[[#All],[Stock]:[param_complete]], 32, FALSE)</f>
        <v>0</v>
      </c>
    </row>
    <row r="354" spans="1:37" x14ac:dyDescent="0.3">
      <c r="A354" t="s">
        <v>128</v>
      </c>
      <c r="B354" t="s">
        <v>129</v>
      </c>
      <c r="C354" t="s">
        <v>130</v>
      </c>
      <c r="D354">
        <v>2</v>
      </c>
      <c r="E354" s="2">
        <v>0</v>
      </c>
      <c r="F354" t="s">
        <v>131</v>
      </c>
      <c r="G354">
        <v>0</v>
      </c>
      <c r="H354" t="s">
        <v>132</v>
      </c>
      <c r="J354" t="s">
        <v>133</v>
      </c>
      <c r="K354" t="s">
        <v>133</v>
      </c>
      <c r="L354" t="s">
        <v>133</v>
      </c>
      <c r="M354" s="1" t="s">
        <v>134</v>
      </c>
      <c r="N354" s="1" t="s">
        <v>134</v>
      </c>
      <c r="O354" s="1" t="s">
        <v>134</v>
      </c>
      <c r="P354">
        <v>0</v>
      </c>
      <c r="Q354" t="s">
        <v>7</v>
      </c>
      <c r="R354" t="s">
        <v>7</v>
      </c>
      <c r="S354" t="s">
        <v>8</v>
      </c>
      <c r="T354" t="s">
        <v>66</v>
      </c>
      <c r="U354" s="9" t="str">
        <f>VLOOKUP(Table1[[#This Row],[Stock]], Table2[[#All],[Stock]:[param_complete]], 2, FALSE)</f>
        <v>demersal</v>
      </c>
      <c r="V354" s="9">
        <f>VLOOKUP(Table1[[#This Row],[Stock]], Table2[[#All],[Stock]:[param_complete]], 4, FALSE)</f>
        <v>4.2</v>
      </c>
      <c r="W354" s="9">
        <f>VLOOKUP(Table1[[#This Row],[Stock]], Table2[[#All],[Stock]:[param_complete]], 6, FALSE)</f>
        <v>538</v>
      </c>
      <c r="X354" s="9">
        <f>VLOOKUP(Table1[[#This Row],[Stock]], Table2[[#All],[Stock]:[param_complete]], 8, FALSE)</f>
        <v>4</v>
      </c>
      <c r="Y354" s="9">
        <f>VLOOKUP(Table1[[#This Row],[Stock]], Table2[[#All],[Stock]:[param_complete]], 10, FALSE)</f>
        <v>2</v>
      </c>
      <c r="Z354" s="9">
        <f>VLOOKUP(Table1[[#This Row],[Stock]], Table2[[#All],[Stock]:[param_complete]], 12, FALSE)</f>
        <v>4.3</v>
      </c>
      <c r="AA354" s="9">
        <f>VLOOKUP(Table1[[#This Row],[Stock]], Table2[[#All],[Stock]:[param_complete]], 14, FALSE)</f>
        <v>123</v>
      </c>
      <c r="AB354" s="9">
        <f>VLOOKUP(Table1[[#This Row],[Stock]], Table2[[#All],[Stock]:[param_complete]], 16, FALSE)</f>
        <v>156</v>
      </c>
      <c r="AC354" s="9">
        <f>VLOOKUP(Table1[[#This Row],[Stock]], Table2[[#All],[Stock]:[param_complete]], 18, FALSE)</f>
        <v>0.24</v>
      </c>
      <c r="AD354" s="9">
        <f>VLOOKUP(Table1[[#This Row],[Stock]], Table2[[#All],[Stock]:[param_complete]], 20, FALSE)</f>
        <v>150</v>
      </c>
      <c r="AE354" s="9">
        <f>VLOOKUP(Table1[[#This Row],[Stock]], Table2[[#All],[Stock]:[param_complete]], 22, FALSE)</f>
        <v>8.0500001910000005</v>
      </c>
      <c r="AF354" s="9">
        <f>VLOOKUP(Table1[[#This Row],[Stock]], Table2[[#All],[Stock]:[param_complete]], 24, FALSE)</f>
        <v>21.8</v>
      </c>
      <c r="AG354" s="9">
        <f>VLOOKUP(Table1[[#This Row],[Stock]], Table2[[#All],[Stock]:[param_complete]], 26, FALSE)</f>
        <v>0</v>
      </c>
      <c r="AH354" s="9">
        <f>VLOOKUP(Table1[[#This Row],[Stock]], Table2[[#All],[Stock]:[param_complete]], 28, FALSE)</f>
        <v>0</v>
      </c>
      <c r="AI354" s="9">
        <f>VLOOKUP(Table1[[#This Row],[Stock]], Table2[[#All],[Stock]:[param_complete]], 29, FALSE)</f>
        <v>10</v>
      </c>
      <c r="AJ354" s="9">
        <f>VLOOKUP(Table1[[#This Row],[Stock]], Table2[[#All],[Stock]:[param_complete]], 30, FALSE)</f>
        <v>5</v>
      </c>
      <c r="AK354" s="65">
        <f>VLOOKUP(Table1[[#This Row],[Stock]], Table2[[#All],[Stock]:[param_complete]], 32, FALSE)</f>
        <v>0</v>
      </c>
    </row>
    <row r="355" spans="1:37" x14ac:dyDescent="0.3">
      <c r="A355" t="s">
        <v>128</v>
      </c>
      <c r="B355" t="s">
        <v>129</v>
      </c>
      <c r="C355" t="s">
        <v>130</v>
      </c>
      <c r="D355">
        <v>3</v>
      </c>
      <c r="E355" s="2">
        <v>0.100473537011775</v>
      </c>
      <c r="F355" t="s">
        <v>131</v>
      </c>
      <c r="G355">
        <v>0</v>
      </c>
      <c r="H355" t="s">
        <v>132</v>
      </c>
      <c r="J355" t="s">
        <v>133</v>
      </c>
      <c r="K355" t="s">
        <v>133</v>
      </c>
      <c r="L355" t="s">
        <v>133</v>
      </c>
      <c r="M355" s="1" t="s">
        <v>134</v>
      </c>
      <c r="N355" s="1" t="s">
        <v>134</v>
      </c>
      <c r="O355" s="1" t="s">
        <v>134</v>
      </c>
      <c r="P355">
        <v>0</v>
      </c>
      <c r="Q355" t="s">
        <v>7</v>
      </c>
      <c r="R355" t="s">
        <v>7</v>
      </c>
      <c r="S355" t="s">
        <v>8</v>
      </c>
      <c r="T355" t="s">
        <v>66</v>
      </c>
      <c r="U355" s="9" t="str">
        <f>VLOOKUP(Table1[[#This Row],[Stock]], Table2[[#All],[Stock]:[param_complete]], 2, FALSE)</f>
        <v>demersal</v>
      </c>
      <c r="V355" s="9">
        <f>VLOOKUP(Table1[[#This Row],[Stock]], Table2[[#All],[Stock]:[param_complete]], 4, FALSE)</f>
        <v>4.2</v>
      </c>
      <c r="W355" s="9">
        <f>VLOOKUP(Table1[[#This Row],[Stock]], Table2[[#All],[Stock]:[param_complete]], 6, FALSE)</f>
        <v>538</v>
      </c>
      <c r="X355" s="9">
        <f>VLOOKUP(Table1[[#This Row],[Stock]], Table2[[#All],[Stock]:[param_complete]], 8, FALSE)</f>
        <v>4</v>
      </c>
      <c r="Y355" s="9">
        <f>VLOOKUP(Table1[[#This Row],[Stock]], Table2[[#All],[Stock]:[param_complete]], 10, FALSE)</f>
        <v>2</v>
      </c>
      <c r="Z355" s="9">
        <f>VLOOKUP(Table1[[#This Row],[Stock]], Table2[[#All],[Stock]:[param_complete]], 12, FALSE)</f>
        <v>4.3</v>
      </c>
      <c r="AA355" s="9">
        <f>VLOOKUP(Table1[[#This Row],[Stock]], Table2[[#All],[Stock]:[param_complete]], 14, FALSE)</f>
        <v>123</v>
      </c>
      <c r="AB355" s="9">
        <f>VLOOKUP(Table1[[#This Row],[Stock]], Table2[[#All],[Stock]:[param_complete]], 16, FALSE)</f>
        <v>156</v>
      </c>
      <c r="AC355" s="9">
        <f>VLOOKUP(Table1[[#This Row],[Stock]], Table2[[#All],[Stock]:[param_complete]], 18, FALSE)</f>
        <v>0.24</v>
      </c>
      <c r="AD355" s="9">
        <f>VLOOKUP(Table1[[#This Row],[Stock]], Table2[[#All],[Stock]:[param_complete]], 20, FALSE)</f>
        <v>150</v>
      </c>
      <c r="AE355" s="9">
        <f>VLOOKUP(Table1[[#This Row],[Stock]], Table2[[#All],[Stock]:[param_complete]], 22, FALSE)</f>
        <v>8.0500001910000005</v>
      </c>
      <c r="AF355" s="9">
        <f>VLOOKUP(Table1[[#This Row],[Stock]], Table2[[#All],[Stock]:[param_complete]], 24, FALSE)</f>
        <v>21.8</v>
      </c>
      <c r="AG355" s="9">
        <f>VLOOKUP(Table1[[#This Row],[Stock]], Table2[[#All],[Stock]:[param_complete]], 26, FALSE)</f>
        <v>0</v>
      </c>
      <c r="AH355" s="9">
        <f>VLOOKUP(Table1[[#This Row],[Stock]], Table2[[#All],[Stock]:[param_complete]], 28, FALSE)</f>
        <v>0</v>
      </c>
      <c r="AI355" s="9">
        <f>VLOOKUP(Table1[[#This Row],[Stock]], Table2[[#All],[Stock]:[param_complete]], 29, FALSE)</f>
        <v>10</v>
      </c>
      <c r="AJ355" s="9">
        <f>VLOOKUP(Table1[[#This Row],[Stock]], Table2[[#All],[Stock]:[param_complete]], 30, FALSE)</f>
        <v>5</v>
      </c>
      <c r="AK355" s="65">
        <f>VLOOKUP(Table1[[#This Row],[Stock]], Table2[[#All],[Stock]:[param_complete]], 32, FALSE)</f>
        <v>0</v>
      </c>
    </row>
    <row r="356" spans="1:37" x14ac:dyDescent="0.3">
      <c r="A356" t="s">
        <v>128</v>
      </c>
      <c r="B356" t="s">
        <v>129</v>
      </c>
      <c r="C356" t="s">
        <v>130</v>
      </c>
      <c r="D356">
        <v>4</v>
      </c>
      <c r="E356" s="2">
        <v>0.54810116307751</v>
      </c>
      <c r="F356" t="s">
        <v>131</v>
      </c>
      <c r="G356">
        <f t="shared" ref="G356:G366" si="3">4.036/2</f>
        <v>2.0179999999999998</v>
      </c>
      <c r="H356" t="s">
        <v>132</v>
      </c>
      <c r="J356" t="s">
        <v>133</v>
      </c>
      <c r="K356" t="s">
        <v>133</v>
      </c>
      <c r="L356" t="s">
        <v>133</v>
      </c>
      <c r="M356" s="1" t="s">
        <v>134</v>
      </c>
      <c r="N356" s="1" t="s">
        <v>134</v>
      </c>
      <c r="O356" s="1" t="s">
        <v>134</v>
      </c>
      <c r="P356">
        <v>0</v>
      </c>
      <c r="Q356" t="s">
        <v>7</v>
      </c>
      <c r="R356" t="s">
        <v>7</v>
      </c>
      <c r="S356" t="s">
        <v>8</v>
      </c>
      <c r="T356" t="s">
        <v>66</v>
      </c>
      <c r="U356" s="9" t="str">
        <f>VLOOKUP(Table1[[#This Row],[Stock]], Table2[[#All],[Stock]:[param_complete]], 2, FALSE)</f>
        <v>demersal</v>
      </c>
      <c r="V356" s="9">
        <f>VLOOKUP(Table1[[#This Row],[Stock]], Table2[[#All],[Stock]:[param_complete]], 4, FALSE)</f>
        <v>4.2</v>
      </c>
      <c r="W356" s="9">
        <f>VLOOKUP(Table1[[#This Row],[Stock]], Table2[[#All],[Stock]:[param_complete]], 6, FALSE)</f>
        <v>538</v>
      </c>
      <c r="X356" s="9">
        <f>VLOOKUP(Table1[[#This Row],[Stock]], Table2[[#All],[Stock]:[param_complete]], 8, FALSE)</f>
        <v>4</v>
      </c>
      <c r="Y356" s="9">
        <f>VLOOKUP(Table1[[#This Row],[Stock]], Table2[[#All],[Stock]:[param_complete]], 10, FALSE)</f>
        <v>2</v>
      </c>
      <c r="Z356" s="9">
        <f>VLOOKUP(Table1[[#This Row],[Stock]], Table2[[#All],[Stock]:[param_complete]], 12, FALSE)</f>
        <v>4.3</v>
      </c>
      <c r="AA356" s="9">
        <f>VLOOKUP(Table1[[#This Row],[Stock]], Table2[[#All],[Stock]:[param_complete]], 14, FALSE)</f>
        <v>123</v>
      </c>
      <c r="AB356" s="9">
        <f>VLOOKUP(Table1[[#This Row],[Stock]], Table2[[#All],[Stock]:[param_complete]], 16, FALSE)</f>
        <v>156</v>
      </c>
      <c r="AC356" s="9">
        <f>VLOOKUP(Table1[[#This Row],[Stock]], Table2[[#All],[Stock]:[param_complete]], 18, FALSE)</f>
        <v>0.24</v>
      </c>
      <c r="AD356" s="9">
        <f>VLOOKUP(Table1[[#This Row],[Stock]], Table2[[#All],[Stock]:[param_complete]], 20, FALSE)</f>
        <v>150</v>
      </c>
      <c r="AE356" s="9">
        <f>VLOOKUP(Table1[[#This Row],[Stock]], Table2[[#All],[Stock]:[param_complete]], 22, FALSE)</f>
        <v>8.0500001910000005</v>
      </c>
      <c r="AF356" s="9">
        <f>VLOOKUP(Table1[[#This Row],[Stock]], Table2[[#All],[Stock]:[param_complete]], 24, FALSE)</f>
        <v>21.8</v>
      </c>
      <c r="AG356" s="9">
        <f>VLOOKUP(Table1[[#This Row],[Stock]], Table2[[#All],[Stock]:[param_complete]], 26, FALSE)</f>
        <v>0</v>
      </c>
      <c r="AH356" s="9">
        <f>VLOOKUP(Table1[[#This Row],[Stock]], Table2[[#All],[Stock]:[param_complete]], 28, FALSE)</f>
        <v>0</v>
      </c>
      <c r="AI356" s="9">
        <f>VLOOKUP(Table1[[#This Row],[Stock]], Table2[[#All],[Stock]:[param_complete]], 29, FALSE)</f>
        <v>10</v>
      </c>
      <c r="AJ356" s="9">
        <f>VLOOKUP(Table1[[#This Row],[Stock]], Table2[[#All],[Stock]:[param_complete]], 30, FALSE)</f>
        <v>5</v>
      </c>
      <c r="AK356" s="65">
        <f>VLOOKUP(Table1[[#This Row],[Stock]], Table2[[#All],[Stock]:[param_complete]], 32, FALSE)</f>
        <v>0</v>
      </c>
    </row>
    <row r="357" spans="1:37" x14ac:dyDescent="0.3">
      <c r="A357" t="s">
        <v>128</v>
      </c>
      <c r="B357" t="s">
        <v>129</v>
      </c>
      <c r="C357" t="s">
        <v>130</v>
      </c>
      <c r="D357">
        <v>5</v>
      </c>
      <c r="E357" s="2">
        <v>0.93552441722007196</v>
      </c>
      <c r="F357" t="s">
        <v>131</v>
      </c>
      <c r="G357">
        <f t="shared" si="3"/>
        <v>2.0179999999999998</v>
      </c>
      <c r="H357" t="s">
        <v>132</v>
      </c>
      <c r="J357" t="s">
        <v>133</v>
      </c>
      <c r="K357" t="s">
        <v>133</v>
      </c>
      <c r="L357" t="s">
        <v>133</v>
      </c>
      <c r="M357" s="1" t="s">
        <v>134</v>
      </c>
      <c r="N357" s="1" t="s">
        <v>134</v>
      </c>
      <c r="O357" s="1" t="s">
        <v>134</v>
      </c>
      <c r="P357">
        <v>0</v>
      </c>
      <c r="Q357" t="s">
        <v>7</v>
      </c>
      <c r="R357" t="s">
        <v>7</v>
      </c>
      <c r="S357" t="s">
        <v>8</v>
      </c>
      <c r="T357" t="s">
        <v>66</v>
      </c>
      <c r="U357" s="9" t="str">
        <f>VLOOKUP(Table1[[#This Row],[Stock]], Table2[[#All],[Stock]:[param_complete]], 2, FALSE)</f>
        <v>demersal</v>
      </c>
      <c r="V357" s="9">
        <f>VLOOKUP(Table1[[#This Row],[Stock]], Table2[[#All],[Stock]:[param_complete]], 4, FALSE)</f>
        <v>4.2</v>
      </c>
      <c r="W357" s="9">
        <f>VLOOKUP(Table1[[#This Row],[Stock]], Table2[[#All],[Stock]:[param_complete]], 6, FALSE)</f>
        <v>538</v>
      </c>
      <c r="X357" s="9">
        <f>VLOOKUP(Table1[[#This Row],[Stock]], Table2[[#All],[Stock]:[param_complete]], 8, FALSE)</f>
        <v>4</v>
      </c>
      <c r="Y357" s="9">
        <f>VLOOKUP(Table1[[#This Row],[Stock]], Table2[[#All],[Stock]:[param_complete]], 10, FALSE)</f>
        <v>2</v>
      </c>
      <c r="Z357" s="9">
        <f>VLOOKUP(Table1[[#This Row],[Stock]], Table2[[#All],[Stock]:[param_complete]], 12, FALSE)</f>
        <v>4.3</v>
      </c>
      <c r="AA357" s="9">
        <f>VLOOKUP(Table1[[#This Row],[Stock]], Table2[[#All],[Stock]:[param_complete]], 14, FALSE)</f>
        <v>123</v>
      </c>
      <c r="AB357" s="9">
        <f>VLOOKUP(Table1[[#This Row],[Stock]], Table2[[#All],[Stock]:[param_complete]], 16, FALSE)</f>
        <v>156</v>
      </c>
      <c r="AC357" s="9">
        <f>VLOOKUP(Table1[[#This Row],[Stock]], Table2[[#All],[Stock]:[param_complete]], 18, FALSE)</f>
        <v>0.24</v>
      </c>
      <c r="AD357" s="9">
        <f>VLOOKUP(Table1[[#This Row],[Stock]], Table2[[#All],[Stock]:[param_complete]], 20, FALSE)</f>
        <v>150</v>
      </c>
      <c r="AE357" s="9">
        <f>VLOOKUP(Table1[[#This Row],[Stock]], Table2[[#All],[Stock]:[param_complete]], 22, FALSE)</f>
        <v>8.0500001910000005</v>
      </c>
      <c r="AF357" s="9">
        <f>VLOOKUP(Table1[[#This Row],[Stock]], Table2[[#All],[Stock]:[param_complete]], 24, FALSE)</f>
        <v>21.8</v>
      </c>
      <c r="AG357" s="9">
        <f>VLOOKUP(Table1[[#This Row],[Stock]], Table2[[#All],[Stock]:[param_complete]], 26, FALSE)</f>
        <v>0</v>
      </c>
      <c r="AH357" s="9">
        <f>VLOOKUP(Table1[[#This Row],[Stock]], Table2[[#All],[Stock]:[param_complete]], 28, FALSE)</f>
        <v>0</v>
      </c>
      <c r="AI357" s="9">
        <f>VLOOKUP(Table1[[#This Row],[Stock]], Table2[[#All],[Stock]:[param_complete]], 29, FALSE)</f>
        <v>10</v>
      </c>
      <c r="AJ357" s="9">
        <f>VLOOKUP(Table1[[#This Row],[Stock]], Table2[[#All],[Stock]:[param_complete]], 30, FALSE)</f>
        <v>5</v>
      </c>
      <c r="AK357" s="65">
        <f>VLOOKUP(Table1[[#This Row],[Stock]], Table2[[#All],[Stock]:[param_complete]], 32, FALSE)</f>
        <v>0</v>
      </c>
    </row>
    <row r="358" spans="1:37" x14ac:dyDescent="0.3">
      <c r="A358" t="s">
        <v>128</v>
      </c>
      <c r="B358" t="s">
        <v>129</v>
      </c>
      <c r="C358" t="s">
        <v>130</v>
      </c>
      <c r="D358">
        <v>6</v>
      </c>
      <c r="E358" s="2">
        <v>0.99455460018077702</v>
      </c>
      <c r="F358" t="s">
        <v>131</v>
      </c>
      <c r="G358">
        <f t="shared" si="3"/>
        <v>2.0179999999999998</v>
      </c>
      <c r="H358" t="s">
        <v>132</v>
      </c>
      <c r="J358" t="s">
        <v>133</v>
      </c>
      <c r="K358" t="s">
        <v>133</v>
      </c>
      <c r="L358" t="s">
        <v>133</v>
      </c>
      <c r="M358" s="1" t="s">
        <v>134</v>
      </c>
      <c r="N358" s="1" t="s">
        <v>134</v>
      </c>
      <c r="O358" s="1" t="s">
        <v>134</v>
      </c>
      <c r="P358">
        <v>0</v>
      </c>
      <c r="Q358" t="s">
        <v>7</v>
      </c>
      <c r="R358" t="s">
        <v>7</v>
      </c>
      <c r="S358" t="s">
        <v>8</v>
      </c>
      <c r="T358" t="s">
        <v>66</v>
      </c>
      <c r="U358" s="9" t="str">
        <f>VLOOKUP(Table1[[#This Row],[Stock]], Table2[[#All],[Stock]:[param_complete]], 2, FALSE)</f>
        <v>demersal</v>
      </c>
      <c r="V358" s="9">
        <f>VLOOKUP(Table1[[#This Row],[Stock]], Table2[[#All],[Stock]:[param_complete]], 4, FALSE)</f>
        <v>4.2</v>
      </c>
      <c r="W358" s="9">
        <f>VLOOKUP(Table1[[#This Row],[Stock]], Table2[[#All],[Stock]:[param_complete]], 6, FALSE)</f>
        <v>538</v>
      </c>
      <c r="X358" s="9">
        <f>VLOOKUP(Table1[[#This Row],[Stock]], Table2[[#All],[Stock]:[param_complete]], 8, FALSE)</f>
        <v>4</v>
      </c>
      <c r="Y358" s="9">
        <f>VLOOKUP(Table1[[#This Row],[Stock]], Table2[[#All],[Stock]:[param_complete]], 10, FALSE)</f>
        <v>2</v>
      </c>
      <c r="Z358" s="9">
        <f>VLOOKUP(Table1[[#This Row],[Stock]], Table2[[#All],[Stock]:[param_complete]], 12, FALSE)</f>
        <v>4.3</v>
      </c>
      <c r="AA358" s="9">
        <f>VLOOKUP(Table1[[#This Row],[Stock]], Table2[[#All],[Stock]:[param_complete]], 14, FALSE)</f>
        <v>123</v>
      </c>
      <c r="AB358" s="9">
        <f>VLOOKUP(Table1[[#This Row],[Stock]], Table2[[#All],[Stock]:[param_complete]], 16, FALSE)</f>
        <v>156</v>
      </c>
      <c r="AC358" s="9">
        <f>VLOOKUP(Table1[[#This Row],[Stock]], Table2[[#All],[Stock]:[param_complete]], 18, FALSE)</f>
        <v>0.24</v>
      </c>
      <c r="AD358" s="9">
        <f>VLOOKUP(Table1[[#This Row],[Stock]], Table2[[#All],[Stock]:[param_complete]], 20, FALSE)</f>
        <v>150</v>
      </c>
      <c r="AE358" s="9">
        <f>VLOOKUP(Table1[[#This Row],[Stock]], Table2[[#All],[Stock]:[param_complete]], 22, FALSE)</f>
        <v>8.0500001910000005</v>
      </c>
      <c r="AF358" s="9">
        <f>VLOOKUP(Table1[[#This Row],[Stock]], Table2[[#All],[Stock]:[param_complete]], 24, FALSE)</f>
        <v>21.8</v>
      </c>
      <c r="AG358" s="9">
        <f>VLOOKUP(Table1[[#This Row],[Stock]], Table2[[#All],[Stock]:[param_complete]], 26, FALSE)</f>
        <v>0</v>
      </c>
      <c r="AH358" s="9">
        <f>VLOOKUP(Table1[[#This Row],[Stock]], Table2[[#All],[Stock]:[param_complete]], 28, FALSE)</f>
        <v>0</v>
      </c>
      <c r="AI358" s="9">
        <f>VLOOKUP(Table1[[#This Row],[Stock]], Table2[[#All],[Stock]:[param_complete]], 29, FALSE)</f>
        <v>10</v>
      </c>
      <c r="AJ358" s="9">
        <f>VLOOKUP(Table1[[#This Row],[Stock]], Table2[[#All],[Stock]:[param_complete]], 30, FALSE)</f>
        <v>5</v>
      </c>
      <c r="AK358" s="65">
        <f>VLOOKUP(Table1[[#This Row],[Stock]], Table2[[#All],[Stock]:[param_complete]], 32, FALSE)</f>
        <v>0</v>
      </c>
    </row>
    <row r="359" spans="1:37" x14ac:dyDescent="0.3">
      <c r="A359" t="s">
        <v>128</v>
      </c>
      <c r="B359" t="s">
        <v>129</v>
      </c>
      <c r="C359" t="s">
        <v>130</v>
      </c>
      <c r="D359">
        <v>7</v>
      </c>
      <c r="E359" s="2">
        <v>1</v>
      </c>
      <c r="F359" t="s">
        <v>131</v>
      </c>
      <c r="G359">
        <f t="shared" si="3"/>
        <v>2.0179999999999998</v>
      </c>
      <c r="H359" t="s">
        <v>132</v>
      </c>
      <c r="J359" t="s">
        <v>133</v>
      </c>
      <c r="K359" t="s">
        <v>133</v>
      </c>
      <c r="L359" t="s">
        <v>133</v>
      </c>
      <c r="M359" s="1" t="s">
        <v>134</v>
      </c>
      <c r="N359" s="1" t="s">
        <v>134</v>
      </c>
      <c r="O359" s="1" t="s">
        <v>134</v>
      </c>
      <c r="P359">
        <v>0</v>
      </c>
      <c r="Q359" t="s">
        <v>7</v>
      </c>
      <c r="R359" t="s">
        <v>7</v>
      </c>
      <c r="S359" t="s">
        <v>8</v>
      </c>
      <c r="T359" t="s">
        <v>66</v>
      </c>
      <c r="U359" s="9" t="str">
        <f>VLOOKUP(Table1[[#This Row],[Stock]], Table2[[#All],[Stock]:[param_complete]], 2, FALSE)</f>
        <v>demersal</v>
      </c>
      <c r="V359" s="9">
        <f>VLOOKUP(Table1[[#This Row],[Stock]], Table2[[#All],[Stock]:[param_complete]], 4, FALSE)</f>
        <v>4.2</v>
      </c>
      <c r="W359" s="9">
        <f>VLOOKUP(Table1[[#This Row],[Stock]], Table2[[#All],[Stock]:[param_complete]], 6, FALSE)</f>
        <v>538</v>
      </c>
      <c r="X359" s="9">
        <f>VLOOKUP(Table1[[#This Row],[Stock]], Table2[[#All],[Stock]:[param_complete]], 8, FALSE)</f>
        <v>4</v>
      </c>
      <c r="Y359" s="9">
        <f>VLOOKUP(Table1[[#This Row],[Stock]], Table2[[#All],[Stock]:[param_complete]], 10, FALSE)</f>
        <v>2</v>
      </c>
      <c r="Z359" s="9">
        <f>VLOOKUP(Table1[[#This Row],[Stock]], Table2[[#All],[Stock]:[param_complete]], 12, FALSE)</f>
        <v>4.3</v>
      </c>
      <c r="AA359" s="9">
        <f>VLOOKUP(Table1[[#This Row],[Stock]], Table2[[#All],[Stock]:[param_complete]], 14, FALSE)</f>
        <v>123</v>
      </c>
      <c r="AB359" s="9">
        <f>VLOOKUP(Table1[[#This Row],[Stock]], Table2[[#All],[Stock]:[param_complete]], 16, FALSE)</f>
        <v>156</v>
      </c>
      <c r="AC359" s="9">
        <f>VLOOKUP(Table1[[#This Row],[Stock]], Table2[[#All],[Stock]:[param_complete]], 18, FALSE)</f>
        <v>0.24</v>
      </c>
      <c r="AD359" s="9">
        <f>VLOOKUP(Table1[[#This Row],[Stock]], Table2[[#All],[Stock]:[param_complete]], 20, FALSE)</f>
        <v>150</v>
      </c>
      <c r="AE359" s="9">
        <f>VLOOKUP(Table1[[#This Row],[Stock]], Table2[[#All],[Stock]:[param_complete]], 22, FALSE)</f>
        <v>8.0500001910000005</v>
      </c>
      <c r="AF359" s="9">
        <f>VLOOKUP(Table1[[#This Row],[Stock]], Table2[[#All],[Stock]:[param_complete]], 24, FALSE)</f>
        <v>21.8</v>
      </c>
      <c r="AG359" s="9">
        <f>VLOOKUP(Table1[[#This Row],[Stock]], Table2[[#All],[Stock]:[param_complete]], 26, FALSE)</f>
        <v>0</v>
      </c>
      <c r="AH359" s="9">
        <f>VLOOKUP(Table1[[#This Row],[Stock]], Table2[[#All],[Stock]:[param_complete]], 28, FALSE)</f>
        <v>0</v>
      </c>
      <c r="AI359" s="9">
        <f>VLOOKUP(Table1[[#This Row],[Stock]], Table2[[#All],[Stock]:[param_complete]], 29, FALSE)</f>
        <v>10</v>
      </c>
      <c r="AJ359" s="9">
        <f>VLOOKUP(Table1[[#This Row],[Stock]], Table2[[#All],[Stock]:[param_complete]], 30, FALSE)</f>
        <v>5</v>
      </c>
      <c r="AK359" s="65">
        <f>VLOOKUP(Table1[[#This Row],[Stock]], Table2[[#All],[Stock]:[param_complete]], 32, FALSE)</f>
        <v>0</v>
      </c>
    </row>
    <row r="360" spans="1:37" x14ac:dyDescent="0.3">
      <c r="A360" t="s">
        <v>128</v>
      </c>
      <c r="B360" t="s">
        <v>129</v>
      </c>
      <c r="C360" t="s">
        <v>130</v>
      </c>
      <c r="D360">
        <v>8</v>
      </c>
      <c r="E360" s="2">
        <v>0.99902676283983505</v>
      </c>
      <c r="F360" t="s">
        <v>131</v>
      </c>
      <c r="G360">
        <f t="shared" si="3"/>
        <v>2.0179999999999998</v>
      </c>
      <c r="H360" t="s">
        <v>132</v>
      </c>
      <c r="J360" t="s">
        <v>133</v>
      </c>
      <c r="K360" t="s">
        <v>133</v>
      </c>
      <c r="L360" t="s">
        <v>133</v>
      </c>
      <c r="M360" s="1" t="s">
        <v>134</v>
      </c>
      <c r="N360" s="1" t="s">
        <v>134</v>
      </c>
      <c r="O360" s="1" t="s">
        <v>134</v>
      </c>
      <c r="P360">
        <v>0</v>
      </c>
      <c r="Q360" t="s">
        <v>7</v>
      </c>
      <c r="R360" t="s">
        <v>7</v>
      </c>
      <c r="S360" t="s">
        <v>8</v>
      </c>
      <c r="T360" t="s">
        <v>66</v>
      </c>
      <c r="U360" s="9" t="str">
        <f>VLOOKUP(Table1[[#This Row],[Stock]], Table2[[#All],[Stock]:[param_complete]], 2, FALSE)</f>
        <v>demersal</v>
      </c>
      <c r="V360" s="9">
        <f>VLOOKUP(Table1[[#This Row],[Stock]], Table2[[#All],[Stock]:[param_complete]], 4, FALSE)</f>
        <v>4.2</v>
      </c>
      <c r="W360" s="9">
        <f>VLOOKUP(Table1[[#This Row],[Stock]], Table2[[#All],[Stock]:[param_complete]], 6, FALSE)</f>
        <v>538</v>
      </c>
      <c r="X360" s="9">
        <f>VLOOKUP(Table1[[#This Row],[Stock]], Table2[[#All],[Stock]:[param_complete]], 8, FALSE)</f>
        <v>4</v>
      </c>
      <c r="Y360" s="9">
        <f>VLOOKUP(Table1[[#This Row],[Stock]], Table2[[#All],[Stock]:[param_complete]], 10, FALSE)</f>
        <v>2</v>
      </c>
      <c r="Z360" s="9">
        <f>VLOOKUP(Table1[[#This Row],[Stock]], Table2[[#All],[Stock]:[param_complete]], 12, FALSE)</f>
        <v>4.3</v>
      </c>
      <c r="AA360" s="9">
        <f>VLOOKUP(Table1[[#This Row],[Stock]], Table2[[#All],[Stock]:[param_complete]], 14, FALSE)</f>
        <v>123</v>
      </c>
      <c r="AB360" s="9">
        <f>VLOOKUP(Table1[[#This Row],[Stock]], Table2[[#All],[Stock]:[param_complete]], 16, FALSE)</f>
        <v>156</v>
      </c>
      <c r="AC360" s="9">
        <f>VLOOKUP(Table1[[#This Row],[Stock]], Table2[[#All],[Stock]:[param_complete]], 18, FALSE)</f>
        <v>0.24</v>
      </c>
      <c r="AD360" s="9">
        <f>VLOOKUP(Table1[[#This Row],[Stock]], Table2[[#All],[Stock]:[param_complete]], 20, FALSE)</f>
        <v>150</v>
      </c>
      <c r="AE360" s="9">
        <f>VLOOKUP(Table1[[#This Row],[Stock]], Table2[[#All],[Stock]:[param_complete]], 22, FALSE)</f>
        <v>8.0500001910000005</v>
      </c>
      <c r="AF360" s="9">
        <f>VLOOKUP(Table1[[#This Row],[Stock]], Table2[[#All],[Stock]:[param_complete]], 24, FALSE)</f>
        <v>21.8</v>
      </c>
      <c r="AG360" s="9">
        <f>VLOOKUP(Table1[[#This Row],[Stock]], Table2[[#All],[Stock]:[param_complete]], 26, FALSE)</f>
        <v>0</v>
      </c>
      <c r="AH360" s="9">
        <f>VLOOKUP(Table1[[#This Row],[Stock]], Table2[[#All],[Stock]:[param_complete]], 28, FALSE)</f>
        <v>0</v>
      </c>
      <c r="AI360" s="9">
        <f>VLOOKUP(Table1[[#This Row],[Stock]], Table2[[#All],[Stock]:[param_complete]], 29, FALSE)</f>
        <v>10</v>
      </c>
      <c r="AJ360" s="9">
        <f>VLOOKUP(Table1[[#This Row],[Stock]], Table2[[#All],[Stock]:[param_complete]], 30, FALSE)</f>
        <v>5</v>
      </c>
      <c r="AK360" s="65">
        <f>VLOOKUP(Table1[[#This Row],[Stock]], Table2[[#All],[Stock]:[param_complete]], 32, FALSE)</f>
        <v>0</v>
      </c>
    </row>
    <row r="361" spans="1:37" x14ac:dyDescent="0.3">
      <c r="A361" t="s">
        <v>128</v>
      </c>
      <c r="B361" t="s">
        <v>129</v>
      </c>
      <c r="C361" t="s">
        <v>130</v>
      </c>
      <c r="D361">
        <v>9</v>
      </c>
      <c r="E361">
        <v>1</v>
      </c>
      <c r="F361" t="s">
        <v>131</v>
      </c>
      <c r="G361">
        <f t="shared" si="3"/>
        <v>2.0179999999999998</v>
      </c>
      <c r="H361" t="s">
        <v>132</v>
      </c>
      <c r="J361" t="s">
        <v>133</v>
      </c>
      <c r="K361" t="s">
        <v>133</v>
      </c>
      <c r="L361" t="s">
        <v>133</v>
      </c>
      <c r="M361" s="1" t="s">
        <v>134</v>
      </c>
      <c r="N361" s="1" t="s">
        <v>134</v>
      </c>
      <c r="O361" s="1" t="s">
        <v>134</v>
      </c>
      <c r="P361">
        <v>0</v>
      </c>
      <c r="Q361" t="s">
        <v>7</v>
      </c>
      <c r="R361" t="s">
        <v>7</v>
      </c>
      <c r="S361" t="s">
        <v>8</v>
      </c>
      <c r="T361" t="s">
        <v>66</v>
      </c>
      <c r="U361" s="9" t="str">
        <f>VLOOKUP(Table1[[#This Row],[Stock]], Table2[[#All],[Stock]:[param_complete]], 2, FALSE)</f>
        <v>demersal</v>
      </c>
      <c r="V361" s="9">
        <f>VLOOKUP(Table1[[#This Row],[Stock]], Table2[[#All],[Stock]:[param_complete]], 4, FALSE)</f>
        <v>4.2</v>
      </c>
      <c r="W361" s="9">
        <f>VLOOKUP(Table1[[#This Row],[Stock]], Table2[[#All],[Stock]:[param_complete]], 6, FALSE)</f>
        <v>538</v>
      </c>
      <c r="X361" s="9">
        <f>VLOOKUP(Table1[[#This Row],[Stock]], Table2[[#All],[Stock]:[param_complete]], 8, FALSE)</f>
        <v>4</v>
      </c>
      <c r="Y361" s="9">
        <f>VLOOKUP(Table1[[#This Row],[Stock]], Table2[[#All],[Stock]:[param_complete]], 10, FALSE)</f>
        <v>2</v>
      </c>
      <c r="Z361" s="9">
        <f>VLOOKUP(Table1[[#This Row],[Stock]], Table2[[#All],[Stock]:[param_complete]], 12, FALSE)</f>
        <v>4.3</v>
      </c>
      <c r="AA361" s="9">
        <f>VLOOKUP(Table1[[#This Row],[Stock]], Table2[[#All],[Stock]:[param_complete]], 14, FALSE)</f>
        <v>123</v>
      </c>
      <c r="AB361" s="9">
        <f>VLOOKUP(Table1[[#This Row],[Stock]], Table2[[#All],[Stock]:[param_complete]], 16, FALSE)</f>
        <v>156</v>
      </c>
      <c r="AC361" s="9">
        <f>VLOOKUP(Table1[[#This Row],[Stock]], Table2[[#All],[Stock]:[param_complete]], 18, FALSE)</f>
        <v>0.24</v>
      </c>
      <c r="AD361" s="9">
        <f>VLOOKUP(Table1[[#This Row],[Stock]], Table2[[#All],[Stock]:[param_complete]], 20, FALSE)</f>
        <v>150</v>
      </c>
      <c r="AE361" s="9">
        <f>VLOOKUP(Table1[[#This Row],[Stock]], Table2[[#All],[Stock]:[param_complete]], 22, FALSE)</f>
        <v>8.0500001910000005</v>
      </c>
      <c r="AF361" s="9">
        <f>VLOOKUP(Table1[[#This Row],[Stock]], Table2[[#All],[Stock]:[param_complete]], 24, FALSE)</f>
        <v>21.8</v>
      </c>
      <c r="AG361" s="9">
        <f>VLOOKUP(Table1[[#This Row],[Stock]], Table2[[#All],[Stock]:[param_complete]], 26, FALSE)</f>
        <v>0</v>
      </c>
      <c r="AH361" s="9">
        <f>VLOOKUP(Table1[[#This Row],[Stock]], Table2[[#All],[Stock]:[param_complete]], 28, FALSE)</f>
        <v>0</v>
      </c>
      <c r="AI361" s="9">
        <f>VLOOKUP(Table1[[#This Row],[Stock]], Table2[[#All],[Stock]:[param_complete]], 29, FALSE)</f>
        <v>10</v>
      </c>
      <c r="AJ361" s="9">
        <f>VLOOKUP(Table1[[#This Row],[Stock]], Table2[[#All],[Stock]:[param_complete]], 30, FALSE)</f>
        <v>5</v>
      </c>
      <c r="AK361" s="65">
        <f>VLOOKUP(Table1[[#This Row],[Stock]], Table2[[#All],[Stock]:[param_complete]], 32, FALSE)</f>
        <v>0</v>
      </c>
    </row>
    <row r="362" spans="1:37" x14ac:dyDescent="0.3">
      <c r="A362" t="s">
        <v>128</v>
      </c>
      <c r="B362" t="s">
        <v>129</v>
      </c>
      <c r="C362" t="s">
        <v>130</v>
      </c>
      <c r="D362">
        <v>10</v>
      </c>
      <c r="E362">
        <v>1</v>
      </c>
      <c r="F362" t="s">
        <v>131</v>
      </c>
      <c r="G362">
        <f t="shared" si="3"/>
        <v>2.0179999999999998</v>
      </c>
      <c r="H362" t="s">
        <v>132</v>
      </c>
      <c r="J362" t="s">
        <v>133</v>
      </c>
      <c r="K362" t="s">
        <v>133</v>
      </c>
      <c r="L362" t="s">
        <v>133</v>
      </c>
      <c r="M362" s="1" t="s">
        <v>134</v>
      </c>
      <c r="N362" s="1" t="s">
        <v>134</v>
      </c>
      <c r="O362" s="1" t="s">
        <v>134</v>
      </c>
      <c r="P362">
        <v>0</v>
      </c>
      <c r="Q362" t="s">
        <v>7</v>
      </c>
      <c r="R362" t="s">
        <v>7</v>
      </c>
      <c r="S362" t="s">
        <v>8</v>
      </c>
      <c r="T362" t="s">
        <v>66</v>
      </c>
      <c r="U362" s="9" t="str">
        <f>VLOOKUP(Table1[[#This Row],[Stock]], Table2[[#All],[Stock]:[param_complete]], 2, FALSE)</f>
        <v>demersal</v>
      </c>
      <c r="V362" s="9">
        <f>VLOOKUP(Table1[[#This Row],[Stock]], Table2[[#All],[Stock]:[param_complete]], 4, FALSE)</f>
        <v>4.2</v>
      </c>
      <c r="W362" s="9">
        <f>VLOOKUP(Table1[[#This Row],[Stock]], Table2[[#All],[Stock]:[param_complete]], 6, FALSE)</f>
        <v>538</v>
      </c>
      <c r="X362" s="9">
        <f>VLOOKUP(Table1[[#This Row],[Stock]], Table2[[#All],[Stock]:[param_complete]], 8, FALSE)</f>
        <v>4</v>
      </c>
      <c r="Y362" s="9">
        <f>VLOOKUP(Table1[[#This Row],[Stock]], Table2[[#All],[Stock]:[param_complete]], 10, FALSE)</f>
        <v>2</v>
      </c>
      <c r="Z362" s="9">
        <f>VLOOKUP(Table1[[#This Row],[Stock]], Table2[[#All],[Stock]:[param_complete]], 12, FALSE)</f>
        <v>4.3</v>
      </c>
      <c r="AA362" s="9">
        <f>VLOOKUP(Table1[[#This Row],[Stock]], Table2[[#All],[Stock]:[param_complete]], 14, FALSE)</f>
        <v>123</v>
      </c>
      <c r="AB362" s="9">
        <f>VLOOKUP(Table1[[#This Row],[Stock]], Table2[[#All],[Stock]:[param_complete]], 16, FALSE)</f>
        <v>156</v>
      </c>
      <c r="AC362" s="9">
        <f>VLOOKUP(Table1[[#This Row],[Stock]], Table2[[#All],[Stock]:[param_complete]], 18, FALSE)</f>
        <v>0.24</v>
      </c>
      <c r="AD362" s="9">
        <f>VLOOKUP(Table1[[#This Row],[Stock]], Table2[[#All],[Stock]:[param_complete]], 20, FALSE)</f>
        <v>150</v>
      </c>
      <c r="AE362" s="9">
        <f>VLOOKUP(Table1[[#This Row],[Stock]], Table2[[#All],[Stock]:[param_complete]], 22, FALSE)</f>
        <v>8.0500001910000005</v>
      </c>
      <c r="AF362" s="9">
        <f>VLOOKUP(Table1[[#This Row],[Stock]], Table2[[#All],[Stock]:[param_complete]], 24, FALSE)</f>
        <v>21.8</v>
      </c>
      <c r="AG362" s="9">
        <f>VLOOKUP(Table1[[#This Row],[Stock]], Table2[[#All],[Stock]:[param_complete]], 26, FALSE)</f>
        <v>0</v>
      </c>
      <c r="AH362" s="9">
        <f>VLOOKUP(Table1[[#This Row],[Stock]], Table2[[#All],[Stock]:[param_complete]], 28, FALSE)</f>
        <v>0</v>
      </c>
      <c r="AI362" s="9">
        <f>VLOOKUP(Table1[[#This Row],[Stock]], Table2[[#All],[Stock]:[param_complete]], 29, FALSE)</f>
        <v>10</v>
      </c>
      <c r="AJ362" s="9">
        <f>VLOOKUP(Table1[[#This Row],[Stock]], Table2[[#All],[Stock]:[param_complete]], 30, FALSE)</f>
        <v>5</v>
      </c>
      <c r="AK362" s="65">
        <f>VLOOKUP(Table1[[#This Row],[Stock]], Table2[[#All],[Stock]:[param_complete]], 32, FALSE)</f>
        <v>0</v>
      </c>
    </row>
    <row r="363" spans="1:37" x14ac:dyDescent="0.3">
      <c r="A363" t="s">
        <v>128</v>
      </c>
      <c r="B363" t="s">
        <v>129</v>
      </c>
      <c r="C363" t="s">
        <v>130</v>
      </c>
      <c r="D363">
        <v>11</v>
      </c>
      <c r="E363">
        <v>1</v>
      </c>
      <c r="F363" t="s">
        <v>131</v>
      </c>
      <c r="G363">
        <f t="shared" si="3"/>
        <v>2.0179999999999998</v>
      </c>
      <c r="H363" t="s">
        <v>132</v>
      </c>
      <c r="J363" t="s">
        <v>133</v>
      </c>
      <c r="K363" t="s">
        <v>133</v>
      </c>
      <c r="L363" t="s">
        <v>133</v>
      </c>
      <c r="M363" s="1" t="s">
        <v>134</v>
      </c>
      <c r="N363" s="1" t="s">
        <v>134</v>
      </c>
      <c r="O363" s="1" t="s">
        <v>134</v>
      </c>
      <c r="P363">
        <v>0</v>
      </c>
      <c r="Q363" t="s">
        <v>7</v>
      </c>
      <c r="R363" t="s">
        <v>7</v>
      </c>
      <c r="S363" t="s">
        <v>8</v>
      </c>
      <c r="T363" t="s">
        <v>66</v>
      </c>
      <c r="U363" s="9" t="str">
        <f>VLOOKUP(Table1[[#This Row],[Stock]], Table2[[#All],[Stock]:[param_complete]], 2, FALSE)</f>
        <v>demersal</v>
      </c>
      <c r="V363" s="9">
        <f>VLOOKUP(Table1[[#This Row],[Stock]], Table2[[#All],[Stock]:[param_complete]], 4, FALSE)</f>
        <v>4.2</v>
      </c>
      <c r="W363" s="9">
        <f>VLOOKUP(Table1[[#This Row],[Stock]], Table2[[#All],[Stock]:[param_complete]], 6, FALSE)</f>
        <v>538</v>
      </c>
      <c r="X363" s="9">
        <f>VLOOKUP(Table1[[#This Row],[Stock]], Table2[[#All],[Stock]:[param_complete]], 8, FALSE)</f>
        <v>4</v>
      </c>
      <c r="Y363" s="9">
        <f>VLOOKUP(Table1[[#This Row],[Stock]], Table2[[#All],[Stock]:[param_complete]], 10, FALSE)</f>
        <v>2</v>
      </c>
      <c r="Z363" s="9">
        <f>VLOOKUP(Table1[[#This Row],[Stock]], Table2[[#All],[Stock]:[param_complete]], 12, FALSE)</f>
        <v>4.3</v>
      </c>
      <c r="AA363" s="9">
        <f>VLOOKUP(Table1[[#This Row],[Stock]], Table2[[#All],[Stock]:[param_complete]], 14, FALSE)</f>
        <v>123</v>
      </c>
      <c r="AB363" s="9">
        <f>VLOOKUP(Table1[[#This Row],[Stock]], Table2[[#All],[Stock]:[param_complete]], 16, FALSE)</f>
        <v>156</v>
      </c>
      <c r="AC363" s="9">
        <f>VLOOKUP(Table1[[#This Row],[Stock]], Table2[[#All],[Stock]:[param_complete]], 18, FALSE)</f>
        <v>0.24</v>
      </c>
      <c r="AD363" s="9">
        <f>VLOOKUP(Table1[[#This Row],[Stock]], Table2[[#All],[Stock]:[param_complete]], 20, FALSE)</f>
        <v>150</v>
      </c>
      <c r="AE363" s="9">
        <f>VLOOKUP(Table1[[#This Row],[Stock]], Table2[[#All],[Stock]:[param_complete]], 22, FALSE)</f>
        <v>8.0500001910000005</v>
      </c>
      <c r="AF363" s="9">
        <f>VLOOKUP(Table1[[#This Row],[Stock]], Table2[[#All],[Stock]:[param_complete]], 24, FALSE)</f>
        <v>21.8</v>
      </c>
      <c r="AG363" s="9">
        <f>VLOOKUP(Table1[[#This Row],[Stock]], Table2[[#All],[Stock]:[param_complete]], 26, FALSE)</f>
        <v>0</v>
      </c>
      <c r="AH363" s="9">
        <f>VLOOKUP(Table1[[#This Row],[Stock]], Table2[[#All],[Stock]:[param_complete]], 28, FALSE)</f>
        <v>0</v>
      </c>
      <c r="AI363" s="9">
        <f>VLOOKUP(Table1[[#This Row],[Stock]], Table2[[#All],[Stock]:[param_complete]], 29, FALSE)</f>
        <v>10</v>
      </c>
      <c r="AJ363" s="9">
        <f>VLOOKUP(Table1[[#This Row],[Stock]], Table2[[#All],[Stock]:[param_complete]], 30, FALSE)</f>
        <v>5</v>
      </c>
      <c r="AK363" s="65">
        <f>VLOOKUP(Table1[[#This Row],[Stock]], Table2[[#All],[Stock]:[param_complete]], 32, FALSE)</f>
        <v>0</v>
      </c>
    </row>
    <row r="364" spans="1:37" x14ac:dyDescent="0.3">
      <c r="A364" t="s">
        <v>128</v>
      </c>
      <c r="B364" t="s">
        <v>129</v>
      </c>
      <c r="C364" t="s">
        <v>130</v>
      </c>
      <c r="D364">
        <v>12</v>
      </c>
      <c r="E364">
        <v>1</v>
      </c>
      <c r="F364" t="s">
        <v>131</v>
      </c>
      <c r="G364">
        <f t="shared" si="3"/>
        <v>2.0179999999999998</v>
      </c>
      <c r="H364" t="s">
        <v>132</v>
      </c>
      <c r="J364" t="s">
        <v>133</v>
      </c>
      <c r="K364" t="s">
        <v>133</v>
      </c>
      <c r="L364" t="s">
        <v>133</v>
      </c>
      <c r="M364" s="1" t="s">
        <v>134</v>
      </c>
      <c r="N364" s="1" t="s">
        <v>134</v>
      </c>
      <c r="O364" s="1" t="s">
        <v>134</v>
      </c>
      <c r="P364">
        <v>0</v>
      </c>
      <c r="Q364" t="s">
        <v>7</v>
      </c>
      <c r="R364" t="s">
        <v>7</v>
      </c>
      <c r="S364" t="s">
        <v>8</v>
      </c>
      <c r="T364" t="s">
        <v>66</v>
      </c>
      <c r="U364" s="9" t="str">
        <f>VLOOKUP(Table1[[#This Row],[Stock]], Table2[[#All],[Stock]:[param_complete]], 2, FALSE)</f>
        <v>demersal</v>
      </c>
      <c r="V364" s="9">
        <f>VLOOKUP(Table1[[#This Row],[Stock]], Table2[[#All],[Stock]:[param_complete]], 4, FALSE)</f>
        <v>4.2</v>
      </c>
      <c r="W364" s="9">
        <f>VLOOKUP(Table1[[#This Row],[Stock]], Table2[[#All],[Stock]:[param_complete]], 6, FALSE)</f>
        <v>538</v>
      </c>
      <c r="X364" s="9">
        <f>VLOOKUP(Table1[[#This Row],[Stock]], Table2[[#All],[Stock]:[param_complete]], 8, FALSE)</f>
        <v>4</v>
      </c>
      <c r="Y364" s="9">
        <f>VLOOKUP(Table1[[#This Row],[Stock]], Table2[[#All],[Stock]:[param_complete]], 10, FALSE)</f>
        <v>2</v>
      </c>
      <c r="Z364" s="9">
        <f>VLOOKUP(Table1[[#This Row],[Stock]], Table2[[#All],[Stock]:[param_complete]], 12, FALSE)</f>
        <v>4.3</v>
      </c>
      <c r="AA364" s="9">
        <f>VLOOKUP(Table1[[#This Row],[Stock]], Table2[[#All],[Stock]:[param_complete]], 14, FALSE)</f>
        <v>123</v>
      </c>
      <c r="AB364" s="9">
        <f>VLOOKUP(Table1[[#This Row],[Stock]], Table2[[#All],[Stock]:[param_complete]], 16, FALSE)</f>
        <v>156</v>
      </c>
      <c r="AC364" s="9">
        <f>VLOOKUP(Table1[[#This Row],[Stock]], Table2[[#All],[Stock]:[param_complete]], 18, FALSE)</f>
        <v>0.24</v>
      </c>
      <c r="AD364" s="9">
        <f>VLOOKUP(Table1[[#This Row],[Stock]], Table2[[#All],[Stock]:[param_complete]], 20, FALSE)</f>
        <v>150</v>
      </c>
      <c r="AE364" s="9">
        <f>VLOOKUP(Table1[[#This Row],[Stock]], Table2[[#All],[Stock]:[param_complete]], 22, FALSE)</f>
        <v>8.0500001910000005</v>
      </c>
      <c r="AF364" s="9">
        <f>VLOOKUP(Table1[[#This Row],[Stock]], Table2[[#All],[Stock]:[param_complete]], 24, FALSE)</f>
        <v>21.8</v>
      </c>
      <c r="AG364" s="9">
        <f>VLOOKUP(Table1[[#This Row],[Stock]], Table2[[#All],[Stock]:[param_complete]], 26, FALSE)</f>
        <v>0</v>
      </c>
      <c r="AH364" s="9">
        <f>VLOOKUP(Table1[[#This Row],[Stock]], Table2[[#All],[Stock]:[param_complete]], 28, FALSE)</f>
        <v>0</v>
      </c>
      <c r="AI364" s="9">
        <f>VLOOKUP(Table1[[#This Row],[Stock]], Table2[[#All],[Stock]:[param_complete]], 29, FALSE)</f>
        <v>10</v>
      </c>
      <c r="AJ364" s="9">
        <f>VLOOKUP(Table1[[#This Row],[Stock]], Table2[[#All],[Stock]:[param_complete]], 30, FALSE)</f>
        <v>5</v>
      </c>
      <c r="AK364" s="65">
        <f>VLOOKUP(Table1[[#This Row],[Stock]], Table2[[#All],[Stock]:[param_complete]], 32, FALSE)</f>
        <v>0</v>
      </c>
    </row>
    <row r="365" spans="1:37" x14ac:dyDescent="0.3">
      <c r="A365" t="s">
        <v>128</v>
      </c>
      <c r="B365" t="s">
        <v>129</v>
      </c>
      <c r="C365" t="s">
        <v>130</v>
      </c>
      <c r="D365">
        <v>13</v>
      </c>
      <c r="E365">
        <v>1</v>
      </c>
      <c r="F365" t="s">
        <v>131</v>
      </c>
      <c r="G365">
        <f t="shared" si="3"/>
        <v>2.0179999999999998</v>
      </c>
      <c r="H365" t="s">
        <v>132</v>
      </c>
      <c r="J365" t="s">
        <v>133</v>
      </c>
      <c r="K365" t="s">
        <v>133</v>
      </c>
      <c r="L365" t="s">
        <v>133</v>
      </c>
      <c r="M365" s="1" t="s">
        <v>134</v>
      </c>
      <c r="N365" s="1" t="s">
        <v>134</v>
      </c>
      <c r="O365" s="1" t="s">
        <v>134</v>
      </c>
      <c r="P365">
        <v>0</v>
      </c>
      <c r="Q365" t="s">
        <v>7</v>
      </c>
      <c r="R365" t="s">
        <v>7</v>
      </c>
      <c r="S365" t="s">
        <v>8</v>
      </c>
      <c r="T365" t="s">
        <v>66</v>
      </c>
      <c r="U365" s="9" t="str">
        <f>VLOOKUP(Table1[[#This Row],[Stock]], Table2[[#All],[Stock]:[param_complete]], 2, FALSE)</f>
        <v>demersal</v>
      </c>
      <c r="V365" s="9">
        <f>VLOOKUP(Table1[[#This Row],[Stock]], Table2[[#All],[Stock]:[param_complete]], 4, FALSE)</f>
        <v>4.2</v>
      </c>
      <c r="W365" s="9">
        <f>VLOOKUP(Table1[[#This Row],[Stock]], Table2[[#All],[Stock]:[param_complete]], 6, FALSE)</f>
        <v>538</v>
      </c>
      <c r="X365" s="9">
        <f>VLOOKUP(Table1[[#This Row],[Stock]], Table2[[#All],[Stock]:[param_complete]], 8, FALSE)</f>
        <v>4</v>
      </c>
      <c r="Y365" s="9">
        <f>VLOOKUP(Table1[[#This Row],[Stock]], Table2[[#All],[Stock]:[param_complete]], 10, FALSE)</f>
        <v>2</v>
      </c>
      <c r="Z365" s="9">
        <f>VLOOKUP(Table1[[#This Row],[Stock]], Table2[[#All],[Stock]:[param_complete]], 12, FALSE)</f>
        <v>4.3</v>
      </c>
      <c r="AA365" s="9">
        <f>VLOOKUP(Table1[[#This Row],[Stock]], Table2[[#All],[Stock]:[param_complete]], 14, FALSE)</f>
        <v>123</v>
      </c>
      <c r="AB365" s="9">
        <f>VLOOKUP(Table1[[#This Row],[Stock]], Table2[[#All],[Stock]:[param_complete]], 16, FALSE)</f>
        <v>156</v>
      </c>
      <c r="AC365" s="9">
        <f>VLOOKUP(Table1[[#This Row],[Stock]], Table2[[#All],[Stock]:[param_complete]], 18, FALSE)</f>
        <v>0.24</v>
      </c>
      <c r="AD365" s="9">
        <f>VLOOKUP(Table1[[#This Row],[Stock]], Table2[[#All],[Stock]:[param_complete]], 20, FALSE)</f>
        <v>150</v>
      </c>
      <c r="AE365" s="9">
        <f>VLOOKUP(Table1[[#This Row],[Stock]], Table2[[#All],[Stock]:[param_complete]], 22, FALSE)</f>
        <v>8.0500001910000005</v>
      </c>
      <c r="AF365" s="9">
        <f>VLOOKUP(Table1[[#This Row],[Stock]], Table2[[#All],[Stock]:[param_complete]], 24, FALSE)</f>
        <v>21.8</v>
      </c>
      <c r="AG365" s="9">
        <f>VLOOKUP(Table1[[#This Row],[Stock]], Table2[[#All],[Stock]:[param_complete]], 26, FALSE)</f>
        <v>0</v>
      </c>
      <c r="AH365" s="9">
        <f>VLOOKUP(Table1[[#This Row],[Stock]], Table2[[#All],[Stock]:[param_complete]], 28, FALSE)</f>
        <v>0</v>
      </c>
      <c r="AI365" s="9">
        <f>VLOOKUP(Table1[[#This Row],[Stock]], Table2[[#All],[Stock]:[param_complete]], 29, FALSE)</f>
        <v>10</v>
      </c>
      <c r="AJ365" s="9">
        <f>VLOOKUP(Table1[[#This Row],[Stock]], Table2[[#All],[Stock]:[param_complete]], 30, FALSE)</f>
        <v>5</v>
      </c>
      <c r="AK365" s="65">
        <f>VLOOKUP(Table1[[#This Row],[Stock]], Table2[[#All],[Stock]:[param_complete]], 32, FALSE)</f>
        <v>0</v>
      </c>
    </row>
    <row r="366" spans="1:37" x14ac:dyDescent="0.3">
      <c r="A366" t="s">
        <v>128</v>
      </c>
      <c r="B366" t="s">
        <v>129</v>
      </c>
      <c r="C366" t="s">
        <v>130</v>
      </c>
      <c r="D366">
        <v>14</v>
      </c>
      <c r="E366">
        <v>1</v>
      </c>
      <c r="F366" t="s">
        <v>131</v>
      </c>
      <c r="G366">
        <f t="shared" si="3"/>
        <v>2.0179999999999998</v>
      </c>
      <c r="H366" t="s">
        <v>132</v>
      </c>
      <c r="J366" t="s">
        <v>133</v>
      </c>
      <c r="K366" t="s">
        <v>133</v>
      </c>
      <c r="L366" t="s">
        <v>133</v>
      </c>
      <c r="M366" s="1" t="s">
        <v>134</v>
      </c>
      <c r="N366" s="1" t="s">
        <v>134</v>
      </c>
      <c r="O366" s="1" t="s">
        <v>134</v>
      </c>
      <c r="P366">
        <v>0</v>
      </c>
      <c r="Q366" t="s">
        <v>7</v>
      </c>
      <c r="R366" t="s">
        <v>7</v>
      </c>
      <c r="S366" t="s">
        <v>8</v>
      </c>
      <c r="T366" t="s">
        <v>66</v>
      </c>
      <c r="U366" s="9" t="str">
        <f>VLOOKUP(Table1[[#This Row],[Stock]], Table2[[#All],[Stock]:[param_complete]], 2, FALSE)</f>
        <v>demersal</v>
      </c>
      <c r="V366" s="9">
        <f>VLOOKUP(Table1[[#This Row],[Stock]], Table2[[#All],[Stock]:[param_complete]], 4, FALSE)</f>
        <v>4.2</v>
      </c>
      <c r="W366" s="9">
        <f>VLOOKUP(Table1[[#This Row],[Stock]], Table2[[#All],[Stock]:[param_complete]], 6, FALSE)</f>
        <v>538</v>
      </c>
      <c r="X366" s="9">
        <f>VLOOKUP(Table1[[#This Row],[Stock]], Table2[[#All],[Stock]:[param_complete]], 8, FALSE)</f>
        <v>4</v>
      </c>
      <c r="Y366" s="9">
        <f>VLOOKUP(Table1[[#This Row],[Stock]], Table2[[#All],[Stock]:[param_complete]], 10, FALSE)</f>
        <v>2</v>
      </c>
      <c r="Z366" s="9">
        <f>VLOOKUP(Table1[[#This Row],[Stock]], Table2[[#All],[Stock]:[param_complete]], 12, FALSE)</f>
        <v>4.3</v>
      </c>
      <c r="AA366" s="9">
        <f>VLOOKUP(Table1[[#This Row],[Stock]], Table2[[#All],[Stock]:[param_complete]], 14, FALSE)</f>
        <v>123</v>
      </c>
      <c r="AB366" s="9">
        <f>VLOOKUP(Table1[[#This Row],[Stock]], Table2[[#All],[Stock]:[param_complete]], 16, FALSE)</f>
        <v>156</v>
      </c>
      <c r="AC366" s="9">
        <f>VLOOKUP(Table1[[#This Row],[Stock]], Table2[[#All],[Stock]:[param_complete]], 18, FALSE)</f>
        <v>0.24</v>
      </c>
      <c r="AD366" s="9">
        <f>VLOOKUP(Table1[[#This Row],[Stock]], Table2[[#All],[Stock]:[param_complete]], 20, FALSE)</f>
        <v>150</v>
      </c>
      <c r="AE366" s="9">
        <f>VLOOKUP(Table1[[#This Row],[Stock]], Table2[[#All],[Stock]:[param_complete]], 22, FALSE)</f>
        <v>8.0500001910000005</v>
      </c>
      <c r="AF366" s="9">
        <f>VLOOKUP(Table1[[#This Row],[Stock]], Table2[[#All],[Stock]:[param_complete]], 24, FALSE)</f>
        <v>21.8</v>
      </c>
      <c r="AG366" s="9">
        <f>VLOOKUP(Table1[[#This Row],[Stock]], Table2[[#All],[Stock]:[param_complete]], 26, FALSE)</f>
        <v>0</v>
      </c>
      <c r="AH366" s="9">
        <f>VLOOKUP(Table1[[#This Row],[Stock]], Table2[[#All],[Stock]:[param_complete]], 28, FALSE)</f>
        <v>0</v>
      </c>
      <c r="AI366" s="9">
        <f>VLOOKUP(Table1[[#This Row],[Stock]], Table2[[#All],[Stock]:[param_complete]], 29, FALSE)</f>
        <v>10</v>
      </c>
      <c r="AJ366" s="9">
        <f>VLOOKUP(Table1[[#This Row],[Stock]], Table2[[#All],[Stock]:[param_complete]], 30, FALSE)</f>
        <v>5</v>
      </c>
      <c r="AK366" s="65">
        <f>VLOOKUP(Table1[[#This Row],[Stock]], Table2[[#All],[Stock]:[param_complete]], 32, FALSE)</f>
        <v>0</v>
      </c>
    </row>
    <row r="367" spans="1:37" x14ac:dyDescent="0.3">
      <c r="A367" t="s">
        <v>128</v>
      </c>
      <c r="B367" t="s">
        <v>135</v>
      </c>
      <c r="C367" t="s">
        <v>136</v>
      </c>
      <c r="D367">
        <v>0</v>
      </c>
      <c r="E367">
        <v>0</v>
      </c>
      <c r="F367">
        <v>0.79771810200000004</v>
      </c>
      <c r="G367">
        <v>0</v>
      </c>
      <c r="H367" t="s">
        <v>137</v>
      </c>
      <c r="J367" t="s">
        <v>14</v>
      </c>
      <c r="K367" t="s">
        <v>14</v>
      </c>
      <c r="M367" s="1" t="s">
        <v>15</v>
      </c>
      <c r="N367" s="1" t="s">
        <v>15</v>
      </c>
      <c r="O367" s="1" t="s">
        <v>138</v>
      </c>
      <c r="P367">
        <v>1</v>
      </c>
      <c r="Q367" t="s">
        <v>7</v>
      </c>
      <c r="R367" t="s">
        <v>7</v>
      </c>
      <c r="S367" t="s">
        <v>7</v>
      </c>
      <c r="T367" t="s">
        <v>66</v>
      </c>
      <c r="U367" s="9" t="str">
        <f>VLOOKUP(Table1[[#This Row],[Stock]], Table2[[#All],[Stock]:[param_complete]], 2, FALSE)</f>
        <v>demersal</v>
      </c>
      <c r="V367" s="9">
        <f>VLOOKUP(Table1[[#This Row],[Stock]], Table2[[#All],[Stock]:[param_complete]], 4, FALSE)</f>
        <v>4.2</v>
      </c>
      <c r="W367" s="9">
        <f>VLOOKUP(Table1[[#This Row],[Stock]], Table2[[#All],[Stock]:[param_complete]], 6, FALSE)</f>
        <v>538</v>
      </c>
      <c r="X367" s="9">
        <f>VLOOKUP(Table1[[#This Row],[Stock]], Table2[[#All],[Stock]:[param_complete]], 8, FALSE)</f>
        <v>4</v>
      </c>
      <c r="Y367" s="9">
        <f>VLOOKUP(Table1[[#This Row],[Stock]], Table2[[#All],[Stock]:[param_complete]], 10, FALSE)</f>
        <v>2</v>
      </c>
      <c r="Z367" s="9">
        <f>VLOOKUP(Table1[[#This Row],[Stock]], Table2[[#All],[Stock]:[param_complete]], 12, FALSE)</f>
        <v>4.1000001429999999</v>
      </c>
      <c r="AA367" s="9">
        <f>VLOOKUP(Table1[[#This Row],[Stock]], Table2[[#All],[Stock]:[param_complete]], 14, FALSE)</f>
        <v>123</v>
      </c>
      <c r="AB367" s="9">
        <f>VLOOKUP(Table1[[#This Row],[Stock]], Table2[[#All],[Stock]:[param_complete]], 16, FALSE)</f>
        <v>156</v>
      </c>
      <c r="AC367" s="9">
        <f>VLOOKUP(Table1[[#This Row],[Stock]], Table2[[#All],[Stock]:[param_complete]], 18, FALSE)</f>
        <v>0.23999999499999999</v>
      </c>
      <c r="AD367" s="9">
        <f>VLOOKUP(Table1[[#This Row],[Stock]], Table2[[#All],[Stock]:[param_complete]], 20, FALSE)</f>
        <v>150</v>
      </c>
      <c r="AE367" s="9">
        <f>VLOOKUP(Table1[[#This Row],[Stock]], Table2[[#All],[Stock]:[param_complete]], 22, FALSE)</f>
        <v>8.0500001910000005</v>
      </c>
      <c r="AF367" s="9">
        <f>VLOOKUP(Table1[[#This Row],[Stock]], Table2[[#All],[Stock]:[param_complete]], 24, FALSE)</f>
        <v>21.8</v>
      </c>
      <c r="AG367" s="9">
        <f>VLOOKUP(Table1[[#This Row],[Stock]], Table2[[#All],[Stock]:[param_complete]], 26, FALSE)</f>
        <v>0</v>
      </c>
      <c r="AH367" s="9">
        <f>VLOOKUP(Table1[[#This Row],[Stock]], Table2[[#All],[Stock]:[param_complete]], 28, FALSE)</f>
        <v>0</v>
      </c>
      <c r="AI367" s="9">
        <f>VLOOKUP(Table1[[#This Row],[Stock]], Table2[[#All],[Stock]:[param_complete]], 29, FALSE)</f>
        <v>10</v>
      </c>
      <c r="AJ367" s="9">
        <f>VLOOKUP(Table1[[#This Row],[Stock]], Table2[[#All],[Stock]:[param_complete]], 30, FALSE)</f>
        <v>5</v>
      </c>
      <c r="AK367" s="65">
        <f>VLOOKUP(Table1[[#This Row],[Stock]], Table2[[#All],[Stock]:[param_complete]], 32, FALSE)</f>
        <v>0</v>
      </c>
    </row>
    <row r="368" spans="1:37" x14ac:dyDescent="0.3">
      <c r="A368" t="s">
        <v>128</v>
      </c>
      <c r="B368" t="s">
        <v>135</v>
      </c>
      <c r="C368" t="s">
        <v>136</v>
      </c>
      <c r="D368">
        <v>1</v>
      </c>
      <c r="E368">
        <v>0</v>
      </c>
      <c r="F368">
        <v>0.79771810200000004</v>
      </c>
      <c r="G368">
        <v>0</v>
      </c>
      <c r="H368" t="s">
        <v>137</v>
      </c>
      <c r="J368" t="s">
        <v>14</v>
      </c>
      <c r="K368" t="s">
        <v>14</v>
      </c>
      <c r="M368" s="1" t="s">
        <v>15</v>
      </c>
      <c r="N368" s="1" t="s">
        <v>15</v>
      </c>
      <c r="O368" s="1" t="s">
        <v>138</v>
      </c>
      <c r="P368">
        <v>1</v>
      </c>
      <c r="Q368" t="s">
        <v>7</v>
      </c>
      <c r="R368" t="s">
        <v>7</v>
      </c>
      <c r="S368" t="s">
        <v>7</v>
      </c>
      <c r="T368" t="s">
        <v>66</v>
      </c>
      <c r="U368" s="9" t="str">
        <f>VLOOKUP(Table1[[#This Row],[Stock]], Table2[[#All],[Stock]:[param_complete]], 2, FALSE)</f>
        <v>demersal</v>
      </c>
      <c r="V368" s="9">
        <f>VLOOKUP(Table1[[#This Row],[Stock]], Table2[[#All],[Stock]:[param_complete]], 4, FALSE)</f>
        <v>4.2</v>
      </c>
      <c r="W368" s="9">
        <f>VLOOKUP(Table1[[#This Row],[Stock]], Table2[[#All],[Stock]:[param_complete]], 6, FALSE)</f>
        <v>538</v>
      </c>
      <c r="X368" s="9">
        <f>VLOOKUP(Table1[[#This Row],[Stock]], Table2[[#All],[Stock]:[param_complete]], 8, FALSE)</f>
        <v>4</v>
      </c>
      <c r="Y368" s="9">
        <f>VLOOKUP(Table1[[#This Row],[Stock]], Table2[[#All],[Stock]:[param_complete]], 10, FALSE)</f>
        <v>2</v>
      </c>
      <c r="Z368" s="9">
        <f>VLOOKUP(Table1[[#This Row],[Stock]], Table2[[#All],[Stock]:[param_complete]], 12, FALSE)</f>
        <v>4.1000001429999999</v>
      </c>
      <c r="AA368" s="9">
        <f>VLOOKUP(Table1[[#This Row],[Stock]], Table2[[#All],[Stock]:[param_complete]], 14, FALSE)</f>
        <v>123</v>
      </c>
      <c r="AB368" s="9">
        <f>VLOOKUP(Table1[[#This Row],[Stock]], Table2[[#All],[Stock]:[param_complete]], 16, FALSE)</f>
        <v>156</v>
      </c>
      <c r="AC368" s="9">
        <f>VLOOKUP(Table1[[#This Row],[Stock]], Table2[[#All],[Stock]:[param_complete]], 18, FALSE)</f>
        <v>0.23999999499999999</v>
      </c>
      <c r="AD368" s="9">
        <f>VLOOKUP(Table1[[#This Row],[Stock]], Table2[[#All],[Stock]:[param_complete]], 20, FALSE)</f>
        <v>150</v>
      </c>
      <c r="AE368" s="9">
        <f>VLOOKUP(Table1[[#This Row],[Stock]], Table2[[#All],[Stock]:[param_complete]], 22, FALSE)</f>
        <v>8.0500001910000005</v>
      </c>
      <c r="AF368" s="9">
        <f>VLOOKUP(Table1[[#This Row],[Stock]], Table2[[#All],[Stock]:[param_complete]], 24, FALSE)</f>
        <v>21.8</v>
      </c>
      <c r="AG368" s="9">
        <f>VLOOKUP(Table1[[#This Row],[Stock]], Table2[[#All],[Stock]:[param_complete]], 26, FALSE)</f>
        <v>0</v>
      </c>
      <c r="AH368" s="9">
        <f>VLOOKUP(Table1[[#This Row],[Stock]], Table2[[#All],[Stock]:[param_complete]], 28, FALSE)</f>
        <v>0</v>
      </c>
      <c r="AI368" s="9">
        <f>VLOOKUP(Table1[[#This Row],[Stock]], Table2[[#All],[Stock]:[param_complete]], 29, FALSE)</f>
        <v>10</v>
      </c>
      <c r="AJ368" s="9">
        <f>VLOOKUP(Table1[[#This Row],[Stock]], Table2[[#All],[Stock]:[param_complete]], 30, FALSE)</f>
        <v>5</v>
      </c>
      <c r="AK368" s="65">
        <f>VLOOKUP(Table1[[#This Row],[Stock]], Table2[[#All],[Stock]:[param_complete]], 32, FALSE)</f>
        <v>0</v>
      </c>
    </row>
    <row r="369" spans="1:37" x14ac:dyDescent="0.3">
      <c r="A369" t="s">
        <v>128</v>
      </c>
      <c r="B369" t="s">
        <v>135</v>
      </c>
      <c r="C369" t="s">
        <v>136</v>
      </c>
      <c r="D369">
        <v>2</v>
      </c>
      <c r="E369">
        <v>0.01</v>
      </c>
      <c r="F369">
        <v>0.81873075299999998</v>
      </c>
      <c r="G369">
        <f>0.04036/2</f>
        <v>2.018E-2</v>
      </c>
      <c r="H369" t="s">
        <v>137</v>
      </c>
      <c r="J369" t="s">
        <v>14</v>
      </c>
      <c r="K369" t="s">
        <v>14</v>
      </c>
      <c r="M369" s="1" t="s">
        <v>15</v>
      </c>
      <c r="N369" s="1" t="s">
        <v>15</v>
      </c>
      <c r="O369" s="1" t="s">
        <v>138</v>
      </c>
      <c r="P369">
        <v>1</v>
      </c>
      <c r="Q369" t="s">
        <v>7</v>
      </c>
      <c r="R369" t="s">
        <v>7</v>
      </c>
      <c r="S369" t="s">
        <v>7</v>
      </c>
      <c r="T369" t="s">
        <v>66</v>
      </c>
      <c r="U369" s="9" t="str">
        <f>VLOOKUP(Table1[[#This Row],[Stock]], Table2[[#All],[Stock]:[param_complete]], 2, FALSE)</f>
        <v>demersal</v>
      </c>
      <c r="V369" s="9">
        <f>VLOOKUP(Table1[[#This Row],[Stock]], Table2[[#All],[Stock]:[param_complete]], 4, FALSE)</f>
        <v>4.2</v>
      </c>
      <c r="W369" s="9">
        <f>VLOOKUP(Table1[[#This Row],[Stock]], Table2[[#All],[Stock]:[param_complete]], 6, FALSE)</f>
        <v>538</v>
      </c>
      <c r="X369" s="9">
        <f>VLOOKUP(Table1[[#This Row],[Stock]], Table2[[#All],[Stock]:[param_complete]], 8, FALSE)</f>
        <v>4</v>
      </c>
      <c r="Y369" s="9">
        <f>VLOOKUP(Table1[[#This Row],[Stock]], Table2[[#All],[Stock]:[param_complete]], 10, FALSE)</f>
        <v>2</v>
      </c>
      <c r="Z369" s="9">
        <f>VLOOKUP(Table1[[#This Row],[Stock]], Table2[[#All],[Stock]:[param_complete]], 12, FALSE)</f>
        <v>4.1000001429999999</v>
      </c>
      <c r="AA369" s="9">
        <f>VLOOKUP(Table1[[#This Row],[Stock]], Table2[[#All],[Stock]:[param_complete]], 14, FALSE)</f>
        <v>123</v>
      </c>
      <c r="AB369" s="9">
        <f>VLOOKUP(Table1[[#This Row],[Stock]], Table2[[#All],[Stock]:[param_complete]], 16, FALSE)</f>
        <v>156</v>
      </c>
      <c r="AC369" s="9">
        <f>VLOOKUP(Table1[[#This Row],[Stock]], Table2[[#All],[Stock]:[param_complete]], 18, FALSE)</f>
        <v>0.23999999499999999</v>
      </c>
      <c r="AD369" s="9">
        <f>VLOOKUP(Table1[[#This Row],[Stock]], Table2[[#All],[Stock]:[param_complete]], 20, FALSE)</f>
        <v>150</v>
      </c>
      <c r="AE369" s="9">
        <f>VLOOKUP(Table1[[#This Row],[Stock]], Table2[[#All],[Stock]:[param_complete]], 22, FALSE)</f>
        <v>8.0500001910000005</v>
      </c>
      <c r="AF369" s="9">
        <f>VLOOKUP(Table1[[#This Row],[Stock]], Table2[[#All],[Stock]:[param_complete]], 24, FALSE)</f>
        <v>21.8</v>
      </c>
      <c r="AG369" s="9">
        <f>VLOOKUP(Table1[[#This Row],[Stock]], Table2[[#All],[Stock]:[param_complete]], 26, FALSE)</f>
        <v>0</v>
      </c>
      <c r="AH369" s="9">
        <f>VLOOKUP(Table1[[#This Row],[Stock]], Table2[[#All],[Stock]:[param_complete]], 28, FALSE)</f>
        <v>0</v>
      </c>
      <c r="AI369" s="9">
        <f>VLOOKUP(Table1[[#This Row],[Stock]], Table2[[#All],[Stock]:[param_complete]], 29, FALSE)</f>
        <v>10</v>
      </c>
      <c r="AJ369" s="9">
        <f>VLOOKUP(Table1[[#This Row],[Stock]], Table2[[#All],[Stock]:[param_complete]], 30, FALSE)</f>
        <v>5</v>
      </c>
      <c r="AK369" s="65">
        <f>VLOOKUP(Table1[[#This Row],[Stock]], Table2[[#All],[Stock]:[param_complete]], 32, FALSE)</f>
        <v>0</v>
      </c>
    </row>
    <row r="370" spans="1:37" x14ac:dyDescent="0.3">
      <c r="A370" t="s">
        <v>128</v>
      </c>
      <c r="B370" t="s">
        <v>135</v>
      </c>
      <c r="C370" t="s">
        <v>136</v>
      </c>
      <c r="D370">
        <v>3</v>
      </c>
      <c r="E370">
        <v>0.03</v>
      </c>
      <c r="F370">
        <v>0.83276815599999998</v>
      </c>
      <c r="G370">
        <f>0.12108/2</f>
        <v>6.0539999999999997E-2</v>
      </c>
      <c r="H370" t="s">
        <v>137</v>
      </c>
      <c r="J370" t="s">
        <v>14</v>
      </c>
      <c r="K370" t="s">
        <v>14</v>
      </c>
      <c r="M370" s="1" t="s">
        <v>15</v>
      </c>
      <c r="N370" s="1" t="s">
        <v>15</v>
      </c>
      <c r="O370" s="1" t="s">
        <v>138</v>
      </c>
      <c r="P370">
        <v>1</v>
      </c>
      <c r="Q370" t="s">
        <v>7</v>
      </c>
      <c r="R370" t="s">
        <v>7</v>
      </c>
      <c r="S370" t="s">
        <v>7</v>
      </c>
      <c r="T370" t="s">
        <v>66</v>
      </c>
      <c r="U370" s="9" t="str">
        <f>VLOOKUP(Table1[[#This Row],[Stock]], Table2[[#All],[Stock]:[param_complete]], 2, FALSE)</f>
        <v>demersal</v>
      </c>
      <c r="V370" s="9">
        <f>VLOOKUP(Table1[[#This Row],[Stock]], Table2[[#All],[Stock]:[param_complete]], 4, FALSE)</f>
        <v>4.2</v>
      </c>
      <c r="W370" s="9">
        <f>VLOOKUP(Table1[[#This Row],[Stock]], Table2[[#All],[Stock]:[param_complete]], 6, FALSE)</f>
        <v>538</v>
      </c>
      <c r="X370" s="9">
        <f>VLOOKUP(Table1[[#This Row],[Stock]], Table2[[#All],[Stock]:[param_complete]], 8, FALSE)</f>
        <v>4</v>
      </c>
      <c r="Y370" s="9">
        <f>VLOOKUP(Table1[[#This Row],[Stock]], Table2[[#All],[Stock]:[param_complete]], 10, FALSE)</f>
        <v>2</v>
      </c>
      <c r="Z370" s="9">
        <f>VLOOKUP(Table1[[#This Row],[Stock]], Table2[[#All],[Stock]:[param_complete]], 12, FALSE)</f>
        <v>4.1000001429999999</v>
      </c>
      <c r="AA370" s="9">
        <f>VLOOKUP(Table1[[#This Row],[Stock]], Table2[[#All],[Stock]:[param_complete]], 14, FALSE)</f>
        <v>123</v>
      </c>
      <c r="AB370" s="9">
        <f>VLOOKUP(Table1[[#This Row],[Stock]], Table2[[#All],[Stock]:[param_complete]], 16, FALSE)</f>
        <v>156</v>
      </c>
      <c r="AC370" s="9">
        <f>VLOOKUP(Table1[[#This Row],[Stock]], Table2[[#All],[Stock]:[param_complete]], 18, FALSE)</f>
        <v>0.23999999499999999</v>
      </c>
      <c r="AD370" s="9">
        <f>VLOOKUP(Table1[[#This Row],[Stock]], Table2[[#All],[Stock]:[param_complete]], 20, FALSE)</f>
        <v>150</v>
      </c>
      <c r="AE370" s="9">
        <f>VLOOKUP(Table1[[#This Row],[Stock]], Table2[[#All],[Stock]:[param_complete]], 22, FALSE)</f>
        <v>8.0500001910000005</v>
      </c>
      <c r="AF370" s="9">
        <f>VLOOKUP(Table1[[#This Row],[Stock]], Table2[[#All],[Stock]:[param_complete]], 24, FALSE)</f>
        <v>21.8</v>
      </c>
      <c r="AG370" s="9">
        <f>VLOOKUP(Table1[[#This Row],[Stock]], Table2[[#All],[Stock]:[param_complete]], 26, FALSE)</f>
        <v>0</v>
      </c>
      <c r="AH370" s="9">
        <f>VLOOKUP(Table1[[#This Row],[Stock]], Table2[[#All],[Stock]:[param_complete]], 28, FALSE)</f>
        <v>0</v>
      </c>
      <c r="AI370" s="9">
        <f>VLOOKUP(Table1[[#This Row],[Stock]], Table2[[#All],[Stock]:[param_complete]], 29, FALSE)</f>
        <v>10</v>
      </c>
      <c r="AJ370" s="9">
        <f>VLOOKUP(Table1[[#This Row],[Stock]], Table2[[#All],[Stock]:[param_complete]], 30, FALSE)</f>
        <v>5</v>
      </c>
      <c r="AK370" s="65">
        <f>VLOOKUP(Table1[[#This Row],[Stock]], Table2[[#All],[Stock]:[param_complete]], 32, FALSE)</f>
        <v>0</v>
      </c>
    </row>
    <row r="371" spans="1:37" x14ac:dyDescent="0.3">
      <c r="A371" t="s">
        <v>128</v>
      </c>
      <c r="B371" t="s">
        <v>135</v>
      </c>
      <c r="C371" t="s">
        <v>136</v>
      </c>
      <c r="D371">
        <v>4</v>
      </c>
      <c r="E371">
        <v>0.14000000000000001</v>
      </c>
      <c r="F371">
        <v>0.84282157300000005</v>
      </c>
      <c r="G371">
        <f>0.56504/2</f>
        <v>0.28251999999999999</v>
      </c>
      <c r="H371" t="s">
        <v>137</v>
      </c>
      <c r="J371" t="s">
        <v>14</v>
      </c>
      <c r="K371" t="s">
        <v>14</v>
      </c>
      <c r="M371" s="1" t="s">
        <v>15</v>
      </c>
      <c r="N371" s="1" t="s">
        <v>15</v>
      </c>
      <c r="O371" s="1" t="s">
        <v>138</v>
      </c>
      <c r="P371">
        <v>1</v>
      </c>
      <c r="Q371" t="s">
        <v>7</v>
      </c>
      <c r="R371" t="s">
        <v>7</v>
      </c>
      <c r="S371" t="s">
        <v>7</v>
      </c>
      <c r="T371" t="s">
        <v>66</v>
      </c>
      <c r="U371" s="9" t="str">
        <f>VLOOKUP(Table1[[#This Row],[Stock]], Table2[[#All],[Stock]:[param_complete]], 2, FALSE)</f>
        <v>demersal</v>
      </c>
      <c r="V371" s="9">
        <f>VLOOKUP(Table1[[#This Row],[Stock]], Table2[[#All],[Stock]:[param_complete]], 4, FALSE)</f>
        <v>4.2</v>
      </c>
      <c r="W371" s="9">
        <f>VLOOKUP(Table1[[#This Row],[Stock]], Table2[[#All],[Stock]:[param_complete]], 6, FALSE)</f>
        <v>538</v>
      </c>
      <c r="X371" s="9">
        <f>VLOOKUP(Table1[[#This Row],[Stock]], Table2[[#All],[Stock]:[param_complete]], 8, FALSE)</f>
        <v>4</v>
      </c>
      <c r="Y371" s="9">
        <f>VLOOKUP(Table1[[#This Row],[Stock]], Table2[[#All],[Stock]:[param_complete]], 10, FALSE)</f>
        <v>2</v>
      </c>
      <c r="Z371" s="9">
        <f>VLOOKUP(Table1[[#This Row],[Stock]], Table2[[#All],[Stock]:[param_complete]], 12, FALSE)</f>
        <v>4.1000001429999999</v>
      </c>
      <c r="AA371" s="9">
        <f>VLOOKUP(Table1[[#This Row],[Stock]], Table2[[#All],[Stock]:[param_complete]], 14, FALSE)</f>
        <v>123</v>
      </c>
      <c r="AB371" s="9">
        <f>VLOOKUP(Table1[[#This Row],[Stock]], Table2[[#All],[Stock]:[param_complete]], 16, FALSE)</f>
        <v>156</v>
      </c>
      <c r="AC371" s="9">
        <f>VLOOKUP(Table1[[#This Row],[Stock]], Table2[[#All],[Stock]:[param_complete]], 18, FALSE)</f>
        <v>0.23999999499999999</v>
      </c>
      <c r="AD371" s="9">
        <f>VLOOKUP(Table1[[#This Row],[Stock]], Table2[[#All],[Stock]:[param_complete]], 20, FALSE)</f>
        <v>150</v>
      </c>
      <c r="AE371" s="9">
        <f>VLOOKUP(Table1[[#This Row],[Stock]], Table2[[#All],[Stock]:[param_complete]], 22, FALSE)</f>
        <v>8.0500001910000005</v>
      </c>
      <c r="AF371" s="9">
        <f>VLOOKUP(Table1[[#This Row],[Stock]], Table2[[#All],[Stock]:[param_complete]], 24, FALSE)</f>
        <v>21.8</v>
      </c>
      <c r="AG371" s="9">
        <f>VLOOKUP(Table1[[#This Row],[Stock]], Table2[[#All],[Stock]:[param_complete]], 26, FALSE)</f>
        <v>0</v>
      </c>
      <c r="AH371" s="9">
        <f>VLOOKUP(Table1[[#This Row],[Stock]], Table2[[#All],[Stock]:[param_complete]], 28, FALSE)</f>
        <v>0</v>
      </c>
      <c r="AI371" s="9">
        <f>VLOOKUP(Table1[[#This Row],[Stock]], Table2[[#All],[Stock]:[param_complete]], 29, FALSE)</f>
        <v>10</v>
      </c>
      <c r="AJ371" s="9">
        <f>VLOOKUP(Table1[[#This Row],[Stock]], Table2[[#All],[Stock]:[param_complete]], 30, FALSE)</f>
        <v>5</v>
      </c>
      <c r="AK371" s="65">
        <f>VLOOKUP(Table1[[#This Row],[Stock]], Table2[[#All],[Stock]:[param_complete]], 32, FALSE)</f>
        <v>0</v>
      </c>
    </row>
    <row r="372" spans="1:37" x14ac:dyDescent="0.3">
      <c r="A372" t="s">
        <v>128</v>
      </c>
      <c r="B372" t="s">
        <v>135</v>
      </c>
      <c r="C372" t="s">
        <v>136</v>
      </c>
      <c r="D372">
        <v>5</v>
      </c>
      <c r="E372">
        <v>0.43</v>
      </c>
      <c r="F372">
        <v>0.849591188</v>
      </c>
      <c r="G372">
        <f>1.73548/2</f>
        <v>0.86773999999999996</v>
      </c>
      <c r="H372" t="s">
        <v>137</v>
      </c>
      <c r="J372" t="s">
        <v>14</v>
      </c>
      <c r="K372" t="s">
        <v>14</v>
      </c>
      <c r="M372" s="1" t="s">
        <v>15</v>
      </c>
      <c r="N372" s="1" t="s">
        <v>15</v>
      </c>
      <c r="O372" s="1" t="s">
        <v>138</v>
      </c>
      <c r="P372">
        <v>1</v>
      </c>
      <c r="Q372" t="s">
        <v>7</v>
      </c>
      <c r="R372" t="s">
        <v>7</v>
      </c>
      <c r="S372" t="s">
        <v>7</v>
      </c>
      <c r="T372" t="s">
        <v>66</v>
      </c>
      <c r="U372" s="9" t="str">
        <f>VLOOKUP(Table1[[#This Row],[Stock]], Table2[[#All],[Stock]:[param_complete]], 2, FALSE)</f>
        <v>demersal</v>
      </c>
      <c r="V372" s="9">
        <f>VLOOKUP(Table1[[#This Row],[Stock]], Table2[[#All],[Stock]:[param_complete]], 4, FALSE)</f>
        <v>4.2</v>
      </c>
      <c r="W372" s="9">
        <f>VLOOKUP(Table1[[#This Row],[Stock]], Table2[[#All],[Stock]:[param_complete]], 6, FALSE)</f>
        <v>538</v>
      </c>
      <c r="X372" s="9">
        <f>VLOOKUP(Table1[[#This Row],[Stock]], Table2[[#All],[Stock]:[param_complete]], 8, FALSE)</f>
        <v>4</v>
      </c>
      <c r="Y372" s="9">
        <f>VLOOKUP(Table1[[#This Row],[Stock]], Table2[[#All],[Stock]:[param_complete]], 10, FALSE)</f>
        <v>2</v>
      </c>
      <c r="Z372" s="9">
        <f>VLOOKUP(Table1[[#This Row],[Stock]], Table2[[#All],[Stock]:[param_complete]], 12, FALSE)</f>
        <v>4.1000001429999999</v>
      </c>
      <c r="AA372" s="9">
        <f>VLOOKUP(Table1[[#This Row],[Stock]], Table2[[#All],[Stock]:[param_complete]], 14, FALSE)</f>
        <v>123</v>
      </c>
      <c r="AB372" s="9">
        <f>VLOOKUP(Table1[[#This Row],[Stock]], Table2[[#All],[Stock]:[param_complete]], 16, FALSE)</f>
        <v>156</v>
      </c>
      <c r="AC372" s="9">
        <f>VLOOKUP(Table1[[#This Row],[Stock]], Table2[[#All],[Stock]:[param_complete]], 18, FALSE)</f>
        <v>0.23999999499999999</v>
      </c>
      <c r="AD372" s="9">
        <f>VLOOKUP(Table1[[#This Row],[Stock]], Table2[[#All],[Stock]:[param_complete]], 20, FALSE)</f>
        <v>150</v>
      </c>
      <c r="AE372" s="9">
        <f>VLOOKUP(Table1[[#This Row],[Stock]], Table2[[#All],[Stock]:[param_complete]], 22, FALSE)</f>
        <v>8.0500001910000005</v>
      </c>
      <c r="AF372" s="9">
        <f>VLOOKUP(Table1[[#This Row],[Stock]], Table2[[#All],[Stock]:[param_complete]], 24, FALSE)</f>
        <v>21.8</v>
      </c>
      <c r="AG372" s="9">
        <f>VLOOKUP(Table1[[#This Row],[Stock]], Table2[[#All],[Stock]:[param_complete]], 26, FALSE)</f>
        <v>0</v>
      </c>
      <c r="AH372" s="9">
        <f>VLOOKUP(Table1[[#This Row],[Stock]], Table2[[#All],[Stock]:[param_complete]], 28, FALSE)</f>
        <v>0</v>
      </c>
      <c r="AI372" s="9">
        <f>VLOOKUP(Table1[[#This Row],[Stock]], Table2[[#All],[Stock]:[param_complete]], 29, FALSE)</f>
        <v>10</v>
      </c>
      <c r="AJ372" s="9">
        <f>VLOOKUP(Table1[[#This Row],[Stock]], Table2[[#All],[Stock]:[param_complete]], 30, FALSE)</f>
        <v>5</v>
      </c>
      <c r="AK372" s="65">
        <f>VLOOKUP(Table1[[#This Row],[Stock]], Table2[[#All],[Stock]:[param_complete]], 32, FALSE)</f>
        <v>0</v>
      </c>
    </row>
    <row r="373" spans="1:37" x14ac:dyDescent="0.3">
      <c r="A373" t="s">
        <v>128</v>
      </c>
      <c r="B373" t="s">
        <v>135</v>
      </c>
      <c r="C373" t="s">
        <v>136</v>
      </c>
      <c r="D373">
        <v>6</v>
      </c>
      <c r="E373">
        <v>0.78</v>
      </c>
      <c r="F373">
        <v>0.85555919000000002</v>
      </c>
      <c r="G373">
        <f>3.14808/2</f>
        <v>1.5740400000000001</v>
      </c>
      <c r="H373" t="s">
        <v>137</v>
      </c>
      <c r="J373" t="s">
        <v>14</v>
      </c>
      <c r="K373" t="s">
        <v>14</v>
      </c>
      <c r="M373" s="1" t="s">
        <v>15</v>
      </c>
      <c r="N373" s="1" t="s">
        <v>15</v>
      </c>
      <c r="O373" s="1" t="s">
        <v>138</v>
      </c>
      <c r="P373">
        <v>1</v>
      </c>
      <c r="Q373" t="s">
        <v>7</v>
      </c>
      <c r="R373" t="s">
        <v>7</v>
      </c>
      <c r="S373" t="s">
        <v>7</v>
      </c>
      <c r="T373" t="s">
        <v>66</v>
      </c>
      <c r="U373" s="9" t="str">
        <f>VLOOKUP(Table1[[#This Row],[Stock]], Table2[[#All],[Stock]:[param_complete]], 2, FALSE)</f>
        <v>demersal</v>
      </c>
      <c r="V373" s="9">
        <f>VLOOKUP(Table1[[#This Row],[Stock]], Table2[[#All],[Stock]:[param_complete]], 4, FALSE)</f>
        <v>4.2</v>
      </c>
      <c r="W373" s="9">
        <f>VLOOKUP(Table1[[#This Row],[Stock]], Table2[[#All],[Stock]:[param_complete]], 6, FALSE)</f>
        <v>538</v>
      </c>
      <c r="X373" s="9">
        <f>VLOOKUP(Table1[[#This Row],[Stock]], Table2[[#All],[Stock]:[param_complete]], 8, FALSE)</f>
        <v>4</v>
      </c>
      <c r="Y373" s="9">
        <f>VLOOKUP(Table1[[#This Row],[Stock]], Table2[[#All],[Stock]:[param_complete]], 10, FALSE)</f>
        <v>2</v>
      </c>
      <c r="Z373" s="9">
        <f>VLOOKUP(Table1[[#This Row],[Stock]], Table2[[#All],[Stock]:[param_complete]], 12, FALSE)</f>
        <v>4.1000001429999999</v>
      </c>
      <c r="AA373" s="9">
        <f>VLOOKUP(Table1[[#This Row],[Stock]], Table2[[#All],[Stock]:[param_complete]], 14, FALSE)</f>
        <v>123</v>
      </c>
      <c r="AB373" s="9">
        <f>VLOOKUP(Table1[[#This Row],[Stock]], Table2[[#All],[Stock]:[param_complete]], 16, FALSE)</f>
        <v>156</v>
      </c>
      <c r="AC373" s="9">
        <f>VLOOKUP(Table1[[#This Row],[Stock]], Table2[[#All],[Stock]:[param_complete]], 18, FALSE)</f>
        <v>0.23999999499999999</v>
      </c>
      <c r="AD373" s="9">
        <f>VLOOKUP(Table1[[#This Row],[Stock]], Table2[[#All],[Stock]:[param_complete]], 20, FALSE)</f>
        <v>150</v>
      </c>
      <c r="AE373" s="9">
        <f>VLOOKUP(Table1[[#This Row],[Stock]], Table2[[#All],[Stock]:[param_complete]], 22, FALSE)</f>
        <v>8.0500001910000005</v>
      </c>
      <c r="AF373" s="9">
        <f>VLOOKUP(Table1[[#This Row],[Stock]], Table2[[#All],[Stock]:[param_complete]], 24, FALSE)</f>
        <v>21.8</v>
      </c>
      <c r="AG373" s="9">
        <f>VLOOKUP(Table1[[#This Row],[Stock]], Table2[[#All],[Stock]:[param_complete]], 26, FALSE)</f>
        <v>0</v>
      </c>
      <c r="AH373" s="9">
        <f>VLOOKUP(Table1[[#This Row],[Stock]], Table2[[#All],[Stock]:[param_complete]], 28, FALSE)</f>
        <v>0</v>
      </c>
      <c r="AI373" s="9">
        <f>VLOOKUP(Table1[[#This Row],[Stock]], Table2[[#All],[Stock]:[param_complete]], 29, FALSE)</f>
        <v>10</v>
      </c>
      <c r="AJ373" s="9">
        <f>VLOOKUP(Table1[[#This Row],[Stock]], Table2[[#All],[Stock]:[param_complete]], 30, FALSE)</f>
        <v>5</v>
      </c>
      <c r="AK373" s="65">
        <f>VLOOKUP(Table1[[#This Row],[Stock]], Table2[[#All],[Stock]:[param_complete]], 32, FALSE)</f>
        <v>0</v>
      </c>
    </row>
    <row r="374" spans="1:37" x14ac:dyDescent="0.3">
      <c r="A374" t="s">
        <v>128</v>
      </c>
      <c r="B374" t="s">
        <v>135</v>
      </c>
      <c r="C374" t="s">
        <v>136</v>
      </c>
      <c r="D374">
        <v>7</v>
      </c>
      <c r="E374">
        <v>0.94</v>
      </c>
      <c r="F374">
        <v>0.85984769900000002</v>
      </c>
      <c r="G374">
        <f>3.79384/2</f>
        <v>1.8969199999999999</v>
      </c>
      <c r="H374" t="s">
        <v>137</v>
      </c>
      <c r="J374" t="s">
        <v>14</v>
      </c>
      <c r="K374" t="s">
        <v>14</v>
      </c>
      <c r="M374" s="1" t="s">
        <v>15</v>
      </c>
      <c r="N374" s="1" t="s">
        <v>15</v>
      </c>
      <c r="O374" s="1" t="s">
        <v>138</v>
      </c>
      <c r="P374">
        <v>1</v>
      </c>
      <c r="Q374" t="s">
        <v>7</v>
      </c>
      <c r="R374" t="s">
        <v>7</v>
      </c>
      <c r="S374" t="s">
        <v>7</v>
      </c>
      <c r="T374" t="s">
        <v>66</v>
      </c>
      <c r="U374" s="9" t="str">
        <f>VLOOKUP(Table1[[#This Row],[Stock]], Table2[[#All],[Stock]:[param_complete]], 2, FALSE)</f>
        <v>demersal</v>
      </c>
      <c r="V374" s="9">
        <f>VLOOKUP(Table1[[#This Row],[Stock]], Table2[[#All],[Stock]:[param_complete]], 4, FALSE)</f>
        <v>4.2</v>
      </c>
      <c r="W374" s="9">
        <f>VLOOKUP(Table1[[#This Row],[Stock]], Table2[[#All],[Stock]:[param_complete]], 6, FALSE)</f>
        <v>538</v>
      </c>
      <c r="X374" s="9">
        <f>VLOOKUP(Table1[[#This Row],[Stock]], Table2[[#All],[Stock]:[param_complete]], 8, FALSE)</f>
        <v>4</v>
      </c>
      <c r="Y374" s="9">
        <f>VLOOKUP(Table1[[#This Row],[Stock]], Table2[[#All],[Stock]:[param_complete]], 10, FALSE)</f>
        <v>2</v>
      </c>
      <c r="Z374" s="9">
        <f>VLOOKUP(Table1[[#This Row],[Stock]], Table2[[#All],[Stock]:[param_complete]], 12, FALSE)</f>
        <v>4.1000001429999999</v>
      </c>
      <c r="AA374" s="9">
        <f>VLOOKUP(Table1[[#This Row],[Stock]], Table2[[#All],[Stock]:[param_complete]], 14, FALSE)</f>
        <v>123</v>
      </c>
      <c r="AB374" s="9">
        <f>VLOOKUP(Table1[[#This Row],[Stock]], Table2[[#All],[Stock]:[param_complete]], 16, FALSE)</f>
        <v>156</v>
      </c>
      <c r="AC374" s="9">
        <f>VLOOKUP(Table1[[#This Row],[Stock]], Table2[[#All],[Stock]:[param_complete]], 18, FALSE)</f>
        <v>0.23999999499999999</v>
      </c>
      <c r="AD374" s="9">
        <f>VLOOKUP(Table1[[#This Row],[Stock]], Table2[[#All],[Stock]:[param_complete]], 20, FALSE)</f>
        <v>150</v>
      </c>
      <c r="AE374" s="9">
        <f>VLOOKUP(Table1[[#This Row],[Stock]], Table2[[#All],[Stock]:[param_complete]], 22, FALSE)</f>
        <v>8.0500001910000005</v>
      </c>
      <c r="AF374" s="9">
        <f>VLOOKUP(Table1[[#This Row],[Stock]], Table2[[#All],[Stock]:[param_complete]], 24, FALSE)</f>
        <v>21.8</v>
      </c>
      <c r="AG374" s="9">
        <f>VLOOKUP(Table1[[#This Row],[Stock]], Table2[[#All],[Stock]:[param_complete]], 26, FALSE)</f>
        <v>0</v>
      </c>
      <c r="AH374" s="9">
        <f>VLOOKUP(Table1[[#This Row],[Stock]], Table2[[#All],[Stock]:[param_complete]], 28, FALSE)</f>
        <v>0</v>
      </c>
      <c r="AI374" s="9">
        <f>VLOOKUP(Table1[[#This Row],[Stock]], Table2[[#All],[Stock]:[param_complete]], 29, FALSE)</f>
        <v>10</v>
      </c>
      <c r="AJ374" s="9">
        <f>VLOOKUP(Table1[[#This Row],[Stock]], Table2[[#All],[Stock]:[param_complete]], 30, FALSE)</f>
        <v>5</v>
      </c>
      <c r="AK374" s="65">
        <f>VLOOKUP(Table1[[#This Row],[Stock]], Table2[[#All],[Stock]:[param_complete]], 32, FALSE)</f>
        <v>0</v>
      </c>
    </row>
    <row r="375" spans="1:37" x14ac:dyDescent="0.3">
      <c r="A375" t="s">
        <v>128</v>
      </c>
      <c r="B375" t="s">
        <v>135</v>
      </c>
      <c r="C375" t="s">
        <v>136</v>
      </c>
      <c r="D375">
        <v>8</v>
      </c>
      <c r="E375">
        <v>0.99</v>
      </c>
      <c r="F375">
        <v>0.86243111500000003</v>
      </c>
      <c r="G375">
        <f>3.99564/2</f>
        <v>1.9978199999999999</v>
      </c>
      <c r="H375" t="s">
        <v>137</v>
      </c>
      <c r="J375" t="s">
        <v>14</v>
      </c>
      <c r="K375" t="s">
        <v>14</v>
      </c>
      <c r="M375" s="1" t="s">
        <v>15</v>
      </c>
      <c r="N375" s="1" t="s">
        <v>15</v>
      </c>
      <c r="O375" s="1" t="s">
        <v>138</v>
      </c>
      <c r="P375">
        <v>1</v>
      </c>
      <c r="Q375" t="s">
        <v>7</v>
      </c>
      <c r="R375" t="s">
        <v>7</v>
      </c>
      <c r="S375" t="s">
        <v>7</v>
      </c>
      <c r="T375" t="s">
        <v>66</v>
      </c>
      <c r="U375" s="9" t="str">
        <f>VLOOKUP(Table1[[#This Row],[Stock]], Table2[[#All],[Stock]:[param_complete]], 2, FALSE)</f>
        <v>demersal</v>
      </c>
      <c r="V375" s="9">
        <f>VLOOKUP(Table1[[#This Row],[Stock]], Table2[[#All],[Stock]:[param_complete]], 4, FALSE)</f>
        <v>4.2</v>
      </c>
      <c r="W375" s="9">
        <f>VLOOKUP(Table1[[#This Row],[Stock]], Table2[[#All],[Stock]:[param_complete]], 6, FALSE)</f>
        <v>538</v>
      </c>
      <c r="X375" s="9">
        <f>VLOOKUP(Table1[[#This Row],[Stock]], Table2[[#All],[Stock]:[param_complete]], 8, FALSE)</f>
        <v>4</v>
      </c>
      <c r="Y375" s="9">
        <f>VLOOKUP(Table1[[#This Row],[Stock]], Table2[[#All],[Stock]:[param_complete]], 10, FALSE)</f>
        <v>2</v>
      </c>
      <c r="Z375" s="9">
        <f>VLOOKUP(Table1[[#This Row],[Stock]], Table2[[#All],[Stock]:[param_complete]], 12, FALSE)</f>
        <v>4.1000001429999999</v>
      </c>
      <c r="AA375" s="9">
        <f>VLOOKUP(Table1[[#This Row],[Stock]], Table2[[#All],[Stock]:[param_complete]], 14, FALSE)</f>
        <v>123</v>
      </c>
      <c r="AB375" s="9">
        <f>VLOOKUP(Table1[[#This Row],[Stock]], Table2[[#All],[Stock]:[param_complete]], 16, FALSE)</f>
        <v>156</v>
      </c>
      <c r="AC375" s="9">
        <f>VLOOKUP(Table1[[#This Row],[Stock]], Table2[[#All],[Stock]:[param_complete]], 18, FALSE)</f>
        <v>0.23999999499999999</v>
      </c>
      <c r="AD375" s="9">
        <f>VLOOKUP(Table1[[#This Row],[Stock]], Table2[[#All],[Stock]:[param_complete]], 20, FALSE)</f>
        <v>150</v>
      </c>
      <c r="AE375" s="9">
        <f>VLOOKUP(Table1[[#This Row],[Stock]], Table2[[#All],[Stock]:[param_complete]], 22, FALSE)</f>
        <v>8.0500001910000005</v>
      </c>
      <c r="AF375" s="9">
        <f>VLOOKUP(Table1[[#This Row],[Stock]], Table2[[#All],[Stock]:[param_complete]], 24, FALSE)</f>
        <v>21.8</v>
      </c>
      <c r="AG375" s="9">
        <f>VLOOKUP(Table1[[#This Row],[Stock]], Table2[[#All],[Stock]:[param_complete]], 26, FALSE)</f>
        <v>0</v>
      </c>
      <c r="AH375" s="9">
        <f>VLOOKUP(Table1[[#This Row],[Stock]], Table2[[#All],[Stock]:[param_complete]], 28, FALSE)</f>
        <v>0</v>
      </c>
      <c r="AI375" s="9">
        <f>VLOOKUP(Table1[[#This Row],[Stock]], Table2[[#All],[Stock]:[param_complete]], 29, FALSE)</f>
        <v>10</v>
      </c>
      <c r="AJ375" s="9">
        <f>VLOOKUP(Table1[[#This Row],[Stock]], Table2[[#All],[Stock]:[param_complete]], 30, FALSE)</f>
        <v>5</v>
      </c>
      <c r="AK375" s="65">
        <f>VLOOKUP(Table1[[#This Row],[Stock]], Table2[[#All],[Stock]:[param_complete]], 32, FALSE)</f>
        <v>0</v>
      </c>
    </row>
    <row r="376" spans="1:37" x14ac:dyDescent="0.3">
      <c r="A376" t="s">
        <v>128</v>
      </c>
      <c r="B376" t="s">
        <v>135</v>
      </c>
      <c r="C376" t="s">
        <v>136</v>
      </c>
      <c r="D376">
        <v>9</v>
      </c>
      <c r="E376">
        <v>1</v>
      </c>
      <c r="F376">
        <v>0.865022293</v>
      </c>
      <c r="G376">
        <f>4.036/2</f>
        <v>2.0179999999999998</v>
      </c>
      <c r="H376" t="s">
        <v>137</v>
      </c>
      <c r="J376" t="s">
        <v>14</v>
      </c>
      <c r="K376" t="s">
        <v>14</v>
      </c>
      <c r="M376" s="1" t="s">
        <v>15</v>
      </c>
      <c r="N376" s="1" t="s">
        <v>15</v>
      </c>
      <c r="O376" s="1" t="s">
        <v>138</v>
      </c>
      <c r="P376">
        <v>1</v>
      </c>
      <c r="Q376" t="s">
        <v>7</v>
      </c>
      <c r="R376" t="s">
        <v>7</v>
      </c>
      <c r="S376" t="s">
        <v>7</v>
      </c>
      <c r="T376" t="s">
        <v>66</v>
      </c>
      <c r="U376" s="9" t="str">
        <f>VLOOKUP(Table1[[#This Row],[Stock]], Table2[[#All],[Stock]:[param_complete]], 2, FALSE)</f>
        <v>demersal</v>
      </c>
      <c r="V376" s="9">
        <f>VLOOKUP(Table1[[#This Row],[Stock]], Table2[[#All],[Stock]:[param_complete]], 4, FALSE)</f>
        <v>4.2</v>
      </c>
      <c r="W376" s="9">
        <f>VLOOKUP(Table1[[#This Row],[Stock]], Table2[[#All],[Stock]:[param_complete]], 6, FALSE)</f>
        <v>538</v>
      </c>
      <c r="X376" s="9">
        <f>VLOOKUP(Table1[[#This Row],[Stock]], Table2[[#All],[Stock]:[param_complete]], 8, FALSE)</f>
        <v>4</v>
      </c>
      <c r="Y376" s="9">
        <f>VLOOKUP(Table1[[#This Row],[Stock]], Table2[[#All],[Stock]:[param_complete]], 10, FALSE)</f>
        <v>2</v>
      </c>
      <c r="Z376" s="9">
        <f>VLOOKUP(Table1[[#This Row],[Stock]], Table2[[#All],[Stock]:[param_complete]], 12, FALSE)</f>
        <v>4.1000001429999999</v>
      </c>
      <c r="AA376" s="9">
        <f>VLOOKUP(Table1[[#This Row],[Stock]], Table2[[#All],[Stock]:[param_complete]], 14, FALSE)</f>
        <v>123</v>
      </c>
      <c r="AB376" s="9">
        <f>VLOOKUP(Table1[[#This Row],[Stock]], Table2[[#All],[Stock]:[param_complete]], 16, FALSE)</f>
        <v>156</v>
      </c>
      <c r="AC376" s="9">
        <f>VLOOKUP(Table1[[#This Row],[Stock]], Table2[[#All],[Stock]:[param_complete]], 18, FALSE)</f>
        <v>0.23999999499999999</v>
      </c>
      <c r="AD376" s="9">
        <f>VLOOKUP(Table1[[#This Row],[Stock]], Table2[[#All],[Stock]:[param_complete]], 20, FALSE)</f>
        <v>150</v>
      </c>
      <c r="AE376" s="9">
        <f>VLOOKUP(Table1[[#This Row],[Stock]], Table2[[#All],[Stock]:[param_complete]], 22, FALSE)</f>
        <v>8.0500001910000005</v>
      </c>
      <c r="AF376" s="9">
        <f>VLOOKUP(Table1[[#This Row],[Stock]], Table2[[#All],[Stock]:[param_complete]], 24, FALSE)</f>
        <v>21.8</v>
      </c>
      <c r="AG376" s="9">
        <f>VLOOKUP(Table1[[#This Row],[Stock]], Table2[[#All],[Stock]:[param_complete]], 26, FALSE)</f>
        <v>0</v>
      </c>
      <c r="AH376" s="9">
        <f>VLOOKUP(Table1[[#This Row],[Stock]], Table2[[#All],[Stock]:[param_complete]], 28, FALSE)</f>
        <v>0</v>
      </c>
      <c r="AI376" s="9">
        <f>VLOOKUP(Table1[[#This Row],[Stock]], Table2[[#All],[Stock]:[param_complete]], 29, FALSE)</f>
        <v>10</v>
      </c>
      <c r="AJ376" s="9">
        <f>VLOOKUP(Table1[[#This Row],[Stock]], Table2[[#All],[Stock]:[param_complete]], 30, FALSE)</f>
        <v>5</v>
      </c>
      <c r="AK376" s="65">
        <f>VLOOKUP(Table1[[#This Row],[Stock]], Table2[[#All],[Stock]:[param_complete]], 32, FALSE)</f>
        <v>0</v>
      </c>
    </row>
    <row r="377" spans="1:37" x14ac:dyDescent="0.3">
      <c r="A377" t="s">
        <v>128</v>
      </c>
      <c r="B377" t="s">
        <v>135</v>
      </c>
      <c r="C377" t="s">
        <v>136</v>
      </c>
      <c r="D377">
        <v>10</v>
      </c>
      <c r="E377">
        <v>1</v>
      </c>
      <c r="F377">
        <v>0.86762125599999995</v>
      </c>
      <c r="G377">
        <f>4.036/2</f>
        <v>2.0179999999999998</v>
      </c>
      <c r="H377" t="s">
        <v>137</v>
      </c>
      <c r="J377" t="s">
        <v>14</v>
      </c>
      <c r="K377" t="s">
        <v>14</v>
      </c>
      <c r="M377" s="1" t="s">
        <v>15</v>
      </c>
      <c r="N377" s="1" t="s">
        <v>15</v>
      </c>
      <c r="O377" s="1" t="s">
        <v>138</v>
      </c>
      <c r="P377">
        <v>1</v>
      </c>
      <c r="Q377" t="s">
        <v>7</v>
      </c>
      <c r="R377" t="s">
        <v>7</v>
      </c>
      <c r="S377" t="s">
        <v>7</v>
      </c>
      <c r="T377" t="s">
        <v>66</v>
      </c>
      <c r="U377" s="9" t="str">
        <f>VLOOKUP(Table1[[#This Row],[Stock]], Table2[[#All],[Stock]:[param_complete]], 2, FALSE)</f>
        <v>demersal</v>
      </c>
      <c r="V377" s="9">
        <f>VLOOKUP(Table1[[#This Row],[Stock]], Table2[[#All],[Stock]:[param_complete]], 4, FALSE)</f>
        <v>4.2</v>
      </c>
      <c r="W377" s="9">
        <f>VLOOKUP(Table1[[#This Row],[Stock]], Table2[[#All],[Stock]:[param_complete]], 6, FALSE)</f>
        <v>538</v>
      </c>
      <c r="X377" s="9">
        <f>VLOOKUP(Table1[[#This Row],[Stock]], Table2[[#All],[Stock]:[param_complete]], 8, FALSE)</f>
        <v>4</v>
      </c>
      <c r="Y377" s="9">
        <f>VLOOKUP(Table1[[#This Row],[Stock]], Table2[[#All],[Stock]:[param_complete]], 10, FALSE)</f>
        <v>2</v>
      </c>
      <c r="Z377" s="9">
        <f>VLOOKUP(Table1[[#This Row],[Stock]], Table2[[#All],[Stock]:[param_complete]], 12, FALSE)</f>
        <v>4.1000001429999999</v>
      </c>
      <c r="AA377" s="9">
        <f>VLOOKUP(Table1[[#This Row],[Stock]], Table2[[#All],[Stock]:[param_complete]], 14, FALSE)</f>
        <v>123</v>
      </c>
      <c r="AB377" s="9">
        <f>VLOOKUP(Table1[[#This Row],[Stock]], Table2[[#All],[Stock]:[param_complete]], 16, FALSE)</f>
        <v>156</v>
      </c>
      <c r="AC377" s="9">
        <f>VLOOKUP(Table1[[#This Row],[Stock]], Table2[[#All],[Stock]:[param_complete]], 18, FALSE)</f>
        <v>0.23999999499999999</v>
      </c>
      <c r="AD377" s="9">
        <f>VLOOKUP(Table1[[#This Row],[Stock]], Table2[[#All],[Stock]:[param_complete]], 20, FALSE)</f>
        <v>150</v>
      </c>
      <c r="AE377" s="9">
        <f>VLOOKUP(Table1[[#This Row],[Stock]], Table2[[#All],[Stock]:[param_complete]], 22, FALSE)</f>
        <v>8.0500001910000005</v>
      </c>
      <c r="AF377" s="9">
        <f>VLOOKUP(Table1[[#This Row],[Stock]], Table2[[#All],[Stock]:[param_complete]], 24, FALSE)</f>
        <v>21.8</v>
      </c>
      <c r="AG377" s="9">
        <f>VLOOKUP(Table1[[#This Row],[Stock]], Table2[[#All],[Stock]:[param_complete]], 26, FALSE)</f>
        <v>0</v>
      </c>
      <c r="AH377" s="9">
        <f>VLOOKUP(Table1[[#This Row],[Stock]], Table2[[#All],[Stock]:[param_complete]], 28, FALSE)</f>
        <v>0</v>
      </c>
      <c r="AI377" s="9">
        <f>VLOOKUP(Table1[[#This Row],[Stock]], Table2[[#All],[Stock]:[param_complete]], 29, FALSE)</f>
        <v>10</v>
      </c>
      <c r="AJ377" s="9">
        <f>VLOOKUP(Table1[[#This Row],[Stock]], Table2[[#All],[Stock]:[param_complete]], 30, FALSE)</f>
        <v>5</v>
      </c>
      <c r="AK377" s="65">
        <f>VLOOKUP(Table1[[#This Row],[Stock]], Table2[[#All],[Stock]:[param_complete]], 32, FALSE)</f>
        <v>0</v>
      </c>
    </row>
    <row r="378" spans="1:37" x14ac:dyDescent="0.3">
      <c r="A378" t="s">
        <v>128</v>
      </c>
      <c r="B378" t="s">
        <v>135</v>
      </c>
      <c r="C378" t="s">
        <v>136</v>
      </c>
      <c r="D378">
        <v>11</v>
      </c>
      <c r="E378">
        <v>1</v>
      </c>
      <c r="F378">
        <v>0.86935823499999998</v>
      </c>
      <c r="G378">
        <f>4.036/2</f>
        <v>2.0179999999999998</v>
      </c>
      <c r="H378" t="s">
        <v>137</v>
      </c>
      <c r="J378" t="s">
        <v>14</v>
      </c>
      <c r="K378" t="s">
        <v>14</v>
      </c>
      <c r="M378" s="1" t="s">
        <v>15</v>
      </c>
      <c r="N378" s="1" t="s">
        <v>15</v>
      </c>
      <c r="O378" s="1" t="s">
        <v>138</v>
      </c>
      <c r="P378">
        <v>1</v>
      </c>
      <c r="Q378" t="s">
        <v>7</v>
      </c>
      <c r="R378" t="s">
        <v>7</v>
      </c>
      <c r="S378" t="s">
        <v>7</v>
      </c>
      <c r="T378" t="s">
        <v>66</v>
      </c>
      <c r="U378" s="9" t="str">
        <f>VLOOKUP(Table1[[#This Row],[Stock]], Table2[[#All],[Stock]:[param_complete]], 2, FALSE)</f>
        <v>demersal</v>
      </c>
      <c r="V378" s="9">
        <f>VLOOKUP(Table1[[#This Row],[Stock]], Table2[[#All],[Stock]:[param_complete]], 4, FALSE)</f>
        <v>4.2</v>
      </c>
      <c r="W378" s="9">
        <f>VLOOKUP(Table1[[#This Row],[Stock]], Table2[[#All],[Stock]:[param_complete]], 6, FALSE)</f>
        <v>538</v>
      </c>
      <c r="X378" s="9">
        <f>VLOOKUP(Table1[[#This Row],[Stock]], Table2[[#All],[Stock]:[param_complete]], 8, FALSE)</f>
        <v>4</v>
      </c>
      <c r="Y378" s="9">
        <f>VLOOKUP(Table1[[#This Row],[Stock]], Table2[[#All],[Stock]:[param_complete]], 10, FALSE)</f>
        <v>2</v>
      </c>
      <c r="Z378" s="9">
        <f>VLOOKUP(Table1[[#This Row],[Stock]], Table2[[#All],[Stock]:[param_complete]], 12, FALSE)</f>
        <v>4.1000001429999999</v>
      </c>
      <c r="AA378" s="9">
        <f>VLOOKUP(Table1[[#This Row],[Stock]], Table2[[#All],[Stock]:[param_complete]], 14, FALSE)</f>
        <v>123</v>
      </c>
      <c r="AB378" s="9">
        <f>VLOOKUP(Table1[[#This Row],[Stock]], Table2[[#All],[Stock]:[param_complete]], 16, FALSE)</f>
        <v>156</v>
      </c>
      <c r="AC378" s="9">
        <f>VLOOKUP(Table1[[#This Row],[Stock]], Table2[[#All],[Stock]:[param_complete]], 18, FALSE)</f>
        <v>0.23999999499999999</v>
      </c>
      <c r="AD378" s="9">
        <f>VLOOKUP(Table1[[#This Row],[Stock]], Table2[[#All],[Stock]:[param_complete]], 20, FALSE)</f>
        <v>150</v>
      </c>
      <c r="AE378" s="9">
        <f>VLOOKUP(Table1[[#This Row],[Stock]], Table2[[#All],[Stock]:[param_complete]], 22, FALSE)</f>
        <v>8.0500001910000005</v>
      </c>
      <c r="AF378" s="9">
        <f>VLOOKUP(Table1[[#This Row],[Stock]], Table2[[#All],[Stock]:[param_complete]], 24, FALSE)</f>
        <v>21.8</v>
      </c>
      <c r="AG378" s="9">
        <f>VLOOKUP(Table1[[#This Row],[Stock]], Table2[[#All],[Stock]:[param_complete]], 26, FALSE)</f>
        <v>0</v>
      </c>
      <c r="AH378" s="9">
        <f>VLOOKUP(Table1[[#This Row],[Stock]], Table2[[#All],[Stock]:[param_complete]], 28, FALSE)</f>
        <v>0</v>
      </c>
      <c r="AI378" s="9">
        <f>VLOOKUP(Table1[[#This Row],[Stock]], Table2[[#All],[Stock]:[param_complete]], 29, FALSE)</f>
        <v>10</v>
      </c>
      <c r="AJ378" s="9">
        <f>VLOOKUP(Table1[[#This Row],[Stock]], Table2[[#All],[Stock]:[param_complete]], 30, FALSE)</f>
        <v>5</v>
      </c>
      <c r="AK378" s="65">
        <f>VLOOKUP(Table1[[#This Row],[Stock]], Table2[[#All],[Stock]:[param_complete]], 32, FALSE)</f>
        <v>0</v>
      </c>
    </row>
    <row r="379" spans="1:37" x14ac:dyDescent="0.3">
      <c r="A379" t="s">
        <v>128</v>
      </c>
      <c r="B379" t="s">
        <v>135</v>
      </c>
      <c r="C379" t="s">
        <v>136</v>
      </c>
      <c r="D379">
        <v>12</v>
      </c>
      <c r="E379">
        <v>1</v>
      </c>
      <c r="F379">
        <v>0.87022802799999999</v>
      </c>
      <c r="G379">
        <f>4.036/2</f>
        <v>2.0179999999999998</v>
      </c>
      <c r="H379" t="s">
        <v>137</v>
      </c>
      <c r="J379" t="s">
        <v>14</v>
      </c>
      <c r="K379" t="s">
        <v>14</v>
      </c>
      <c r="M379" s="1" t="s">
        <v>15</v>
      </c>
      <c r="N379" s="1" t="s">
        <v>15</v>
      </c>
      <c r="O379" s="1" t="s">
        <v>138</v>
      </c>
      <c r="P379">
        <v>0</v>
      </c>
      <c r="Q379" t="s">
        <v>7</v>
      </c>
      <c r="R379" t="s">
        <v>7</v>
      </c>
      <c r="S379" t="s">
        <v>7</v>
      </c>
      <c r="T379" t="s">
        <v>66</v>
      </c>
      <c r="U379" s="9" t="str">
        <f>VLOOKUP(Table1[[#This Row],[Stock]], Table2[[#All],[Stock]:[param_complete]], 2, FALSE)</f>
        <v>demersal</v>
      </c>
      <c r="V379" s="9">
        <f>VLOOKUP(Table1[[#This Row],[Stock]], Table2[[#All],[Stock]:[param_complete]], 4, FALSE)</f>
        <v>4.2</v>
      </c>
      <c r="W379" s="9">
        <f>VLOOKUP(Table1[[#This Row],[Stock]], Table2[[#All],[Stock]:[param_complete]], 6, FALSE)</f>
        <v>538</v>
      </c>
      <c r="X379" s="9">
        <f>VLOOKUP(Table1[[#This Row],[Stock]], Table2[[#All],[Stock]:[param_complete]], 8, FALSE)</f>
        <v>4</v>
      </c>
      <c r="Y379" s="9">
        <f>VLOOKUP(Table1[[#This Row],[Stock]], Table2[[#All],[Stock]:[param_complete]], 10, FALSE)</f>
        <v>2</v>
      </c>
      <c r="Z379" s="9">
        <f>VLOOKUP(Table1[[#This Row],[Stock]], Table2[[#All],[Stock]:[param_complete]], 12, FALSE)</f>
        <v>4.1000001429999999</v>
      </c>
      <c r="AA379" s="9">
        <f>VLOOKUP(Table1[[#This Row],[Stock]], Table2[[#All],[Stock]:[param_complete]], 14, FALSE)</f>
        <v>123</v>
      </c>
      <c r="AB379" s="9">
        <f>VLOOKUP(Table1[[#This Row],[Stock]], Table2[[#All],[Stock]:[param_complete]], 16, FALSE)</f>
        <v>156</v>
      </c>
      <c r="AC379" s="9">
        <f>VLOOKUP(Table1[[#This Row],[Stock]], Table2[[#All],[Stock]:[param_complete]], 18, FALSE)</f>
        <v>0.23999999499999999</v>
      </c>
      <c r="AD379" s="9">
        <f>VLOOKUP(Table1[[#This Row],[Stock]], Table2[[#All],[Stock]:[param_complete]], 20, FALSE)</f>
        <v>150</v>
      </c>
      <c r="AE379" s="9">
        <f>VLOOKUP(Table1[[#This Row],[Stock]], Table2[[#All],[Stock]:[param_complete]], 22, FALSE)</f>
        <v>8.0500001910000005</v>
      </c>
      <c r="AF379" s="9">
        <f>VLOOKUP(Table1[[#This Row],[Stock]], Table2[[#All],[Stock]:[param_complete]], 24, FALSE)</f>
        <v>21.8</v>
      </c>
      <c r="AG379" s="9">
        <f>VLOOKUP(Table1[[#This Row],[Stock]], Table2[[#All],[Stock]:[param_complete]], 26, FALSE)</f>
        <v>0</v>
      </c>
      <c r="AH379" s="9">
        <f>VLOOKUP(Table1[[#This Row],[Stock]], Table2[[#All],[Stock]:[param_complete]], 28, FALSE)</f>
        <v>0</v>
      </c>
      <c r="AI379" s="9">
        <f>VLOOKUP(Table1[[#This Row],[Stock]], Table2[[#All],[Stock]:[param_complete]], 29, FALSE)</f>
        <v>10</v>
      </c>
      <c r="AJ379" s="9">
        <f>VLOOKUP(Table1[[#This Row],[Stock]], Table2[[#All],[Stock]:[param_complete]], 30, FALSE)</f>
        <v>5</v>
      </c>
      <c r="AK379" s="65">
        <f>VLOOKUP(Table1[[#This Row],[Stock]], Table2[[#All],[Stock]:[param_complete]], 32, FALSE)</f>
        <v>0</v>
      </c>
    </row>
    <row r="380" spans="1:37" x14ac:dyDescent="0.3">
      <c r="A380" s="9" t="s">
        <v>20</v>
      </c>
      <c r="B380" s="9" t="s">
        <v>21</v>
      </c>
      <c r="C380" s="9" t="s">
        <v>219</v>
      </c>
      <c r="D380" s="9">
        <v>0</v>
      </c>
      <c r="E380" s="9">
        <v>0</v>
      </c>
      <c r="F380" s="9"/>
      <c r="G380" s="9">
        <v>0</v>
      </c>
      <c r="H380" s="9"/>
      <c r="I380" s="9"/>
      <c r="J380" s="9" t="s">
        <v>220</v>
      </c>
      <c r="K380" s="9"/>
      <c r="L380" s="9" t="s">
        <v>220</v>
      </c>
      <c r="M380" s="9" t="s">
        <v>221</v>
      </c>
      <c r="N380" s="9"/>
      <c r="O380" s="9" t="s">
        <v>221</v>
      </c>
      <c r="P380" s="9">
        <v>0</v>
      </c>
      <c r="Q380" s="9" t="s">
        <v>7</v>
      </c>
      <c r="R380" s="9"/>
      <c r="S380" s="9" t="s">
        <v>7</v>
      </c>
      <c r="T380" t="s">
        <v>9</v>
      </c>
      <c r="U380" s="65" t="str">
        <f>VLOOKUP(Table1[[#This Row],[Stock]], Table2[[#All],[Stock]:[param_complete]], 2, FALSE)</f>
        <v>reef-associated</v>
      </c>
      <c r="V380" s="65">
        <f>VLOOKUP(Table1[[#This Row],[Stock]], Table2[[#All],[Stock]:[param_complete]], 4, FALSE)</f>
        <v>4.1100000000000003</v>
      </c>
      <c r="W380" s="65">
        <f>VLOOKUP(Table1[[#This Row],[Stock]], Table2[[#All],[Stock]:[param_complete]], 6, FALSE)</f>
        <v>570</v>
      </c>
      <c r="X380" s="65">
        <f>VLOOKUP(Table1[[#This Row],[Stock]], Table2[[#All],[Stock]:[param_complete]], 8, FALSE)</f>
        <v>9</v>
      </c>
      <c r="Y380" s="65">
        <f>VLOOKUP(Table1[[#This Row],[Stock]], Table2[[#All],[Stock]:[param_complete]], 10, FALSE)</f>
        <v>2</v>
      </c>
      <c r="Z380" s="65">
        <f>VLOOKUP(Table1[[#This Row],[Stock]], Table2[[#All],[Stock]:[param_complete]], 12, FALSE)</f>
        <v>6</v>
      </c>
      <c r="AA380" s="65">
        <f>VLOOKUP(Table1[[#This Row],[Stock]], Table2[[#All],[Stock]:[param_complete]], 14, FALSE)</f>
        <v>136</v>
      </c>
      <c r="AB380" s="65">
        <f>VLOOKUP(Table1[[#This Row],[Stock]], Table2[[#All],[Stock]:[param_complete]], 16, FALSE)</f>
        <v>163</v>
      </c>
      <c r="AC380" s="65">
        <f>VLOOKUP(Table1[[#This Row],[Stock]], Table2[[#All],[Stock]:[param_complete]], 18, FALSE)</f>
        <v>0.29399999999999998</v>
      </c>
      <c r="AD380" s="65">
        <f>VLOOKUP(Table1[[#This Row],[Stock]], Table2[[#All],[Stock]:[param_complete]], 20, FALSE)</f>
        <v>190</v>
      </c>
      <c r="AE380" s="65">
        <f>VLOOKUP(Table1[[#This Row],[Stock]], Table2[[#All],[Stock]:[param_complete]], 22, FALSE)</f>
        <v>12</v>
      </c>
      <c r="AF380" s="65">
        <f>VLOOKUP(Table1[[#This Row],[Stock]], Table2[[#All],[Stock]:[param_complete]], 24, FALSE)</f>
        <v>25</v>
      </c>
      <c r="AG380" s="65">
        <f>VLOOKUP(Table1[[#This Row],[Stock]], Table2[[#All],[Stock]:[param_complete]], 26, FALSE)</f>
        <v>0</v>
      </c>
      <c r="AH380" s="65">
        <f>VLOOKUP(Table1[[#This Row],[Stock]], Table2[[#All],[Stock]:[param_complete]], 28, FALSE)</f>
        <v>0</v>
      </c>
      <c r="AI380" s="65">
        <f>VLOOKUP(Table1[[#This Row],[Stock]], Table2[[#All],[Stock]:[param_complete]], 29, FALSE)</f>
        <v>1000</v>
      </c>
      <c r="AJ380" s="65">
        <f>VLOOKUP(Table1[[#This Row],[Stock]], Table2[[#All],[Stock]:[param_complete]], 30, FALSE)</f>
        <v>500</v>
      </c>
      <c r="AK380" s="65">
        <f>VLOOKUP(Table1[[#This Row],[Stock]], Table2[[#All],[Stock]:[param_complete]], 32, FALSE)</f>
        <v>0</v>
      </c>
    </row>
    <row r="381" spans="1:37" x14ac:dyDescent="0.3">
      <c r="A381" s="9" t="s">
        <v>20</v>
      </c>
      <c r="B381" s="9" t="s">
        <v>21</v>
      </c>
      <c r="C381" s="9" t="s">
        <v>219</v>
      </c>
      <c r="D381" s="9">
        <v>1</v>
      </c>
      <c r="E381">
        <v>0</v>
      </c>
      <c r="F381" s="9"/>
      <c r="G381" s="9">
        <v>0</v>
      </c>
      <c r="H381" s="9"/>
      <c r="I381" s="9"/>
      <c r="J381" s="9" t="s">
        <v>220</v>
      </c>
      <c r="K381" s="9"/>
      <c r="L381" s="9" t="s">
        <v>220</v>
      </c>
      <c r="M381" s="9" t="s">
        <v>221</v>
      </c>
      <c r="N381" s="9"/>
      <c r="O381" s="9" t="s">
        <v>221</v>
      </c>
      <c r="P381" s="9">
        <v>0</v>
      </c>
      <c r="Q381" s="9" t="s">
        <v>7</v>
      </c>
      <c r="R381" s="9"/>
      <c r="S381" s="9" t="s">
        <v>7</v>
      </c>
      <c r="T381" t="s">
        <v>9</v>
      </c>
      <c r="U381" s="65" t="str">
        <f>VLOOKUP(Table1[[#This Row],[Stock]], Table2[[#All],[Stock]:[param_complete]], 2, FALSE)</f>
        <v>reef-associated</v>
      </c>
      <c r="V381" s="65">
        <f>VLOOKUP(Table1[[#This Row],[Stock]], Table2[[#All],[Stock]:[param_complete]], 4, FALSE)</f>
        <v>4.1100000000000003</v>
      </c>
      <c r="W381" s="65">
        <f>VLOOKUP(Table1[[#This Row],[Stock]], Table2[[#All],[Stock]:[param_complete]], 6, FALSE)</f>
        <v>570</v>
      </c>
      <c r="X381" s="65">
        <f>VLOOKUP(Table1[[#This Row],[Stock]], Table2[[#All],[Stock]:[param_complete]], 8, FALSE)</f>
        <v>9</v>
      </c>
      <c r="Y381" s="65">
        <f>VLOOKUP(Table1[[#This Row],[Stock]], Table2[[#All],[Stock]:[param_complete]], 10, FALSE)</f>
        <v>2</v>
      </c>
      <c r="Z381" s="65">
        <f>VLOOKUP(Table1[[#This Row],[Stock]], Table2[[#All],[Stock]:[param_complete]], 12, FALSE)</f>
        <v>6</v>
      </c>
      <c r="AA381" s="65">
        <f>VLOOKUP(Table1[[#This Row],[Stock]], Table2[[#All],[Stock]:[param_complete]], 14, FALSE)</f>
        <v>136</v>
      </c>
      <c r="AB381" s="65">
        <f>VLOOKUP(Table1[[#This Row],[Stock]], Table2[[#All],[Stock]:[param_complete]], 16, FALSE)</f>
        <v>163</v>
      </c>
      <c r="AC381" s="65">
        <f>VLOOKUP(Table1[[#This Row],[Stock]], Table2[[#All],[Stock]:[param_complete]], 18, FALSE)</f>
        <v>0.29399999999999998</v>
      </c>
      <c r="AD381" s="65">
        <f>VLOOKUP(Table1[[#This Row],[Stock]], Table2[[#All],[Stock]:[param_complete]], 20, FALSE)</f>
        <v>190</v>
      </c>
      <c r="AE381" s="65">
        <f>VLOOKUP(Table1[[#This Row],[Stock]], Table2[[#All],[Stock]:[param_complete]], 22, FALSE)</f>
        <v>12</v>
      </c>
      <c r="AF381" s="65">
        <f>VLOOKUP(Table1[[#This Row],[Stock]], Table2[[#All],[Stock]:[param_complete]], 24, FALSE)</f>
        <v>25</v>
      </c>
      <c r="AG381" s="65">
        <f>VLOOKUP(Table1[[#This Row],[Stock]], Table2[[#All],[Stock]:[param_complete]], 26, FALSE)</f>
        <v>0</v>
      </c>
      <c r="AH381" s="65">
        <f>VLOOKUP(Table1[[#This Row],[Stock]], Table2[[#All],[Stock]:[param_complete]], 28, FALSE)</f>
        <v>0</v>
      </c>
      <c r="AI381" s="65">
        <f>VLOOKUP(Table1[[#This Row],[Stock]], Table2[[#All],[Stock]:[param_complete]], 29, FALSE)</f>
        <v>1000</v>
      </c>
      <c r="AJ381" s="65">
        <f>VLOOKUP(Table1[[#This Row],[Stock]], Table2[[#All],[Stock]:[param_complete]], 30, FALSE)</f>
        <v>500</v>
      </c>
      <c r="AK381" s="65">
        <f>VLOOKUP(Table1[[#This Row],[Stock]], Table2[[#All],[Stock]:[param_complete]], 32, FALSE)</f>
        <v>0</v>
      </c>
    </row>
    <row r="382" spans="1:37" x14ac:dyDescent="0.3">
      <c r="A382" s="9" t="s">
        <v>20</v>
      </c>
      <c r="B382" s="9" t="s">
        <v>21</v>
      </c>
      <c r="C382" s="9" t="s">
        <v>219</v>
      </c>
      <c r="D382" s="9">
        <v>2</v>
      </c>
      <c r="E382">
        <v>0</v>
      </c>
      <c r="F382" s="9"/>
      <c r="G382" s="9">
        <v>0</v>
      </c>
      <c r="H382" s="9"/>
      <c r="I382" s="9"/>
      <c r="J382" s="9" t="s">
        <v>220</v>
      </c>
      <c r="K382" s="9"/>
      <c r="L382" s="9" t="s">
        <v>220</v>
      </c>
      <c r="M382" s="9" t="s">
        <v>221</v>
      </c>
      <c r="N382" s="9"/>
      <c r="O382" s="9" t="s">
        <v>221</v>
      </c>
      <c r="P382" s="9">
        <v>0</v>
      </c>
      <c r="Q382" s="9" t="s">
        <v>7</v>
      </c>
      <c r="R382" s="9"/>
      <c r="S382" s="9" t="s">
        <v>7</v>
      </c>
      <c r="T382" t="s">
        <v>9</v>
      </c>
      <c r="U382" s="65" t="str">
        <f>VLOOKUP(Table1[[#This Row],[Stock]], Table2[[#All],[Stock]:[param_complete]], 2, FALSE)</f>
        <v>reef-associated</v>
      </c>
      <c r="V382" s="65">
        <f>VLOOKUP(Table1[[#This Row],[Stock]], Table2[[#All],[Stock]:[param_complete]], 4, FALSE)</f>
        <v>4.1100000000000003</v>
      </c>
      <c r="W382" s="65">
        <f>VLOOKUP(Table1[[#This Row],[Stock]], Table2[[#All],[Stock]:[param_complete]], 6, FALSE)</f>
        <v>570</v>
      </c>
      <c r="X382" s="65">
        <f>VLOOKUP(Table1[[#This Row],[Stock]], Table2[[#All],[Stock]:[param_complete]], 8, FALSE)</f>
        <v>9</v>
      </c>
      <c r="Y382" s="65">
        <f>VLOOKUP(Table1[[#This Row],[Stock]], Table2[[#All],[Stock]:[param_complete]], 10, FALSE)</f>
        <v>2</v>
      </c>
      <c r="Z382" s="65">
        <f>VLOOKUP(Table1[[#This Row],[Stock]], Table2[[#All],[Stock]:[param_complete]], 12, FALSE)</f>
        <v>6</v>
      </c>
      <c r="AA382" s="65">
        <f>VLOOKUP(Table1[[#This Row],[Stock]], Table2[[#All],[Stock]:[param_complete]], 14, FALSE)</f>
        <v>136</v>
      </c>
      <c r="AB382" s="65">
        <f>VLOOKUP(Table1[[#This Row],[Stock]], Table2[[#All],[Stock]:[param_complete]], 16, FALSE)</f>
        <v>163</v>
      </c>
      <c r="AC382" s="65">
        <f>VLOOKUP(Table1[[#This Row],[Stock]], Table2[[#All],[Stock]:[param_complete]], 18, FALSE)</f>
        <v>0.29399999999999998</v>
      </c>
      <c r="AD382" s="65">
        <f>VLOOKUP(Table1[[#This Row],[Stock]], Table2[[#All],[Stock]:[param_complete]], 20, FALSE)</f>
        <v>190</v>
      </c>
      <c r="AE382" s="65">
        <f>VLOOKUP(Table1[[#This Row],[Stock]], Table2[[#All],[Stock]:[param_complete]], 22, FALSE)</f>
        <v>12</v>
      </c>
      <c r="AF382" s="65">
        <f>VLOOKUP(Table1[[#This Row],[Stock]], Table2[[#All],[Stock]:[param_complete]], 24, FALSE)</f>
        <v>25</v>
      </c>
      <c r="AG382" s="65">
        <f>VLOOKUP(Table1[[#This Row],[Stock]], Table2[[#All],[Stock]:[param_complete]], 26, FALSE)</f>
        <v>0</v>
      </c>
      <c r="AH382" s="65">
        <f>VLOOKUP(Table1[[#This Row],[Stock]], Table2[[#All],[Stock]:[param_complete]], 28, FALSE)</f>
        <v>0</v>
      </c>
      <c r="AI382" s="65">
        <f>VLOOKUP(Table1[[#This Row],[Stock]], Table2[[#All],[Stock]:[param_complete]], 29, FALSE)</f>
        <v>1000</v>
      </c>
      <c r="AJ382" s="65">
        <f>VLOOKUP(Table1[[#This Row],[Stock]], Table2[[#All],[Stock]:[param_complete]], 30, FALSE)</f>
        <v>500</v>
      </c>
      <c r="AK382" s="65">
        <f>VLOOKUP(Table1[[#This Row],[Stock]], Table2[[#All],[Stock]:[param_complete]], 32, FALSE)</f>
        <v>0</v>
      </c>
    </row>
    <row r="383" spans="1:37" x14ac:dyDescent="0.3">
      <c r="A383" s="9" t="s">
        <v>20</v>
      </c>
      <c r="B383" s="9" t="s">
        <v>21</v>
      </c>
      <c r="C383" s="9" t="s">
        <v>219</v>
      </c>
      <c r="D383" s="9">
        <v>3</v>
      </c>
      <c r="E383">
        <v>0</v>
      </c>
      <c r="F383" s="9"/>
      <c r="G383" s="9">
        <v>0</v>
      </c>
      <c r="H383" s="9"/>
      <c r="I383" s="9"/>
      <c r="J383" s="9" t="s">
        <v>220</v>
      </c>
      <c r="K383" s="9"/>
      <c r="L383" s="9" t="s">
        <v>220</v>
      </c>
      <c r="M383" s="9" t="s">
        <v>221</v>
      </c>
      <c r="N383" s="9"/>
      <c r="O383" s="9" t="s">
        <v>221</v>
      </c>
      <c r="P383" s="9">
        <v>0</v>
      </c>
      <c r="Q383" s="9" t="s">
        <v>7</v>
      </c>
      <c r="R383" s="9"/>
      <c r="S383" s="9" t="s">
        <v>7</v>
      </c>
      <c r="T383" t="s">
        <v>9</v>
      </c>
      <c r="U383" s="65" t="str">
        <f>VLOOKUP(Table1[[#This Row],[Stock]], Table2[[#All],[Stock]:[param_complete]], 2, FALSE)</f>
        <v>reef-associated</v>
      </c>
      <c r="V383" s="65">
        <f>VLOOKUP(Table1[[#This Row],[Stock]], Table2[[#All],[Stock]:[param_complete]], 4, FALSE)</f>
        <v>4.1100000000000003</v>
      </c>
      <c r="W383" s="65">
        <f>VLOOKUP(Table1[[#This Row],[Stock]], Table2[[#All],[Stock]:[param_complete]], 6, FALSE)</f>
        <v>570</v>
      </c>
      <c r="X383" s="65">
        <f>VLOOKUP(Table1[[#This Row],[Stock]], Table2[[#All],[Stock]:[param_complete]], 8, FALSE)</f>
        <v>9</v>
      </c>
      <c r="Y383" s="65">
        <f>VLOOKUP(Table1[[#This Row],[Stock]], Table2[[#All],[Stock]:[param_complete]], 10, FALSE)</f>
        <v>2</v>
      </c>
      <c r="Z383" s="65">
        <f>VLOOKUP(Table1[[#This Row],[Stock]], Table2[[#All],[Stock]:[param_complete]], 12, FALSE)</f>
        <v>6</v>
      </c>
      <c r="AA383" s="65">
        <f>VLOOKUP(Table1[[#This Row],[Stock]], Table2[[#All],[Stock]:[param_complete]], 14, FALSE)</f>
        <v>136</v>
      </c>
      <c r="AB383" s="65">
        <f>VLOOKUP(Table1[[#This Row],[Stock]], Table2[[#All],[Stock]:[param_complete]], 16, FALSE)</f>
        <v>163</v>
      </c>
      <c r="AC383" s="65">
        <f>VLOOKUP(Table1[[#This Row],[Stock]], Table2[[#All],[Stock]:[param_complete]], 18, FALSE)</f>
        <v>0.29399999999999998</v>
      </c>
      <c r="AD383" s="65">
        <f>VLOOKUP(Table1[[#This Row],[Stock]], Table2[[#All],[Stock]:[param_complete]], 20, FALSE)</f>
        <v>190</v>
      </c>
      <c r="AE383" s="65">
        <f>VLOOKUP(Table1[[#This Row],[Stock]], Table2[[#All],[Stock]:[param_complete]], 22, FALSE)</f>
        <v>12</v>
      </c>
      <c r="AF383" s="65">
        <f>VLOOKUP(Table1[[#This Row],[Stock]], Table2[[#All],[Stock]:[param_complete]], 24, FALSE)</f>
        <v>25</v>
      </c>
      <c r="AG383" s="65">
        <f>VLOOKUP(Table1[[#This Row],[Stock]], Table2[[#All],[Stock]:[param_complete]], 26, FALSE)</f>
        <v>0</v>
      </c>
      <c r="AH383" s="65">
        <f>VLOOKUP(Table1[[#This Row],[Stock]], Table2[[#All],[Stock]:[param_complete]], 28, FALSE)</f>
        <v>0</v>
      </c>
      <c r="AI383" s="65">
        <f>VLOOKUP(Table1[[#This Row],[Stock]], Table2[[#All],[Stock]:[param_complete]], 29, FALSE)</f>
        <v>1000</v>
      </c>
      <c r="AJ383" s="65">
        <f>VLOOKUP(Table1[[#This Row],[Stock]], Table2[[#All],[Stock]:[param_complete]], 30, FALSE)</f>
        <v>500</v>
      </c>
      <c r="AK383" s="65">
        <f>VLOOKUP(Table1[[#This Row],[Stock]], Table2[[#All],[Stock]:[param_complete]], 32, FALSE)</f>
        <v>0</v>
      </c>
    </row>
    <row r="384" spans="1:37" x14ac:dyDescent="0.3">
      <c r="A384" s="9" t="s">
        <v>20</v>
      </c>
      <c r="B384" s="9" t="s">
        <v>21</v>
      </c>
      <c r="C384" s="9" t="s">
        <v>219</v>
      </c>
      <c r="D384" s="9">
        <v>4</v>
      </c>
      <c r="E384">
        <v>0</v>
      </c>
      <c r="F384" s="9"/>
      <c r="G384" s="9">
        <v>0</v>
      </c>
      <c r="H384" s="9"/>
      <c r="I384" s="9"/>
      <c r="J384" s="9" t="s">
        <v>220</v>
      </c>
      <c r="K384" s="9"/>
      <c r="L384" s="9" t="s">
        <v>220</v>
      </c>
      <c r="M384" s="9" t="s">
        <v>221</v>
      </c>
      <c r="N384" s="9"/>
      <c r="O384" s="9" t="s">
        <v>221</v>
      </c>
      <c r="P384" s="9">
        <v>0</v>
      </c>
      <c r="Q384" s="9" t="s">
        <v>7</v>
      </c>
      <c r="R384" s="9"/>
      <c r="S384" s="9" t="s">
        <v>7</v>
      </c>
      <c r="T384" t="s">
        <v>9</v>
      </c>
      <c r="U384" s="65" t="str">
        <f>VLOOKUP(Table1[[#This Row],[Stock]], Table2[[#All],[Stock]:[param_complete]], 2, FALSE)</f>
        <v>reef-associated</v>
      </c>
      <c r="V384" s="65">
        <f>VLOOKUP(Table1[[#This Row],[Stock]], Table2[[#All],[Stock]:[param_complete]], 4, FALSE)</f>
        <v>4.1100000000000003</v>
      </c>
      <c r="W384" s="65">
        <f>VLOOKUP(Table1[[#This Row],[Stock]], Table2[[#All],[Stock]:[param_complete]], 6, FALSE)</f>
        <v>570</v>
      </c>
      <c r="X384" s="65">
        <f>VLOOKUP(Table1[[#This Row],[Stock]], Table2[[#All],[Stock]:[param_complete]], 8, FALSE)</f>
        <v>9</v>
      </c>
      <c r="Y384" s="65">
        <f>VLOOKUP(Table1[[#This Row],[Stock]], Table2[[#All],[Stock]:[param_complete]], 10, FALSE)</f>
        <v>2</v>
      </c>
      <c r="Z384" s="65">
        <f>VLOOKUP(Table1[[#This Row],[Stock]], Table2[[#All],[Stock]:[param_complete]], 12, FALSE)</f>
        <v>6</v>
      </c>
      <c r="AA384" s="65">
        <f>VLOOKUP(Table1[[#This Row],[Stock]], Table2[[#All],[Stock]:[param_complete]], 14, FALSE)</f>
        <v>136</v>
      </c>
      <c r="AB384" s="65">
        <f>VLOOKUP(Table1[[#This Row],[Stock]], Table2[[#All],[Stock]:[param_complete]], 16, FALSE)</f>
        <v>163</v>
      </c>
      <c r="AC384" s="65">
        <f>VLOOKUP(Table1[[#This Row],[Stock]], Table2[[#All],[Stock]:[param_complete]], 18, FALSE)</f>
        <v>0.29399999999999998</v>
      </c>
      <c r="AD384" s="65">
        <f>VLOOKUP(Table1[[#This Row],[Stock]], Table2[[#All],[Stock]:[param_complete]], 20, FALSE)</f>
        <v>190</v>
      </c>
      <c r="AE384" s="65">
        <f>VLOOKUP(Table1[[#This Row],[Stock]], Table2[[#All],[Stock]:[param_complete]], 22, FALSE)</f>
        <v>12</v>
      </c>
      <c r="AF384" s="65">
        <f>VLOOKUP(Table1[[#This Row],[Stock]], Table2[[#All],[Stock]:[param_complete]], 24, FALSE)</f>
        <v>25</v>
      </c>
      <c r="AG384" s="65">
        <f>VLOOKUP(Table1[[#This Row],[Stock]], Table2[[#All],[Stock]:[param_complete]], 26, FALSE)</f>
        <v>0</v>
      </c>
      <c r="AH384" s="65">
        <f>VLOOKUP(Table1[[#This Row],[Stock]], Table2[[#All],[Stock]:[param_complete]], 28, FALSE)</f>
        <v>0</v>
      </c>
      <c r="AI384" s="65">
        <f>VLOOKUP(Table1[[#This Row],[Stock]], Table2[[#All],[Stock]:[param_complete]], 29, FALSE)</f>
        <v>1000</v>
      </c>
      <c r="AJ384" s="65">
        <f>VLOOKUP(Table1[[#This Row],[Stock]], Table2[[#All],[Stock]:[param_complete]], 30, FALSE)</f>
        <v>500</v>
      </c>
      <c r="AK384" s="65">
        <f>VLOOKUP(Table1[[#This Row],[Stock]], Table2[[#All],[Stock]:[param_complete]], 32, FALSE)</f>
        <v>0</v>
      </c>
    </row>
    <row r="385" spans="1:37" x14ac:dyDescent="0.3">
      <c r="A385" s="9" t="s">
        <v>20</v>
      </c>
      <c r="B385" s="9" t="s">
        <v>21</v>
      </c>
      <c r="C385" s="9" t="s">
        <v>219</v>
      </c>
      <c r="D385" s="9">
        <v>5</v>
      </c>
      <c r="E385">
        <v>0</v>
      </c>
      <c r="F385" s="9"/>
      <c r="G385" s="9">
        <v>0</v>
      </c>
      <c r="H385" s="9"/>
      <c r="I385" s="9"/>
      <c r="J385" s="9" t="s">
        <v>220</v>
      </c>
      <c r="K385" s="9"/>
      <c r="L385" s="9" t="s">
        <v>220</v>
      </c>
      <c r="M385" s="9" t="s">
        <v>221</v>
      </c>
      <c r="N385" s="9"/>
      <c r="O385" s="9" t="s">
        <v>221</v>
      </c>
      <c r="P385" s="9">
        <v>0</v>
      </c>
      <c r="Q385" s="9" t="s">
        <v>7</v>
      </c>
      <c r="R385" s="9"/>
      <c r="S385" s="9" t="s">
        <v>7</v>
      </c>
      <c r="T385" t="s">
        <v>9</v>
      </c>
      <c r="U385" s="65" t="str">
        <f>VLOOKUP(Table1[[#This Row],[Stock]], Table2[[#All],[Stock]:[param_complete]], 2, FALSE)</f>
        <v>reef-associated</v>
      </c>
      <c r="V385" s="65">
        <f>VLOOKUP(Table1[[#This Row],[Stock]], Table2[[#All],[Stock]:[param_complete]], 4, FALSE)</f>
        <v>4.1100000000000003</v>
      </c>
      <c r="W385" s="65">
        <f>VLOOKUP(Table1[[#This Row],[Stock]], Table2[[#All],[Stock]:[param_complete]], 6, FALSE)</f>
        <v>570</v>
      </c>
      <c r="X385" s="65">
        <f>VLOOKUP(Table1[[#This Row],[Stock]], Table2[[#All],[Stock]:[param_complete]], 8, FALSE)</f>
        <v>9</v>
      </c>
      <c r="Y385" s="65">
        <f>VLOOKUP(Table1[[#This Row],[Stock]], Table2[[#All],[Stock]:[param_complete]], 10, FALSE)</f>
        <v>2</v>
      </c>
      <c r="Z385" s="65">
        <f>VLOOKUP(Table1[[#This Row],[Stock]], Table2[[#All],[Stock]:[param_complete]], 12, FALSE)</f>
        <v>6</v>
      </c>
      <c r="AA385" s="65">
        <f>VLOOKUP(Table1[[#This Row],[Stock]], Table2[[#All],[Stock]:[param_complete]], 14, FALSE)</f>
        <v>136</v>
      </c>
      <c r="AB385" s="65">
        <f>VLOOKUP(Table1[[#This Row],[Stock]], Table2[[#All],[Stock]:[param_complete]], 16, FALSE)</f>
        <v>163</v>
      </c>
      <c r="AC385" s="65">
        <f>VLOOKUP(Table1[[#This Row],[Stock]], Table2[[#All],[Stock]:[param_complete]], 18, FALSE)</f>
        <v>0.29399999999999998</v>
      </c>
      <c r="AD385" s="65">
        <f>VLOOKUP(Table1[[#This Row],[Stock]], Table2[[#All],[Stock]:[param_complete]], 20, FALSE)</f>
        <v>190</v>
      </c>
      <c r="AE385" s="65">
        <f>VLOOKUP(Table1[[#This Row],[Stock]], Table2[[#All],[Stock]:[param_complete]], 22, FALSE)</f>
        <v>12</v>
      </c>
      <c r="AF385" s="65">
        <f>VLOOKUP(Table1[[#This Row],[Stock]], Table2[[#All],[Stock]:[param_complete]], 24, FALSE)</f>
        <v>25</v>
      </c>
      <c r="AG385" s="65">
        <f>VLOOKUP(Table1[[#This Row],[Stock]], Table2[[#All],[Stock]:[param_complete]], 26, FALSE)</f>
        <v>0</v>
      </c>
      <c r="AH385" s="65">
        <f>VLOOKUP(Table1[[#This Row],[Stock]], Table2[[#All],[Stock]:[param_complete]], 28, FALSE)</f>
        <v>0</v>
      </c>
      <c r="AI385" s="65">
        <f>VLOOKUP(Table1[[#This Row],[Stock]], Table2[[#All],[Stock]:[param_complete]], 29, FALSE)</f>
        <v>1000</v>
      </c>
      <c r="AJ385" s="65">
        <f>VLOOKUP(Table1[[#This Row],[Stock]], Table2[[#All],[Stock]:[param_complete]], 30, FALSE)</f>
        <v>500</v>
      </c>
      <c r="AK385" s="65">
        <f>VLOOKUP(Table1[[#This Row],[Stock]], Table2[[#All],[Stock]:[param_complete]], 32, FALSE)</f>
        <v>0</v>
      </c>
    </row>
    <row r="386" spans="1:37" x14ac:dyDescent="0.3">
      <c r="A386" s="9" t="s">
        <v>20</v>
      </c>
      <c r="B386" s="9" t="s">
        <v>21</v>
      </c>
      <c r="C386" s="9" t="s">
        <v>219</v>
      </c>
      <c r="D386" s="9">
        <v>6</v>
      </c>
      <c r="E386">
        <v>0</v>
      </c>
      <c r="F386" s="9"/>
      <c r="G386" s="9">
        <v>0</v>
      </c>
      <c r="H386" s="9"/>
      <c r="I386" s="9"/>
      <c r="J386" s="9" t="s">
        <v>220</v>
      </c>
      <c r="K386" s="9"/>
      <c r="L386" s="9" t="s">
        <v>220</v>
      </c>
      <c r="M386" s="9" t="s">
        <v>221</v>
      </c>
      <c r="N386" s="9"/>
      <c r="O386" s="9" t="s">
        <v>221</v>
      </c>
      <c r="P386" s="9">
        <v>0</v>
      </c>
      <c r="Q386" s="9" t="s">
        <v>7</v>
      </c>
      <c r="R386" s="9"/>
      <c r="S386" s="9" t="s">
        <v>7</v>
      </c>
      <c r="T386" t="s">
        <v>9</v>
      </c>
      <c r="U386" s="65" t="str">
        <f>VLOOKUP(Table1[[#This Row],[Stock]], Table2[[#All],[Stock]:[param_complete]], 2, FALSE)</f>
        <v>reef-associated</v>
      </c>
      <c r="V386" s="65">
        <f>VLOOKUP(Table1[[#This Row],[Stock]], Table2[[#All],[Stock]:[param_complete]], 4, FALSE)</f>
        <v>4.1100000000000003</v>
      </c>
      <c r="W386" s="65">
        <f>VLOOKUP(Table1[[#This Row],[Stock]], Table2[[#All],[Stock]:[param_complete]], 6, FALSE)</f>
        <v>570</v>
      </c>
      <c r="X386" s="65">
        <f>VLOOKUP(Table1[[#This Row],[Stock]], Table2[[#All],[Stock]:[param_complete]], 8, FALSE)</f>
        <v>9</v>
      </c>
      <c r="Y386" s="65">
        <f>VLOOKUP(Table1[[#This Row],[Stock]], Table2[[#All],[Stock]:[param_complete]], 10, FALSE)</f>
        <v>2</v>
      </c>
      <c r="Z386" s="65">
        <f>VLOOKUP(Table1[[#This Row],[Stock]], Table2[[#All],[Stock]:[param_complete]], 12, FALSE)</f>
        <v>6</v>
      </c>
      <c r="AA386" s="65">
        <f>VLOOKUP(Table1[[#This Row],[Stock]], Table2[[#All],[Stock]:[param_complete]], 14, FALSE)</f>
        <v>136</v>
      </c>
      <c r="AB386" s="65">
        <f>VLOOKUP(Table1[[#This Row],[Stock]], Table2[[#All],[Stock]:[param_complete]], 16, FALSE)</f>
        <v>163</v>
      </c>
      <c r="AC386" s="65">
        <f>VLOOKUP(Table1[[#This Row],[Stock]], Table2[[#All],[Stock]:[param_complete]], 18, FALSE)</f>
        <v>0.29399999999999998</v>
      </c>
      <c r="AD386" s="65">
        <f>VLOOKUP(Table1[[#This Row],[Stock]], Table2[[#All],[Stock]:[param_complete]], 20, FALSE)</f>
        <v>190</v>
      </c>
      <c r="AE386" s="65">
        <f>VLOOKUP(Table1[[#This Row],[Stock]], Table2[[#All],[Stock]:[param_complete]], 22, FALSE)</f>
        <v>12</v>
      </c>
      <c r="AF386" s="65">
        <f>VLOOKUP(Table1[[#This Row],[Stock]], Table2[[#All],[Stock]:[param_complete]], 24, FALSE)</f>
        <v>25</v>
      </c>
      <c r="AG386" s="65">
        <f>VLOOKUP(Table1[[#This Row],[Stock]], Table2[[#All],[Stock]:[param_complete]], 26, FALSE)</f>
        <v>0</v>
      </c>
      <c r="AH386" s="65">
        <f>VLOOKUP(Table1[[#This Row],[Stock]], Table2[[#All],[Stock]:[param_complete]], 28, FALSE)</f>
        <v>0</v>
      </c>
      <c r="AI386" s="65">
        <f>VLOOKUP(Table1[[#This Row],[Stock]], Table2[[#All],[Stock]:[param_complete]], 29, FALSE)</f>
        <v>1000</v>
      </c>
      <c r="AJ386" s="65">
        <f>VLOOKUP(Table1[[#This Row],[Stock]], Table2[[#All],[Stock]:[param_complete]], 30, FALSE)</f>
        <v>500</v>
      </c>
      <c r="AK386" s="65">
        <f>VLOOKUP(Table1[[#This Row],[Stock]], Table2[[#All],[Stock]:[param_complete]], 32, FALSE)</f>
        <v>0</v>
      </c>
    </row>
    <row r="387" spans="1:37" x14ac:dyDescent="0.3">
      <c r="A387" s="9" t="s">
        <v>20</v>
      </c>
      <c r="B387" s="9" t="s">
        <v>21</v>
      </c>
      <c r="C387" s="9" t="s">
        <v>219</v>
      </c>
      <c r="D387" s="9">
        <v>7</v>
      </c>
      <c r="E387">
        <v>0</v>
      </c>
      <c r="F387" s="9"/>
      <c r="G387" s="9">
        <v>0</v>
      </c>
      <c r="H387" s="9"/>
      <c r="I387" s="9"/>
      <c r="J387" s="9" t="s">
        <v>220</v>
      </c>
      <c r="K387" s="9"/>
      <c r="L387" s="9" t="s">
        <v>220</v>
      </c>
      <c r="M387" s="9" t="s">
        <v>221</v>
      </c>
      <c r="N387" s="9"/>
      <c r="O387" s="9" t="s">
        <v>221</v>
      </c>
      <c r="P387" s="9">
        <v>0</v>
      </c>
      <c r="Q387" s="9" t="s">
        <v>7</v>
      </c>
      <c r="R387" s="9"/>
      <c r="S387" s="9" t="s">
        <v>7</v>
      </c>
      <c r="T387" t="s">
        <v>9</v>
      </c>
      <c r="U387" s="65" t="str">
        <f>VLOOKUP(Table1[[#This Row],[Stock]], Table2[[#All],[Stock]:[param_complete]], 2, FALSE)</f>
        <v>reef-associated</v>
      </c>
      <c r="V387" s="65">
        <f>VLOOKUP(Table1[[#This Row],[Stock]], Table2[[#All],[Stock]:[param_complete]], 4, FALSE)</f>
        <v>4.1100000000000003</v>
      </c>
      <c r="W387" s="65">
        <f>VLOOKUP(Table1[[#This Row],[Stock]], Table2[[#All],[Stock]:[param_complete]], 6, FALSE)</f>
        <v>570</v>
      </c>
      <c r="X387" s="65">
        <f>VLOOKUP(Table1[[#This Row],[Stock]], Table2[[#All],[Stock]:[param_complete]], 8, FALSE)</f>
        <v>9</v>
      </c>
      <c r="Y387" s="65">
        <f>VLOOKUP(Table1[[#This Row],[Stock]], Table2[[#All],[Stock]:[param_complete]], 10, FALSE)</f>
        <v>2</v>
      </c>
      <c r="Z387" s="65">
        <f>VLOOKUP(Table1[[#This Row],[Stock]], Table2[[#All],[Stock]:[param_complete]], 12, FALSE)</f>
        <v>6</v>
      </c>
      <c r="AA387" s="65">
        <f>VLOOKUP(Table1[[#This Row],[Stock]], Table2[[#All],[Stock]:[param_complete]], 14, FALSE)</f>
        <v>136</v>
      </c>
      <c r="AB387" s="65">
        <f>VLOOKUP(Table1[[#This Row],[Stock]], Table2[[#All],[Stock]:[param_complete]], 16, FALSE)</f>
        <v>163</v>
      </c>
      <c r="AC387" s="65">
        <f>VLOOKUP(Table1[[#This Row],[Stock]], Table2[[#All],[Stock]:[param_complete]], 18, FALSE)</f>
        <v>0.29399999999999998</v>
      </c>
      <c r="AD387" s="65">
        <f>VLOOKUP(Table1[[#This Row],[Stock]], Table2[[#All],[Stock]:[param_complete]], 20, FALSE)</f>
        <v>190</v>
      </c>
      <c r="AE387" s="65">
        <f>VLOOKUP(Table1[[#This Row],[Stock]], Table2[[#All],[Stock]:[param_complete]], 22, FALSE)</f>
        <v>12</v>
      </c>
      <c r="AF387" s="65">
        <f>VLOOKUP(Table1[[#This Row],[Stock]], Table2[[#All],[Stock]:[param_complete]], 24, FALSE)</f>
        <v>25</v>
      </c>
      <c r="AG387" s="65">
        <f>VLOOKUP(Table1[[#This Row],[Stock]], Table2[[#All],[Stock]:[param_complete]], 26, FALSE)</f>
        <v>0</v>
      </c>
      <c r="AH387" s="65">
        <f>VLOOKUP(Table1[[#This Row],[Stock]], Table2[[#All],[Stock]:[param_complete]], 28, FALSE)</f>
        <v>0</v>
      </c>
      <c r="AI387" s="65">
        <f>VLOOKUP(Table1[[#This Row],[Stock]], Table2[[#All],[Stock]:[param_complete]], 29, FALSE)</f>
        <v>1000</v>
      </c>
      <c r="AJ387" s="65">
        <f>VLOOKUP(Table1[[#This Row],[Stock]], Table2[[#All],[Stock]:[param_complete]], 30, FALSE)</f>
        <v>500</v>
      </c>
      <c r="AK387" s="65">
        <f>VLOOKUP(Table1[[#This Row],[Stock]], Table2[[#All],[Stock]:[param_complete]], 32, FALSE)</f>
        <v>0</v>
      </c>
    </row>
    <row r="388" spans="1:37" x14ac:dyDescent="0.3">
      <c r="A388" s="9" t="s">
        <v>20</v>
      </c>
      <c r="B388" s="9" t="s">
        <v>21</v>
      </c>
      <c r="C388" s="9" t="s">
        <v>219</v>
      </c>
      <c r="D388" s="9">
        <v>8</v>
      </c>
      <c r="E388">
        <v>0</v>
      </c>
      <c r="F388" s="9"/>
      <c r="G388" s="9">
        <v>0</v>
      </c>
      <c r="H388" s="9"/>
      <c r="I388" s="9"/>
      <c r="J388" s="9" t="s">
        <v>220</v>
      </c>
      <c r="K388" s="9"/>
      <c r="L388" s="9" t="s">
        <v>220</v>
      </c>
      <c r="M388" s="9" t="s">
        <v>221</v>
      </c>
      <c r="N388" s="9"/>
      <c r="O388" s="9" t="s">
        <v>221</v>
      </c>
      <c r="P388" s="9">
        <v>0</v>
      </c>
      <c r="Q388" s="9" t="s">
        <v>7</v>
      </c>
      <c r="R388" s="9"/>
      <c r="S388" s="9" t="s">
        <v>7</v>
      </c>
      <c r="T388" t="s">
        <v>9</v>
      </c>
      <c r="U388" s="65" t="str">
        <f>VLOOKUP(Table1[[#This Row],[Stock]], Table2[[#All],[Stock]:[param_complete]], 2, FALSE)</f>
        <v>reef-associated</v>
      </c>
      <c r="V388" s="65">
        <f>VLOOKUP(Table1[[#This Row],[Stock]], Table2[[#All],[Stock]:[param_complete]], 4, FALSE)</f>
        <v>4.1100000000000003</v>
      </c>
      <c r="W388" s="65">
        <f>VLOOKUP(Table1[[#This Row],[Stock]], Table2[[#All],[Stock]:[param_complete]], 6, FALSE)</f>
        <v>570</v>
      </c>
      <c r="X388" s="65">
        <f>VLOOKUP(Table1[[#This Row],[Stock]], Table2[[#All],[Stock]:[param_complete]], 8, FALSE)</f>
        <v>9</v>
      </c>
      <c r="Y388" s="65">
        <f>VLOOKUP(Table1[[#This Row],[Stock]], Table2[[#All],[Stock]:[param_complete]], 10, FALSE)</f>
        <v>2</v>
      </c>
      <c r="Z388" s="65">
        <f>VLOOKUP(Table1[[#This Row],[Stock]], Table2[[#All],[Stock]:[param_complete]], 12, FALSE)</f>
        <v>6</v>
      </c>
      <c r="AA388" s="65">
        <f>VLOOKUP(Table1[[#This Row],[Stock]], Table2[[#All],[Stock]:[param_complete]], 14, FALSE)</f>
        <v>136</v>
      </c>
      <c r="AB388" s="65">
        <f>VLOOKUP(Table1[[#This Row],[Stock]], Table2[[#All],[Stock]:[param_complete]], 16, FALSE)</f>
        <v>163</v>
      </c>
      <c r="AC388" s="65">
        <f>VLOOKUP(Table1[[#This Row],[Stock]], Table2[[#All],[Stock]:[param_complete]], 18, FALSE)</f>
        <v>0.29399999999999998</v>
      </c>
      <c r="AD388" s="65">
        <f>VLOOKUP(Table1[[#This Row],[Stock]], Table2[[#All],[Stock]:[param_complete]], 20, FALSE)</f>
        <v>190</v>
      </c>
      <c r="AE388" s="65">
        <f>VLOOKUP(Table1[[#This Row],[Stock]], Table2[[#All],[Stock]:[param_complete]], 22, FALSE)</f>
        <v>12</v>
      </c>
      <c r="AF388" s="65">
        <f>VLOOKUP(Table1[[#This Row],[Stock]], Table2[[#All],[Stock]:[param_complete]], 24, FALSE)</f>
        <v>25</v>
      </c>
      <c r="AG388" s="65">
        <f>VLOOKUP(Table1[[#This Row],[Stock]], Table2[[#All],[Stock]:[param_complete]], 26, FALSE)</f>
        <v>0</v>
      </c>
      <c r="AH388" s="65">
        <f>VLOOKUP(Table1[[#This Row],[Stock]], Table2[[#All],[Stock]:[param_complete]], 28, FALSE)</f>
        <v>0</v>
      </c>
      <c r="AI388" s="65">
        <f>VLOOKUP(Table1[[#This Row],[Stock]], Table2[[#All],[Stock]:[param_complete]], 29, FALSE)</f>
        <v>1000</v>
      </c>
      <c r="AJ388" s="65">
        <f>VLOOKUP(Table1[[#This Row],[Stock]], Table2[[#All],[Stock]:[param_complete]], 30, FALSE)</f>
        <v>500</v>
      </c>
      <c r="AK388" s="65">
        <f>VLOOKUP(Table1[[#This Row],[Stock]], Table2[[#All],[Stock]:[param_complete]], 32, FALSE)</f>
        <v>0</v>
      </c>
    </row>
    <row r="389" spans="1:37" x14ac:dyDescent="0.3">
      <c r="A389" s="9" t="s">
        <v>20</v>
      </c>
      <c r="B389" s="9" t="s">
        <v>21</v>
      </c>
      <c r="C389" s="9" t="s">
        <v>219</v>
      </c>
      <c r="D389" s="9">
        <v>9</v>
      </c>
      <c r="E389">
        <v>0</v>
      </c>
      <c r="F389" s="9"/>
      <c r="G389" s="9">
        <v>0</v>
      </c>
      <c r="H389" s="9"/>
      <c r="I389" s="9"/>
      <c r="J389" s="9" t="s">
        <v>220</v>
      </c>
      <c r="K389" s="9"/>
      <c r="L389" s="9" t="s">
        <v>220</v>
      </c>
      <c r="M389" s="9" t="s">
        <v>221</v>
      </c>
      <c r="N389" s="9"/>
      <c r="O389" s="9" t="s">
        <v>221</v>
      </c>
      <c r="P389" s="9">
        <v>0</v>
      </c>
      <c r="Q389" s="9" t="s">
        <v>7</v>
      </c>
      <c r="R389" s="9"/>
      <c r="S389" s="9" t="s">
        <v>7</v>
      </c>
      <c r="T389" t="s">
        <v>9</v>
      </c>
      <c r="U389" s="65" t="str">
        <f>VLOOKUP(Table1[[#This Row],[Stock]], Table2[[#All],[Stock]:[param_complete]], 2, FALSE)</f>
        <v>reef-associated</v>
      </c>
      <c r="V389" s="65">
        <f>VLOOKUP(Table1[[#This Row],[Stock]], Table2[[#All],[Stock]:[param_complete]], 4, FALSE)</f>
        <v>4.1100000000000003</v>
      </c>
      <c r="W389" s="65">
        <f>VLOOKUP(Table1[[#This Row],[Stock]], Table2[[#All],[Stock]:[param_complete]], 6, FALSE)</f>
        <v>570</v>
      </c>
      <c r="X389" s="65">
        <f>VLOOKUP(Table1[[#This Row],[Stock]], Table2[[#All],[Stock]:[param_complete]], 8, FALSE)</f>
        <v>9</v>
      </c>
      <c r="Y389" s="65">
        <f>VLOOKUP(Table1[[#This Row],[Stock]], Table2[[#All],[Stock]:[param_complete]], 10, FALSE)</f>
        <v>2</v>
      </c>
      <c r="Z389" s="65">
        <f>VLOOKUP(Table1[[#This Row],[Stock]], Table2[[#All],[Stock]:[param_complete]], 12, FALSE)</f>
        <v>6</v>
      </c>
      <c r="AA389" s="65">
        <f>VLOOKUP(Table1[[#This Row],[Stock]], Table2[[#All],[Stock]:[param_complete]], 14, FALSE)</f>
        <v>136</v>
      </c>
      <c r="AB389" s="65">
        <f>VLOOKUP(Table1[[#This Row],[Stock]], Table2[[#All],[Stock]:[param_complete]], 16, FALSE)</f>
        <v>163</v>
      </c>
      <c r="AC389" s="65">
        <f>VLOOKUP(Table1[[#This Row],[Stock]], Table2[[#All],[Stock]:[param_complete]], 18, FALSE)</f>
        <v>0.29399999999999998</v>
      </c>
      <c r="AD389" s="65">
        <f>VLOOKUP(Table1[[#This Row],[Stock]], Table2[[#All],[Stock]:[param_complete]], 20, FALSE)</f>
        <v>190</v>
      </c>
      <c r="AE389" s="65">
        <f>VLOOKUP(Table1[[#This Row],[Stock]], Table2[[#All],[Stock]:[param_complete]], 22, FALSE)</f>
        <v>12</v>
      </c>
      <c r="AF389" s="65">
        <f>VLOOKUP(Table1[[#This Row],[Stock]], Table2[[#All],[Stock]:[param_complete]], 24, FALSE)</f>
        <v>25</v>
      </c>
      <c r="AG389" s="65">
        <f>VLOOKUP(Table1[[#This Row],[Stock]], Table2[[#All],[Stock]:[param_complete]], 26, FALSE)</f>
        <v>0</v>
      </c>
      <c r="AH389" s="65">
        <f>VLOOKUP(Table1[[#This Row],[Stock]], Table2[[#All],[Stock]:[param_complete]], 28, FALSE)</f>
        <v>0</v>
      </c>
      <c r="AI389" s="65">
        <f>VLOOKUP(Table1[[#This Row],[Stock]], Table2[[#All],[Stock]:[param_complete]], 29, FALSE)</f>
        <v>1000</v>
      </c>
      <c r="AJ389" s="65">
        <f>VLOOKUP(Table1[[#This Row],[Stock]], Table2[[#All],[Stock]:[param_complete]], 30, FALSE)</f>
        <v>500</v>
      </c>
      <c r="AK389" s="65">
        <f>VLOOKUP(Table1[[#This Row],[Stock]], Table2[[#All],[Stock]:[param_complete]], 32, FALSE)</f>
        <v>0</v>
      </c>
    </row>
    <row r="390" spans="1:37" x14ac:dyDescent="0.3">
      <c r="A390" s="9" t="s">
        <v>20</v>
      </c>
      <c r="B390" s="9" t="s">
        <v>21</v>
      </c>
      <c r="C390" s="9" t="s">
        <v>219</v>
      </c>
      <c r="D390" s="9">
        <v>10</v>
      </c>
      <c r="E390">
        <v>0</v>
      </c>
      <c r="F390" s="9"/>
      <c r="G390" s="9">
        <v>0</v>
      </c>
      <c r="H390" s="9"/>
      <c r="I390" s="9"/>
      <c r="J390" s="9" t="s">
        <v>220</v>
      </c>
      <c r="K390" s="9"/>
      <c r="L390" s="9" t="s">
        <v>220</v>
      </c>
      <c r="M390" s="9" t="s">
        <v>221</v>
      </c>
      <c r="N390" s="9"/>
      <c r="O390" s="9" t="s">
        <v>221</v>
      </c>
      <c r="P390" s="9">
        <v>0</v>
      </c>
      <c r="Q390" s="9" t="s">
        <v>7</v>
      </c>
      <c r="R390" s="9"/>
      <c r="S390" s="9" t="s">
        <v>7</v>
      </c>
      <c r="T390" t="s">
        <v>9</v>
      </c>
      <c r="U390" s="65" t="str">
        <f>VLOOKUP(Table1[[#This Row],[Stock]], Table2[[#All],[Stock]:[param_complete]], 2, FALSE)</f>
        <v>reef-associated</v>
      </c>
      <c r="V390" s="65">
        <f>VLOOKUP(Table1[[#This Row],[Stock]], Table2[[#All],[Stock]:[param_complete]], 4, FALSE)</f>
        <v>4.1100000000000003</v>
      </c>
      <c r="W390" s="65">
        <f>VLOOKUP(Table1[[#This Row],[Stock]], Table2[[#All],[Stock]:[param_complete]], 6, FALSE)</f>
        <v>570</v>
      </c>
      <c r="X390" s="65">
        <f>VLOOKUP(Table1[[#This Row],[Stock]], Table2[[#All],[Stock]:[param_complete]], 8, FALSE)</f>
        <v>9</v>
      </c>
      <c r="Y390" s="65">
        <f>VLOOKUP(Table1[[#This Row],[Stock]], Table2[[#All],[Stock]:[param_complete]], 10, FALSE)</f>
        <v>2</v>
      </c>
      <c r="Z390" s="65">
        <f>VLOOKUP(Table1[[#This Row],[Stock]], Table2[[#All],[Stock]:[param_complete]], 12, FALSE)</f>
        <v>6</v>
      </c>
      <c r="AA390" s="65">
        <f>VLOOKUP(Table1[[#This Row],[Stock]], Table2[[#All],[Stock]:[param_complete]], 14, FALSE)</f>
        <v>136</v>
      </c>
      <c r="AB390" s="65">
        <f>VLOOKUP(Table1[[#This Row],[Stock]], Table2[[#All],[Stock]:[param_complete]], 16, FALSE)</f>
        <v>163</v>
      </c>
      <c r="AC390" s="65">
        <f>VLOOKUP(Table1[[#This Row],[Stock]], Table2[[#All],[Stock]:[param_complete]], 18, FALSE)</f>
        <v>0.29399999999999998</v>
      </c>
      <c r="AD390" s="65">
        <f>VLOOKUP(Table1[[#This Row],[Stock]], Table2[[#All],[Stock]:[param_complete]], 20, FALSE)</f>
        <v>190</v>
      </c>
      <c r="AE390" s="65">
        <f>VLOOKUP(Table1[[#This Row],[Stock]], Table2[[#All],[Stock]:[param_complete]], 22, FALSE)</f>
        <v>12</v>
      </c>
      <c r="AF390" s="65">
        <f>VLOOKUP(Table1[[#This Row],[Stock]], Table2[[#All],[Stock]:[param_complete]], 24, FALSE)</f>
        <v>25</v>
      </c>
      <c r="AG390" s="65">
        <f>VLOOKUP(Table1[[#This Row],[Stock]], Table2[[#All],[Stock]:[param_complete]], 26, FALSE)</f>
        <v>0</v>
      </c>
      <c r="AH390" s="65">
        <f>VLOOKUP(Table1[[#This Row],[Stock]], Table2[[#All],[Stock]:[param_complete]], 28, FALSE)</f>
        <v>0</v>
      </c>
      <c r="AI390" s="65">
        <f>VLOOKUP(Table1[[#This Row],[Stock]], Table2[[#All],[Stock]:[param_complete]], 29, FALSE)</f>
        <v>1000</v>
      </c>
      <c r="AJ390" s="65">
        <f>VLOOKUP(Table1[[#This Row],[Stock]], Table2[[#All],[Stock]:[param_complete]], 30, FALSE)</f>
        <v>500</v>
      </c>
      <c r="AK390" s="65">
        <f>VLOOKUP(Table1[[#This Row],[Stock]], Table2[[#All],[Stock]:[param_complete]], 32, FALSE)</f>
        <v>0</v>
      </c>
    </row>
    <row r="391" spans="1:37" s="97" customFormat="1" x14ac:dyDescent="0.3">
      <c r="A391" s="96" t="s">
        <v>20</v>
      </c>
      <c r="B391" s="96" t="s">
        <v>21</v>
      </c>
      <c r="C391" s="96" t="s">
        <v>219</v>
      </c>
      <c r="D391" s="96">
        <v>11</v>
      </c>
      <c r="E391" s="97">
        <v>0.50227272727272698</v>
      </c>
      <c r="F391" s="96"/>
      <c r="G391" s="96">
        <v>0</v>
      </c>
      <c r="H391" s="96"/>
      <c r="I391" s="96"/>
      <c r="J391" s="96" t="s">
        <v>220</v>
      </c>
      <c r="K391" s="96"/>
      <c r="L391" s="96" t="s">
        <v>220</v>
      </c>
      <c r="M391" s="96" t="s">
        <v>221</v>
      </c>
      <c r="N391" s="96"/>
      <c r="O391" s="96" t="s">
        <v>221</v>
      </c>
      <c r="P391" s="96">
        <v>0</v>
      </c>
      <c r="Q391" s="96" t="s">
        <v>7</v>
      </c>
      <c r="R391" s="96"/>
      <c r="S391" s="96" t="s">
        <v>7</v>
      </c>
      <c r="T391" s="97" t="s">
        <v>9</v>
      </c>
      <c r="U391" s="100" t="str">
        <f>VLOOKUP(Table1[[#This Row],[Stock]], Table2[[#All],[Stock]:[param_complete]], 2, FALSE)</f>
        <v>reef-associated</v>
      </c>
      <c r="V391" s="100">
        <f>VLOOKUP(Table1[[#This Row],[Stock]], Table2[[#All],[Stock]:[param_complete]], 4, FALSE)</f>
        <v>4.1100000000000003</v>
      </c>
      <c r="W391" s="100">
        <f>VLOOKUP(Table1[[#This Row],[Stock]], Table2[[#All],[Stock]:[param_complete]], 6, FALSE)</f>
        <v>570</v>
      </c>
      <c r="X391" s="100">
        <f>VLOOKUP(Table1[[#This Row],[Stock]], Table2[[#All],[Stock]:[param_complete]], 8, FALSE)</f>
        <v>9</v>
      </c>
      <c r="Y391" s="100">
        <f>VLOOKUP(Table1[[#This Row],[Stock]], Table2[[#All],[Stock]:[param_complete]], 10, FALSE)</f>
        <v>2</v>
      </c>
      <c r="Z391" s="100">
        <f>VLOOKUP(Table1[[#This Row],[Stock]], Table2[[#All],[Stock]:[param_complete]], 12, FALSE)</f>
        <v>6</v>
      </c>
      <c r="AA391" s="100">
        <f>VLOOKUP(Table1[[#This Row],[Stock]], Table2[[#All],[Stock]:[param_complete]], 14, FALSE)</f>
        <v>136</v>
      </c>
      <c r="AB391" s="100">
        <f>VLOOKUP(Table1[[#This Row],[Stock]], Table2[[#All],[Stock]:[param_complete]], 16, FALSE)</f>
        <v>163</v>
      </c>
      <c r="AC391" s="100">
        <f>VLOOKUP(Table1[[#This Row],[Stock]], Table2[[#All],[Stock]:[param_complete]], 18, FALSE)</f>
        <v>0.29399999999999998</v>
      </c>
      <c r="AD391" s="100">
        <f>VLOOKUP(Table1[[#This Row],[Stock]], Table2[[#All],[Stock]:[param_complete]], 20, FALSE)</f>
        <v>190</v>
      </c>
      <c r="AE391" s="100">
        <f>VLOOKUP(Table1[[#This Row],[Stock]], Table2[[#All],[Stock]:[param_complete]], 22, FALSE)</f>
        <v>12</v>
      </c>
      <c r="AF391" s="100">
        <f>VLOOKUP(Table1[[#This Row],[Stock]], Table2[[#All],[Stock]:[param_complete]], 24, FALSE)</f>
        <v>25</v>
      </c>
      <c r="AG391" s="100">
        <f>VLOOKUP(Table1[[#This Row],[Stock]], Table2[[#All],[Stock]:[param_complete]], 26, FALSE)</f>
        <v>0</v>
      </c>
      <c r="AH391" s="100">
        <f>VLOOKUP(Table1[[#This Row],[Stock]], Table2[[#All],[Stock]:[param_complete]], 28, FALSE)</f>
        <v>0</v>
      </c>
      <c r="AI391" s="100">
        <f>VLOOKUP(Table1[[#This Row],[Stock]], Table2[[#All],[Stock]:[param_complete]], 29, FALSE)</f>
        <v>1000</v>
      </c>
      <c r="AJ391" s="100">
        <f>VLOOKUP(Table1[[#This Row],[Stock]], Table2[[#All],[Stock]:[param_complete]], 30, FALSE)</f>
        <v>500</v>
      </c>
      <c r="AK391" s="100">
        <f>VLOOKUP(Table1[[#This Row],[Stock]], Table2[[#All],[Stock]:[param_complete]], 32, FALSE)</f>
        <v>0</v>
      </c>
    </row>
    <row r="392" spans="1:37" x14ac:dyDescent="0.3">
      <c r="A392" s="9" t="s">
        <v>20</v>
      </c>
      <c r="B392" s="9" t="s">
        <v>21</v>
      </c>
      <c r="C392" s="9" t="s">
        <v>219</v>
      </c>
      <c r="D392" s="9">
        <v>12</v>
      </c>
      <c r="E392">
        <v>1</v>
      </c>
      <c r="F392" s="9"/>
      <c r="G392">
        <v>0.53629976580796002</v>
      </c>
      <c r="H392" s="9"/>
      <c r="I392" s="9"/>
      <c r="J392" s="9" t="s">
        <v>220</v>
      </c>
      <c r="K392" s="9"/>
      <c r="L392" s="9" t="s">
        <v>220</v>
      </c>
      <c r="M392" s="9" t="s">
        <v>221</v>
      </c>
      <c r="N392" s="9"/>
      <c r="O392" s="9" t="s">
        <v>221</v>
      </c>
      <c r="P392" s="9">
        <v>0</v>
      </c>
      <c r="Q392" s="9" t="s">
        <v>7</v>
      </c>
      <c r="R392" s="9"/>
      <c r="S392" s="9" t="s">
        <v>7</v>
      </c>
      <c r="T392" t="s">
        <v>9</v>
      </c>
      <c r="U392" s="65" t="str">
        <f>VLOOKUP(Table1[[#This Row],[Stock]], Table2[[#All],[Stock]:[param_complete]], 2, FALSE)</f>
        <v>reef-associated</v>
      </c>
      <c r="V392" s="65">
        <f>VLOOKUP(Table1[[#This Row],[Stock]], Table2[[#All],[Stock]:[param_complete]], 4, FALSE)</f>
        <v>4.1100000000000003</v>
      </c>
      <c r="W392" s="65">
        <f>VLOOKUP(Table1[[#This Row],[Stock]], Table2[[#All],[Stock]:[param_complete]], 6, FALSE)</f>
        <v>570</v>
      </c>
      <c r="X392" s="65">
        <f>VLOOKUP(Table1[[#This Row],[Stock]], Table2[[#All],[Stock]:[param_complete]], 8, FALSE)</f>
        <v>9</v>
      </c>
      <c r="Y392" s="65">
        <f>VLOOKUP(Table1[[#This Row],[Stock]], Table2[[#All],[Stock]:[param_complete]], 10, FALSE)</f>
        <v>2</v>
      </c>
      <c r="Z392" s="65">
        <f>VLOOKUP(Table1[[#This Row],[Stock]], Table2[[#All],[Stock]:[param_complete]], 12, FALSE)</f>
        <v>6</v>
      </c>
      <c r="AA392" s="65">
        <f>VLOOKUP(Table1[[#This Row],[Stock]], Table2[[#All],[Stock]:[param_complete]], 14, FALSE)</f>
        <v>136</v>
      </c>
      <c r="AB392" s="65">
        <f>VLOOKUP(Table1[[#This Row],[Stock]], Table2[[#All],[Stock]:[param_complete]], 16, FALSE)</f>
        <v>163</v>
      </c>
      <c r="AC392" s="65">
        <f>VLOOKUP(Table1[[#This Row],[Stock]], Table2[[#All],[Stock]:[param_complete]], 18, FALSE)</f>
        <v>0.29399999999999998</v>
      </c>
      <c r="AD392" s="65">
        <f>VLOOKUP(Table1[[#This Row],[Stock]], Table2[[#All],[Stock]:[param_complete]], 20, FALSE)</f>
        <v>190</v>
      </c>
      <c r="AE392" s="65">
        <f>VLOOKUP(Table1[[#This Row],[Stock]], Table2[[#All],[Stock]:[param_complete]], 22, FALSE)</f>
        <v>12</v>
      </c>
      <c r="AF392" s="65">
        <f>VLOOKUP(Table1[[#This Row],[Stock]], Table2[[#All],[Stock]:[param_complete]], 24, FALSE)</f>
        <v>25</v>
      </c>
      <c r="AG392" s="65">
        <f>VLOOKUP(Table1[[#This Row],[Stock]], Table2[[#All],[Stock]:[param_complete]], 26, FALSE)</f>
        <v>0</v>
      </c>
      <c r="AH392" s="65">
        <f>VLOOKUP(Table1[[#This Row],[Stock]], Table2[[#All],[Stock]:[param_complete]], 28, FALSE)</f>
        <v>0</v>
      </c>
      <c r="AI392" s="65">
        <f>VLOOKUP(Table1[[#This Row],[Stock]], Table2[[#All],[Stock]:[param_complete]], 29, FALSE)</f>
        <v>1000</v>
      </c>
      <c r="AJ392" s="65">
        <f>VLOOKUP(Table1[[#This Row],[Stock]], Table2[[#All],[Stock]:[param_complete]], 30, FALSE)</f>
        <v>500</v>
      </c>
      <c r="AK392" s="65">
        <f>VLOOKUP(Table1[[#This Row],[Stock]], Table2[[#All],[Stock]:[param_complete]], 32, FALSE)</f>
        <v>0</v>
      </c>
    </row>
    <row r="393" spans="1:37" x14ac:dyDescent="0.3">
      <c r="A393" s="9" t="s">
        <v>20</v>
      </c>
      <c r="B393" s="9" t="s">
        <v>21</v>
      </c>
      <c r="C393" s="9" t="s">
        <v>219</v>
      </c>
      <c r="D393" s="9">
        <v>13</v>
      </c>
      <c r="E393">
        <v>1</v>
      </c>
      <c r="F393" s="9"/>
      <c r="G393">
        <v>0.838407494145195</v>
      </c>
      <c r="H393" s="9"/>
      <c r="I393" s="9"/>
      <c r="J393" s="9" t="s">
        <v>220</v>
      </c>
      <c r="K393" s="9"/>
      <c r="L393" s="9" t="s">
        <v>220</v>
      </c>
      <c r="M393" s="9" t="s">
        <v>221</v>
      </c>
      <c r="N393" s="9"/>
      <c r="O393" s="9" t="s">
        <v>221</v>
      </c>
      <c r="P393" s="9">
        <v>0</v>
      </c>
      <c r="Q393" s="9" t="s">
        <v>7</v>
      </c>
      <c r="R393" s="9"/>
      <c r="S393" s="9" t="s">
        <v>7</v>
      </c>
      <c r="T393" t="s">
        <v>9</v>
      </c>
      <c r="U393" s="65" t="str">
        <f>VLOOKUP(Table1[[#This Row],[Stock]], Table2[[#All],[Stock]:[param_complete]], 2, FALSE)</f>
        <v>reef-associated</v>
      </c>
      <c r="V393" s="65">
        <f>VLOOKUP(Table1[[#This Row],[Stock]], Table2[[#All],[Stock]:[param_complete]], 4, FALSE)</f>
        <v>4.1100000000000003</v>
      </c>
      <c r="W393" s="65">
        <f>VLOOKUP(Table1[[#This Row],[Stock]], Table2[[#All],[Stock]:[param_complete]], 6, FALSE)</f>
        <v>570</v>
      </c>
      <c r="X393" s="65">
        <f>VLOOKUP(Table1[[#This Row],[Stock]], Table2[[#All],[Stock]:[param_complete]], 8, FALSE)</f>
        <v>9</v>
      </c>
      <c r="Y393" s="65">
        <f>VLOOKUP(Table1[[#This Row],[Stock]], Table2[[#All],[Stock]:[param_complete]], 10, FALSE)</f>
        <v>2</v>
      </c>
      <c r="Z393" s="65">
        <f>VLOOKUP(Table1[[#This Row],[Stock]], Table2[[#All],[Stock]:[param_complete]], 12, FALSE)</f>
        <v>6</v>
      </c>
      <c r="AA393" s="65">
        <f>VLOOKUP(Table1[[#This Row],[Stock]], Table2[[#All],[Stock]:[param_complete]], 14, FALSE)</f>
        <v>136</v>
      </c>
      <c r="AB393" s="65">
        <f>VLOOKUP(Table1[[#This Row],[Stock]], Table2[[#All],[Stock]:[param_complete]], 16, FALSE)</f>
        <v>163</v>
      </c>
      <c r="AC393" s="65">
        <f>VLOOKUP(Table1[[#This Row],[Stock]], Table2[[#All],[Stock]:[param_complete]], 18, FALSE)</f>
        <v>0.29399999999999998</v>
      </c>
      <c r="AD393" s="65">
        <f>VLOOKUP(Table1[[#This Row],[Stock]], Table2[[#All],[Stock]:[param_complete]], 20, FALSE)</f>
        <v>190</v>
      </c>
      <c r="AE393" s="65">
        <f>VLOOKUP(Table1[[#This Row],[Stock]], Table2[[#All],[Stock]:[param_complete]], 22, FALSE)</f>
        <v>12</v>
      </c>
      <c r="AF393" s="65">
        <f>VLOOKUP(Table1[[#This Row],[Stock]], Table2[[#All],[Stock]:[param_complete]], 24, FALSE)</f>
        <v>25</v>
      </c>
      <c r="AG393" s="65">
        <f>VLOOKUP(Table1[[#This Row],[Stock]], Table2[[#All],[Stock]:[param_complete]], 26, FALSE)</f>
        <v>0</v>
      </c>
      <c r="AH393" s="65">
        <f>VLOOKUP(Table1[[#This Row],[Stock]], Table2[[#All],[Stock]:[param_complete]], 28, FALSE)</f>
        <v>0</v>
      </c>
      <c r="AI393" s="65">
        <f>VLOOKUP(Table1[[#This Row],[Stock]], Table2[[#All],[Stock]:[param_complete]], 29, FALSE)</f>
        <v>1000</v>
      </c>
      <c r="AJ393" s="65">
        <f>VLOOKUP(Table1[[#This Row],[Stock]], Table2[[#All],[Stock]:[param_complete]], 30, FALSE)</f>
        <v>500</v>
      </c>
      <c r="AK393" s="65">
        <f>VLOOKUP(Table1[[#This Row],[Stock]], Table2[[#All],[Stock]:[param_complete]], 32, FALSE)</f>
        <v>0</v>
      </c>
    </row>
    <row r="394" spans="1:37" x14ac:dyDescent="0.3">
      <c r="A394" s="9" t="s">
        <v>20</v>
      </c>
      <c r="B394" s="9" t="s">
        <v>21</v>
      </c>
      <c r="C394" s="9" t="s">
        <v>219</v>
      </c>
      <c r="D394" s="9">
        <v>14</v>
      </c>
      <c r="E394">
        <v>1</v>
      </c>
      <c r="F394" s="9"/>
      <c r="G394">
        <v>1.533957845433255</v>
      </c>
      <c r="H394" s="9"/>
      <c r="I394" s="9"/>
      <c r="J394" s="9" t="s">
        <v>220</v>
      </c>
      <c r="K394" s="9"/>
      <c r="L394" s="9" t="s">
        <v>220</v>
      </c>
      <c r="M394" s="9" t="s">
        <v>221</v>
      </c>
      <c r="N394" s="9"/>
      <c r="O394" s="9" t="s">
        <v>221</v>
      </c>
      <c r="P394" s="9">
        <v>0</v>
      </c>
      <c r="Q394" s="9" t="s">
        <v>7</v>
      </c>
      <c r="R394" s="9"/>
      <c r="S394" s="9" t="s">
        <v>7</v>
      </c>
      <c r="T394" t="s">
        <v>9</v>
      </c>
      <c r="U394" s="65" t="str">
        <f>VLOOKUP(Table1[[#This Row],[Stock]], Table2[[#All],[Stock]:[param_complete]], 2, FALSE)</f>
        <v>reef-associated</v>
      </c>
      <c r="V394" s="65">
        <f>VLOOKUP(Table1[[#This Row],[Stock]], Table2[[#All],[Stock]:[param_complete]], 4, FALSE)</f>
        <v>4.1100000000000003</v>
      </c>
      <c r="W394" s="65">
        <f>VLOOKUP(Table1[[#This Row],[Stock]], Table2[[#All],[Stock]:[param_complete]], 6, FALSE)</f>
        <v>570</v>
      </c>
      <c r="X394" s="65">
        <f>VLOOKUP(Table1[[#This Row],[Stock]], Table2[[#All],[Stock]:[param_complete]], 8, FALSE)</f>
        <v>9</v>
      </c>
      <c r="Y394" s="65">
        <f>VLOOKUP(Table1[[#This Row],[Stock]], Table2[[#All],[Stock]:[param_complete]], 10, FALSE)</f>
        <v>2</v>
      </c>
      <c r="Z394" s="65">
        <f>VLOOKUP(Table1[[#This Row],[Stock]], Table2[[#All],[Stock]:[param_complete]], 12, FALSE)</f>
        <v>6</v>
      </c>
      <c r="AA394" s="65">
        <f>VLOOKUP(Table1[[#This Row],[Stock]], Table2[[#All],[Stock]:[param_complete]], 14, FALSE)</f>
        <v>136</v>
      </c>
      <c r="AB394" s="65">
        <f>VLOOKUP(Table1[[#This Row],[Stock]], Table2[[#All],[Stock]:[param_complete]], 16, FALSE)</f>
        <v>163</v>
      </c>
      <c r="AC394" s="65">
        <f>VLOOKUP(Table1[[#This Row],[Stock]], Table2[[#All],[Stock]:[param_complete]], 18, FALSE)</f>
        <v>0.29399999999999998</v>
      </c>
      <c r="AD394" s="65">
        <f>VLOOKUP(Table1[[#This Row],[Stock]], Table2[[#All],[Stock]:[param_complete]], 20, FALSE)</f>
        <v>190</v>
      </c>
      <c r="AE394" s="65">
        <f>VLOOKUP(Table1[[#This Row],[Stock]], Table2[[#All],[Stock]:[param_complete]], 22, FALSE)</f>
        <v>12</v>
      </c>
      <c r="AF394" s="65">
        <f>VLOOKUP(Table1[[#This Row],[Stock]], Table2[[#All],[Stock]:[param_complete]], 24, FALSE)</f>
        <v>25</v>
      </c>
      <c r="AG394" s="65">
        <f>VLOOKUP(Table1[[#This Row],[Stock]], Table2[[#All],[Stock]:[param_complete]], 26, FALSE)</f>
        <v>0</v>
      </c>
      <c r="AH394" s="65">
        <f>VLOOKUP(Table1[[#This Row],[Stock]], Table2[[#All],[Stock]:[param_complete]], 28, FALSE)</f>
        <v>0</v>
      </c>
      <c r="AI394" s="65">
        <f>VLOOKUP(Table1[[#This Row],[Stock]], Table2[[#All],[Stock]:[param_complete]], 29, FALSE)</f>
        <v>1000</v>
      </c>
      <c r="AJ394" s="65">
        <f>VLOOKUP(Table1[[#This Row],[Stock]], Table2[[#All],[Stock]:[param_complete]], 30, FALSE)</f>
        <v>500</v>
      </c>
      <c r="AK394" s="65">
        <f>VLOOKUP(Table1[[#This Row],[Stock]], Table2[[#All],[Stock]:[param_complete]], 32, FALSE)</f>
        <v>0</v>
      </c>
    </row>
    <row r="395" spans="1:37" x14ac:dyDescent="0.3">
      <c r="A395" s="9" t="s">
        <v>20</v>
      </c>
      <c r="B395" s="9" t="s">
        <v>21</v>
      </c>
      <c r="C395" s="9" t="s">
        <v>219</v>
      </c>
      <c r="D395" s="9">
        <v>15</v>
      </c>
      <c r="E395">
        <v>1</v>
      </c>
      <c r="F395" s="9"/>
      <c r="G395">
        <v>1.737704918032785</v>
      </c>
      <c r="H395" s="9"/>
      <c r="I395" s="9"/>
      <c r="J395" s="9" t="s">
        <v>220</v>
      </c>
      <c r="K395" s="9"/>
      <c r="L395" s="9" t="s">
        <v>220</v>
      </c>
      <c r="M395" s="9" t="s">
        <v>221</v>
      </c>
      <c r="N395" s="9"/>
      <c r="O395" s="9" t="s">
        <v>221</v>
      </c>
      <c r="P395" s="9">
        <v>0</v>
      </c>
      <c r="Q395" s="9" t="s">
        <v>7</v>
      </c>
      <c r="R395" s="9"/>
      <c r="S395" s="9" t="s">
        <v>7</v>
      </c>
      <c r="T395" t="s">
        <v>9</v>
      </c>
      <c r="U395" s="65" t="str">
        <f>VLOOKUP(Table1[[#This Row],[Stock]], Table2[[#All],[Stock]:[param_complete]], 2, FALSE)</f>
        <v>reef-associated</v>
      </c>
      <c r="V395" s="65">
        <f>VLOOKUP(Table1[[#This Row],[Stock]], Table2[[#All],[Stock]:[param_complete]], 4, FALSE)</f>
        <v>4.1100000000000003</v>
      </c>
      <c r="W395" s="65">
        <f>VLOOKUP(Table1[[#This Row],[Stock]], Table2[[#All],[Stock]:[param_complete]], 6, FALSE)</f>
        <v>570</v>
      </c>
      <c r="X395" s="65">
        <f>VLOOKUP(Table1[[#This Row],[Stock]], Table2[[#All],[Stock]:[param_complete]], 8, FALSE)</f>
        <v>9</v>
      </c>
      <c r="Y395" s="65">
        <f>VLOOKUP(Table1[[#This Row],[Stock]], Table2[[#All],[Stock]:[param_complete]], 10, FALSE)</f>
        <v>2</v>
      </c>
      <c r="Z395" s="65">
        <f>VLOOKUP(Table1[[#This Row],[Stock]], Table2[[#All],[Stock]:[param_complete]], 12, FALSE)</f>
        <v>6</v>
      </c>
      <c r="AA395" s="65">
        <f>VLOOKUP(Table1[[#This Row],[Stock]], Table2[[#All],[Stock]:[param_complete]], 14, FALSE)</f>
        <v>136</v>
      </c>
      <c r="AB395" s="65">
        <f>VLOOKUP(Table1[[#This Row],[Stock]], Table2[[#All],[Stock]:[param_complete]], 16, FALSE)</f>
        <v>163</v>
      </c>
      <c r="AC395" s="65">
        <f>VLOOKUP(Table1[[#This Row],[Stock]], Table2[[#All],[Stock]:[param_complete]], 18, FALSE)</f>
        <v>0.29399999999999998</v>
      </c>
      <c r="AD395" s="65">
        <f>VLOOKUP(Table1[[#This Row],[Stock]], Table2[[#All],[Stock]:[param_complete]], 20, FALSE)</f>
        <v>190</v>
      </c>
      <c r="AE395" s="65">
        <f>VLOOKUP(Table1[[#This Row],[Stock]], Table2[[#All],[Stock]:[param_complete]], 22, FALSE)</f>
        <v>12</v>
      </c>
      <c r="AF395" s="65">
        <f>VLOOKUP(Table1[[#This Row],[Stock]], Table2[[#All],[Stock]:[param_complete]], 24, FALSE)</f>
        <v>25</v>
      </c>
      <c r="AG395" s="65">
        <f>VLOOKUP(Table1[[#This Row],[Stock]], Table2[[#All],[Stock]:[param_complete]], 26, FALSE)</f>
        <v>0</v>
      </c>
      <c r="AH395" s="65">
        <f>VLOOKUP(Table1[[#This Row],[Stock]], Table2[[#All],[Stock]:[param_complete]], 28, FALSE)</f>
        <v>0</v>
      </c>
      <c r="AI395" s="65">
        <f>VLOOKUP(Table1[[#This Row],[Stock]], Table2[[#All],[Stock]:[param_complete]], 29, FALSE)</f>
        <v>1000</v>
      </c>
      <c r="AJ395" s="65">
        <f>VLOOKUP(Table1[[#This Row],[Stock]], Table2[[#All],[Stock]:[param_complete]], 30, FALSE)</f>
        <v>500</v>
      </c>
      <c r="AK395" s="65">
        <f>VLOOKUP(Table1[[#This Row],[Stock]], Table2[[#All],[Stock]:[param_complete]], 32, FALSE)</f>
        <v>0</v>
      </c>
    </row>
    <row r="396" spans="1:37" x14ac:dyDescent="0.3">
      <c r="A396" s="9" t="s">
        <v>20</v>
      </c>
      <c r="B396" s="9" t="s">
        <v>21</v>
      </c>
      <c r="C396" s="9" t="s">
        <v>219</v>
      </c>
      <c r="D396" s="9">
        <v>16</v>
      </c>
      <c r="E396">
        <v>1</v>
      </c>
      <c r="F396" s="9"/>
      <c r="G396">
        <v>1.7564402810304449</v>
      </c>
      <c r="H396" s="9"/>
      <c r="I396" s="9"/>
      <c r="J396" s="9" t="s">
        <v>220</v>
      </c>
      <c r="K396" s="9"/>
      <c r="L396" s="9" t="s">
        <v>220</v>
      </c>
      <c r="M396" s="9" t="s">
        <v>221</v>
      </c>
      <c r="N396" s="9"/>
      <c r="O396" s="9" t="s">
        <v>221</v>
      </c>
      <c r="P396" s="9">
        <v>0</v>
      </c>
      <c r="Q396" s="9" t="s">
        <v>7</v>
      </c>
      <c r="R396" s="9"/>
      <c r="S396" s="9" t="s">
        <v>7</v>
      </c>
      <c r="T396" t="s">
        <v>9</v>
      </c>
      <c r="U396" s="65" t="str">
        <f>VLOOKUP(Table1[[#This Row],[Stock]], Table2[[#All],[Stock]:[param_complete]], 2, FALSE)</f>
        <v>reef-associated</v>
      </c>
      <c r="V396" s="65">
        <f>VLOOKUP(Table1[[#This Row],[Stock]], Table2[[#All],[Stock]:[param_complete]], 4, FALSE)</f>
        <v>4.1100000000000003</v>
      </c>
      <c r="W396" s="65">
        <f>VLOOKUP(Table1[[#This Row],[Stock]], Table2[[#All],[Stock]:[param_complete]], 6, FALSE)</f>
        <v>570</v>
      </c>
      <c r="X396" s="65">
        <f>VLOOKUP(Table1[[#This Row],[Stock]], Table2[[#All],[Stock]:[param_complete]], 8, FALSE)</f>
        <v>9</v>
      </c>
      <c r="Y396" s="65">
        <f>VLOOKUP(Table1[[#This Row],[Stock]], Table2[[#All],[Stock]:[param_complete]], 10, FALSE)</f>
        <v>2</v>
      </c>
      <c r="Z396" s="65">
        <f>VLOOKUP(Table1[[#This Row],[Stock]], Table2[[#All],[Stock]:[param_complete]], 12, FALSE)</f>
        <v>6</v>
      </c>
      <c r="AA396" s="65">
        <f>VLOOKUP(Table1[[#This Row],[Stock]], Table2[[#All],[Stock]:[param_complete]], 14, FALSE)</f>
        <v>136</v>
      </c>
      <c r="AB396" s="65">
        <f>VLOOKUP(Table1[[#This Row],[Stock]], Table2[[#All],[Stock]:[param_complete]], 16, FALSE)</f>
        <v>163</v>
      </c>
      <c r="AC396" s="65">
        <f>VLOOKUP(Table1[[#This Row],[Stock]], Table2[[#All],[Stock]:[param_complete]], 18, FALSE)</f>
        <v>0.29399999999999998</v>
      </c>
      <c r="AD396" s="65">
        <f>VLOOKUP(Table1[[#This Row],[Stock]], Table2[[#All],[Stock]:[param_complete]], 20, FALSE)</f>
        <v>190</v>
      </c>
      <c r="AE396" s="65">
        <f>VLOOKUP(Table1[[#This Row],[Stock]], Table2[[#All],[Stock]:[param_complete]], 22, FALSE)</f>
        <v>12</v>
      </c>
      <c r="AF396" s="65">
        <f>VLOOKUP(Table1[[#This Row],[Stock]], Table2[[#All],[Stock]:[param_complete]], 24, FALSE)</f>
        <v>25</v>
      </c>
      <c r="AG396" s="65">
        <f>VLOOKUP(Table1[[#This Row],[Stock]], Table2[[#All],[Stock]:[param_complete]], 26, FALSE)</f>
        <v>0</v>
      </c>
      <c r="AH396" s="65">
        <f>VLOOKUP(Table1[[#This Row],[Stock]], Table2[[#All],[Stock]:[param_complete]], 28, FALSE)</f>
        <v>0</v>
      </c>
      <c r="AI396" s="65">
        <f>VLOOKUP(Table1[[#This Row],[Stock]], Table2[[#All],[Stock]:[param_complete]], 29, FALSE)</f>
        <v>1000</v>
      </c>
      <c r="AJ396" s="65">
        <f>VLOOKUP(Table1[[#This Row],[Stock]], Table2[[#All],[Stock]:[param_complete]], 30, FALSE)</f>
        <v>500</v>
      </c>
      <c r="AK396" s="65">
        <f>VLOOKUP(Table1[[#This Row],[Stock]], Table2[[#All],[Stock]:[param_complete]], 32, FALSE)</f>
        <v>0</v>
      </c>
    </row>
    <row r="397" spans="1:37" x14ac:dyDescent="0.3">
      <c r="A397" s="9" t="s">
        <v>20</v>
      </c>
      <c r="B397" s="9" t="s">
        <v>21</v>
      </c>
      <c r="C397" s="9" t="s">
        <v>219</v>
      </c>
      <c r="D397" s="9">
        <v>17</v>
      </c>
      <c r="E397">
        <v>1</v>
      </c>
      <c r="F397" s="9"/>
      <c r="G397">
        <v>1.761124121779855</v>
      </c>
      <c r="H397" s="9"/>
      <c r="I397" s="9"/>
      <c r="J397" s="9" t="s">
        <v>220</v>
      </c>
      <c r="K397" s="9"/>
      <c r="L397" s="9" t="s">
        <v>220</v>
      </c>
      <c r="M397" s="9" t="s">
        <v>221</v>
      </c>
      <c r="N397" s="9"/>
      <c r="O397" s="9" t="s">
        <v>221</v>
      </c>
      <c r="P397" s="9">
        <v>0</v>
      </c>
      <c r="Q397" s="9" t="s">
        <v>7</v>
      </c>
      <c r="R397" s="9"/>
      <c r="S397" s="9" t="s">
        <v>7</v>
      </c>
      <c r="T397" t="s">
        <v>9</v>
      </c>
      <c r="U397" s="65" t="str">
        <f>VLOOKUP(Table1[[#This Row],[Stock]], Table2[[#All],[Stock]:[param_complete]], 2, FALSE)</f>
        <v>reef-associated</v>
      </c>
      <c r="V397" s="65">
        <f>VLOOKUP(Table1[[#This Row],[Stock]], Table2[[#All],[Stock]:[param_complete]], 4, FALSE)</f>
        <v>4.1100000000000003</v>
      </c>
      <c r="W397" s="65">
        <f>VLOOKUP(Table1[[#This Row],[Stock]], Table2[[#All],[Stock]:[param_complete]], 6, FALSE)</f>
        <v>570</v>
      </c>
      <c r="X397" s="65">
        <f>VLOOKUP(Table1[[#This Row],[Stock]], Table2[[#All],[Stock]:[param_complete]], 8, FALSE)</f>
        <v>9</v>
      </c>
      <c r="Y397" s="65">
        <f>VLOOKUP(Table1[[#This Row],[Stock]], Table2[[#All],[Stock]:[param_complete]], 10, FALSE)</f>
        <v>2</v>
      </c>
      <c r="Z397" s="65">
        <f>VLOOKUP(Table1[[#This Row],[Stock]], Table2[[#All],[Stock]:[param_complete]], 12, FALSE)</f>
        <v>6</v>
      </c>
      <c r="AA397" s="65">
        <f>VLOOKUP(Table1[[#This Row],[Stock]], Table2[[#All],[Stock]:[param_complete]], 14, FALSE)</f>
        <v>136</v>
      </c>
      <c r="AB397" s="65">
        <f>VLOOKUP(Table1[[#This Row],[Stock]], Table2[[#All],[Stock]:[param_complete]], 16, FALSE)</f>
        <v>163</v>
      </c>
      <c r="AC397" s="65">
        <f>VLOOKUP(Table1[[#This Row],[Stock]], Table2[[#All],[Stock]:[param_complete]], 18, FALSE)</f>
        <v>0.29399999999999998</v>
      </c>
      <c r="AD397" s="65">
        <f>VLOOKUP(Table1[[#This Row],[Stock]], Table2[[#All],[Stock]:[param_complete]], 20, FALSE)</f>
        <v>190</v>
      </c>
      <c r="AE397" s="65">
        <f>VLOOKUP(Table1[[#This Row],[Stock]], Table2[[#All],[Stock]:[param_complete]], 22, FALSE)</f>
        <v>12</v>
      </c>
      <c r="AF397" s="65">
        <f>VLOOKUP(Table1[[#This Row],[Stock]], Table2[[#All],[Stock]:[param_complete]], 24, FALSE)</f>
        <v>25</v>
      </c>
      <c r="AG397" s="65">
        <f>VLOOKUP(Table1[[#This Row],[Stock]], Table2[[#All],[Stock]:[param_complete]], 26, FALSE)</f>
        <v>0</v>
      </c>
      <c r="AH397" s="65">
        <f>VLOOKUP(Table1[[#This Row],[Stock]], Table2[[#All],[Stock]:[param_complete]], 28, FALSE)</f>
        <v>0</v>
      </c>
      <c r="AI397" s="65">
        <f>VLOOKUP(Table1[[#This Row],[Stock]], Table2[[#All],[Stock]:[param_complete]], 29, FALSE)</f>
        <v>1000</v>
      </c>
      <c r="AJ397" s="65">
        <f>VLOOKUP(Table1[[#This Row],[Stock]], Table2[[#All],[Stock]:[param_complete]], 30, FALSE)</f>
        <v>500</v>
      </c>
      <c r="AK397" s="65">
        <f>VLOOKUP(Table1[[#This Row],[Stock]], Table2[[#All],[Stock]:[param_complete]], 32, FALSE)</f>
        <v>0</v>
      </c>
    </row>
    <row r="398" spans="1:37" x14ac:dyDescent="0.3">
      <c r="A398" s="9" t="s">
        <v>20</v>
      </c>
      <c r="B398" s="9" t="s">
        <v>21</v>
      </c>
      <c r="C398" s="9" t="s">
        <v>219</v>
      </c>
      <c r="D398" s="9">
        <v>18</v>
      </c>
      <c r="E398">
        <v>1</v>
      </c>
      <c r="F398" s="9"/>
      <c r="G398">
        <v>1.75878220140515</v>
      </c>
      <c r="H398" s="9"/>
      <c r="I398" s="9"/>
      <c r="J398" s="9" t="s">
        <v>220</v>
      </c>
      <c r="K398" s="9"/>
      <c r="L398" s="9" t="s">
        <v>220</v>
      </c>
      <c r="M398" s="9" t="s">
        <v>221</v>
      </c>
      <c r="N398" s="9"/>
      <c r="O398" s="9" t="s">
        <v>221</v>
      </c>
      <c r="P398" s="9">
        <v>0</v>
      </c>
      <c r="Q398" s="9" t="s">
        <v>7</v>
      </c>
      <c r="R398" s="9"/>
      <c r="S398" s="9" t="s">
        <v>7</v>
      </c>
      <c r="T398" t="s">
        <v>9</v>
      </c>
      <c r="U398" s="65" t="str">
        <f>VLOOKUP(Table1[[#This Row],[Stock]], Table2[[#All],[Stock]:[param_complete]], 2, FALSE)</f>
        <v>reef-associated</v>
      </c>
      <c r="V398" s="65">
        <f>VLOOKUP(Table1[[#This Row],[Stock]], Table2[[#All],[Stock]:[param_complete]], 4, FALSE)</f>
        <v>4.1100000000000003</v>
      </c>
      <c r="W398" s="65">
        <f>VLOOKUP(Table1[[#This Row],[Stock]], Table2[[#All],[Stock]:[param_complete]], 6, FALSE)</f>
        <v>570</v>
      </c>
      <c r="X398" s="65">
        <f>VLOOKUP(Table1[[#This Row],[Stock]], Table2[[#All],[Stock]:[param_complete]], 8, FALSE)</f>
        <v>9</v>
      </c>
      <c r="Y398" s="65">
        <f>VLOOKUP(Table1[[#This Row],[Stock]], Table2[[#All],[Stock]:[param_complete]], 10, FALSE)</f>
        <v>2</v>
      </c>
      <c r="Z398" s="65">
        <f>VLOOKUP(Table1[[#This Row],[Stock]], Table2[[#All],[Stock]:[param_complete]], 12, FALSE)</f>
        <v>6</v>
      </c>
      <c r="AA398" s="65">
        <f>VLOOKUP(Table1[[#This Row],[Stock]], Table2[[#All],[Stock]:[param_complete]], 14, FALSE)</f>
        <v>136</v>
      </c>
      <c r="AB398" s="65">
        <f>VLOOKUP(Table1[[#This Row],[Stock]], Table2[[#All],[Stock]:[param_complete]], 16, FALSE)</f>
        <v>163</v>
      </c>
      <c r="AC398" s="65">
        <f>VLOOKUP(Table1[[#This Row],[Stock]], Table2[[#All],[Stock]:[param_complete]], 18, FALSE)</f>
        <v>0.29399999999999998</v>
      </c>
      <c r="AD398" s="65">
        <f>VLOOKUP(Table1[[#This Row],[Stock]], Table2[[#All],[Stock]:[param_complete]], 20, FALSE)</f>
        <v>190</v>
      </c>
      <c r="AE398" s="65">
        <f>VLOOKUP(Table1[[#This Row],[Stock]], Table2[[#All],[Stock]:[param_complete]], 22, FALSE)</f>
        <v>12</v>
      </c>
      <c r="AF398" s="65">
        <f>VLOOKUP(Table1[[#This Row],[Stock]], Table2[[#All],[Stock]:[param_complete]], 24, FALSE)</f>
        <v>25</v>
      </c>
      <c r="AG398" s="65">
        <f>VLOOKUP(Table1[[#This Row],[Stock]], Table2[[#All],[Stock]:[param_complete]], 26, FALSE)</f>
        <v>0</v>
      </c>
      <c r="AH398" s="65">
        <f>VLOOKUP(Table1[[#This Row],[Stock]], Table2[[#All],[Stock]:[param_complete]], 28, FALSE)</f>
        <v>0</v>
      </c>
      <c r="AI398" s="65">
        <f>VLOOKUP(Table1[[#This Row],[Stock]], Table2[[#All],[Stock]:[param_complete]], 29, FALSE)</f>
        <v>1000</v>
      </c>
      <c r="AJ398" s="65">
        <f>VLOOKUP(Table1[[#This Row],[Stock]], Table2[[#All],[Stock]:[param_complete]], 30, FALSE)</f>
        <v>500</v>
      </c>
      <c r="AK398" s="65">
        <f>VLOOKUP(Table1[[#This Row],[Stock]], Table2[[#All],[Stock]:[param_complete]], 32, FALSE)</f>
        <v>0</v>
      </c>
    </row>
    <row r="399" spans="1:37" x14ac:dyDescent="0.3">
      <c r="A399" s="9" t="s">
        <v>20</v>
      </c>
      <c r="B399" s="9" t="s">
        <v>21</v>
      </c>
      <c r="C399" s="9" t="s">
        <v>219</v>
      </c>
      <c r="D399" s="9">
        <v>19</v>
      </c>
      <c r="E399">
        <v>1</v>
      </c>
      <c r="F399" s="9"/>
      <c r="G399">
        <v>1.75878220140515</v>
      </c>
      <c r="H399" s="9"/>
      <c r="I399" s="9"/>
      <c r="J399" s="9" t="s">
        <v>220</v>
      </c>
      <c r="K399" s="9"/>
      <c r="L399" s="9" t="s">
        <v>220</v>
      </c>
      <c r="M399" s="9" t="s">
        <v>221</v>
      </c>
      <c r="N399" s="9"/>
      <c r="O399" s="9" t="s">
        <v>221</v>
      </c>
      <c r="P399" s="9">
        <v>0</v>
      </c>
      <c r="Q399" s="9" t="s">
        <v>7</v>
      </c>
      <c r="R399" s="9"/>
      <c r="S399" s="9" t="s">
        <v>7</v>
      </c>
      <c r="T399" t="s">
        <v>9</v>
      </c>
      <c r="U399" s="65" t="str">
        <f>VLOOKUP(Table1[[#This Row],[Stock]], Table2[[#All],[Stock]:[param_complete]], 2, FALSE)</f>
        <v>reef-associated</v>
      </c>
      <c r="V399" s="65">
        <f>VLOOKUP(Table1[[#This Row],[Stock]], Table2[[#All],[Stock]:[param_complete]], 4, FALSE)</f>
        <v>4.1100000000000003</v>
      </c>
      <c r="W399" s="65">
        <f>VLOOKUP(Table1[[#This Row],[Stock]], Table2[[#All],[Stock]:[param_complete]], 6, FALSE)</f>
        <v>570</v>
      </c>
      <c r="X399" s="65">
        <f>VLOOKUP(Table1[[#This Row],[Stock]], Table2[[#All],[Stock]:[param_complete]], 8, FALSE)</f>
        <v>9</v>
      </c>
      <c r="Y399" s="65">
        <f>VLOOKUP(Table1[[#This Row],[Stock]], Table2[[#All],[Stock]:[param_complete]], 10, FALSE)</f>
        <v>2</v>
      </c>
      <c r="Z399" s="65">
        <f>VLOOKUP(Table1[[#This Row],[Stock]], Table2[[#All],[Stock]:[param_complete]], 12, FALSE)</f>
        <v>6</v>
      </c>
      <c r="AA399" s="65">
        <f>VLOOKUP(Table1[[#This Row],[Stock]], Table2[[#All],[Stock]:[param_complete]], 14, FALSE)</f>
        <v>136</v>
      </c>
      <c r="AB399" s="65">
        <f>VLOOKUP(Table1[[#This Row],[Stock]], Table2[[#All],[Stock]:[param_complete]], 16, FALSE)</f>
        <v>163</v>
      </c>
      <c r="AC399" s="65">
        <f>VLOOKUP(Table1[[#This Row],[Stock]], Table2[[#All],[Stock]:[param_complete]], 18, FALSE)</f>
        <v>0.29399999999999998</v>
      </c>
      <c r="AD399" s="65">
        <f>VLOOKUP(Table1[[#This Row],[Stock]], Table2[[#All],[Stock]:[param_complete]], 20, FALSE)</f>
        <v>190</v>
      </c>
      <c r="AE399" s="65">
        <f>VLOOKUP(Table1[[#This Row],[Stock]], Table2[[#All],[Stock]:[param_complete]], 22, FALSE)</f>
        <v>12</v>
      </c>
      <c r="AF399" s="65">
        <f>VLOOKUP(Table1[[#This Row],[Stock]], Table2[[#All],[Stock]:[param_complete]], 24, FALSE)</f>
        <v>25</v>
      </c>
      <c r="AG399" s="65">
        <f>VLOOKUP(Table1[[#This Row],[Stock]], Table2[[#All],[Stock]:[param_complete]], 26, FALSE)</f>
        <v>0</v>
      </c>
      <c r="AH399" s="65">
        <f>VLOOKUP(Table1[[#This Row],[Stock]], Table2[[#All],[Stock]:[param_complete]], 28, FALSE)</f>
        <v>0</v>
      </c>
      <c r="AI399" s="65">
        <f>VLOOKUP(Table1[[#This Row],[Stock]], Table2[[#All],[Stock]:[param_complete]], 29, FALSE)</f>
        <v>1000</v>
      </c>
      <c r="AJ399" s="65">
        <f>VLOOKUP(Table1[[#This Row],[Stock]], Table2[[#All],[Stock]:[param_complete]], 30, FALSE)</f>
        <v>500</v>
      </c>
      <c r="AK399" s="65">
        <f>VLOOKUP(Table1[[#This Row],[Stock]], Table2[[#All],[Stock]:[param_complete]], 32, FALSE)</f>
        <v>0</v>
      </c>
    </row>
    <row r="400" spans="1:37" x14ac:dyDescent="0.3">
      <c r="A400" t="s">
        <v>20</v>
      </c>
      <c r="B400" t="s">
        <v>21</v>
      </c>
      <c r="C400" t="s">
        <v>22</v>
      </c>
      <c r="D400">
        <v>0</v>
      </c>
      <c r="F400">
        <v>0.51341711899999998</v>
      </c>
      <c r="G400">
        <v>0</v>
      </c>
      <c r="J400" t="s">
        <v>23</v>
      </c>
      <c r="P400">
        <v>0</v>
      </c>
      <c r="R400" t="s">
        <v>7</v>
      </c>
      <c r="S400" t="s">
        <v>8</v>
      </c>
      <c r="T400" t="s">
        <v>9</v>
      </c>
      <c r="U400" s="9" t="str">
        <f>VLOOKUP(Table1[[#This Row],[Stock]], Table2[[#All],[Stock]:[param_complete]], 2, FALSE)</f>
        <v>reef-associated</v>
      </c>
      <c r="V400" s="9">
        <f>VLOOKUP(Table1[[#This Row],[Stock]], Table2[[#All],[Stock]:[param_complete]], 4, FALSE)</f>
        <v>4.1100000000000003</v>
      </c>
      <c r="W400" s="9">
        <f>VLOOKUP(Table1[[#This Row],[Stock]], Table2[[#All],[Stock]:[param_complete]], 6, FALSE)</f>
        <v>570</v>
      </c>
      <c r="X400" s="9">
        <f>VLOOKUP(Table1[[#This Row],[Stock]], Table2[[#All],[Stock]:[param_complete]], 8, FALSE)</f>
        <v>9</v>
      </c>
      <c r="Y400" s="9">
        <f>VLOOKUP(Table1[[#This Row],[Stock]], Table2[[#All],[Stock]:[param_complete]], 10, FALSE)</f>
        <v>2</v>
      </c>
      <c r="Z400" s="9">
        <f>VLOOKUP(Table1[[#This Row],[Stock]], Table2[[#All],[Stock]:[param_complete]], 12, FALSE)</f>
        <v>6</v>
      </c>
      <c r="AA400" s="9">
        <f>VLOOKUP(Table1[[#This Row],[Stock]], Table2[[#All],[Stock]:[param_complete]], 14, FALSE)</f>
        <v>136</v>
      </c>
      <c r="AB400" s="9">
        <f>VLOOKUP(Table1[[#This Row],[Stock]], Table2[[#All],[Stock]:[param_complete]], 16, FALSE)</f>
        <v>163</v>
      </c>
      <c r="AC400" s="9">
        <f>VLOOKUP(Table1[[#This Row],[Stock]], Table2[[#All],[Stock]:[param_complete]], 18, FALSE)</f>
        <v>0.29399999999999998</v>
      </c>
      <c r="AD400" s="9">
        <f>VLOOKUP(Table1[[#This Row],[Stock]], Table2[[#All],[Stock]:[param_complete]], 20, FALSE)</f>
        <v>190</v>
      </c>
      <c r="AE400" s="9">
        <f>VLOOKUP(Table1[[#This Row],[Stock]], Table2[[#All],[Stock]:[param_complete]], 22, FALSE)</f>
        <v>12</v>
      </c>
      <c r="AF400" s="9">
        <f>VLOOKUP(Table1[[#This Row],[Stock]], Table2[[#All],[Stock]:[param_complete]], 24, FALSE)</f>
        <v>25</v>
      </c>
      <c r="AG400" s="9">
        <f>VLOOKUP(Table1[[#This Row],[Stock]], Table2[[#All],[Stock]:[param_complete]], 26, FALSE)</f>
        <v>0</v>
      </c>
      <c r="AH400" s="9">
        <f>VLOOKUP(Table1[[#This Row],[Stock]], Table2[[#All],[Stock]:[param_complete]], 28, FALSE)</f>
        <v>0</v>
      </c>
      <c r="AI400" s="9">
        <f>VLOOKUP(Table1[[#This Row],[Stock]], Table2[[#All],[Stock]:[param_complete]], 29, FALSE)</f>
        <v>1000</v>
      </c>
      <c r="AJ400" s="9">
        <f>VLOOKUP(Table1[[#This Row],[Stock]], Table2[[#All],[Stock]:[param_complete]], 30, FALSE)</f>
        <v>500</v>
      </c>
      <c r="AK400" s="65">
        <f>VLOOKUP(Table1[[#This Row],[Stock]], Table2[[#All],[Stock]:[param_complete]], 32, FALSE)</f>
        <v>0</v>
      </c>
    </row>
    <row r="401" spans="1:37" x14ac:dyDescent="0.3">
      <c r="A401" t="s">
        <v>20</v>
      </c>
      <c r="B401" t="s">
        <v>21</v>
      </c>
      <c r="C401" t="s">
        <v>22</v>
      </c>
      <c r="D401">
        <v>1</v>
      </c>
      <c r="F401">
        <v>0.51341711899999998</v>
      </c>
      <c r="G401">
        <v>0</v>
      </c>
      <c r="P401">
        <v>0</v>
      </c>
      <c r="R401" t="s">
        <v>7</v>
      </c>
      <c r="S401" t="s">
        <v>8</v>
      </c>
      <c r="T401" t="s">
        <v>9</v>
      </c>
      <c r="U401" s="9" t="str">
        <f>VLOOKUP(Table1[[#This Row],[Stock]], Table2[[#All],[Stock]:[param_complete]], 2, FALSE)</f>
        <v>reef-associated</v>
      </c>
      <c r="V401" s="9">
        <f>VLOOKUP(Table1[[#This Row],[Stock]], Table2[[#All],[Stock]:[param_complete]], 4, FALSE)</f>
        <v>4.1100000000000003</v>
      </c>
      <c r="W401" s="9">
        <f>VLOOKUP(Table1[[#This Row],[Stock]], Table2[[#All],[Stock]:[param_complete]], 6, FALSE)</f>
        <v>570</v>
      </c>
      <c r="X401" s="9">
        <f>VLOOKUP(Table1[[#This Row],[Stock]], Table2[[#All],[Stock]:[param_complete]], 8, FALSE)</f>
        <v>9</v>
      </c>
      <c r="Y401" s="9">
        <f>VLOOKUP(Table1[[#This Row],[Stock]], Table2[[#All],[Stock]:[param_complete]], 10, FALSE)</f>
        <v>2</v>
      </c>
      <c r="Z401" s="9">
        <f>VLOOKUP(Table1[[#This Row],[Stock]], Table2[[#All],[Stock]:[param_complete]], 12, FALSE)</f>
        <v>6</v>
      </c>
      <c r="AA401" s="9">
        <f>VLOOKUP(Table1[[#This Row],[Stock]], Table2[[#All],[Stock]:[param_complete]], 14, FALSE)</f>
        <v>136</v>
      </c>
      <c r="AB401" s="9">
        <f>VLOOKUP(Table1[[#This Row],[Stock]], Table2[[#All],[Stock]:[param_complete]], 16, FALSE)</f>
        <v>163</v>
      </c>
      <c r="AC401" s="9">
        <f>VLOOKUP(Table1[[#This Row],[Stock]], Table2[[#All],[Stock]:[param_complete]], 18, FALSE)</f>
        <v>0.29399999999999998</v>
      </c>
      <c r="AD401" s="9">
        <f>VLOOKUP(Table1[[#This Row],[Stock]], Table2[[#All],[Stock]:[param_complete]], 20, FALSE)</f>
        <v>190</v>
      </c>
      <c r="AE401" s="9">
        <f>VLOOKUP(Table1[[#This Row],[Stock]], Table2[[#All],[Stock]:[param_complete]], 22, FALSE)</f>
        <v>12</v>
      </c>
      <c r="AF401" s="9">
        <f>VLOOKUP(Table1[[#This Row],[Stock]], Table2[[#All],[Stock]:[param_complete]], 24, FALSE)</f>
        <v>25</v>
      </c>
      <c r="AG401" s="9">
        <f>VLOOKUP(Table1[[#This Row],[Stock]], Table2[[#All],[Stock]:[param_complete]], 26, FALSE)</f>
        <v>0</v>
      </c>
      <c r="AH401" s="9">
        <f>VLOOKUP(Table1[[#This Row],[Stock]], Table2[[#All],[Stock]:[param_complete]], 28, FALSE)</f>
        <v>0</v>
      </c>
      <c r="AI401" s="9">
        <f>VLOOKUP(Table1[[#This Row],[Stock]], Table2[[#All],[Stock]:[param_complete]], 29, FALSE)</f>
        <v>1000</v>
      </c>
      <c r="AJ401" s="9">
        <f>VLOOKUP(Table1[[#This Row],[Stock]], Table2[[#All],[Stock]:[param_complete]], 30, FALSE)</f>
        <v>500</v>
      </c>
      <c r="AK401" s="65">
        <f>VLOOKUP(Table1[[#This Row],[Stock]], Table2[[#All],[Stock]:[param_complete]], 32, FALSE)</f>
        <v>0</v>
      </c>
    </row>
    <row r="402" spans="1:37" x14ac:dyDescent="0.3">
      <c r="A402" t="s">
        <v>20</v>
      </c>
      <c r="B402" t="s">
        <v>21</v>
      </c>
      <c r="C402" t="s">
        <v>22</v>
      </c>
      <c r="D402">
        <v>2</v>
      </c>
      <c r="F402">
        <v>0.51341711899999998</v>
      </c>
      <c r="G402">
        <v>0</v>
      </c>
      <c r="P402">
        <v>0</v>
      </c>
      <c r="R402" t="s">
        <v>7</v>
      </c>
      <c r="S402" t="s">
        <v>8</v>
      </c>
      <c r="T402" t="s">
        <v>9</v>
      </c>
      <c r="U402" s="9" t="str">
        <f>VLOOKUP(Table1[[#This Row],[Stock]], Table2[[#All],[Stock]:[param_complete]], 2, FALSE)</f>
        <v>reef-associated</v>
      </c>
      <c r="V402" s="9">
        <f>VLOOKUP(Table1[[#This Row],[Stock]], Table2[[#All],[Stock]:[param_complete]], 4, FALSE)</f>
        <v>4.1100000000000003</v>
      </c>
      <c r="W402" s="9">
        <f>VLOOKUP(Table1[[#This Row],[Stock]], Table2[[#All],[Stock]:[param_complete]], 6, FALSE)</f>
        <v>570</v>
      </c>
      <c r="X402" s="9">
        <f>VLOOKUP(Table1[[#This Row],[Stock]], Table2[[#All],[Stock]:[param_complete]], 8, FALSE)</f>
        <v>9</v>
      </c>
      <c r="Y402" s="9">
        <f>VLOOKUP(Table1[[#This Row],[Stock]], Table2[[#All],[Stock]:[param_complete]], 10, FALSE)</f>
        <v>2</v>
      </c>
      <c r="Z402" s="9">
        <f>VLOOKUP(Table1[[#This Row],[Stock]], Table2[[#All],[Stock]:[param_complete]], 12, FALSE)</f>
        <v>6</v>
      </c>
      <c r="AA402" s="9">
        <f>VLOOKUP(Table1[[#This Row],[Stock]], Table2[[#All],[Stock]:[param_complete]], 14, FALSE)</f>
        <v>136</v>
      </c>
      <c r="AB402" s="9">
        <f>VLOOKUP(Table1[[#This Row],[Stock]], Table2[[#All],[Stock]:[param_complete]], 16, FALSE)</f>
        <v>163</v>
      </c>
      <c r="AC402" s="9">
        <f>VLOOKUP(Table1[[#This Row],[Stock]], Table2[[#All],[Stock]:[param_complete]], 18, FALSE)</f>
        <v>0.29399999999999998</v>
      </c>
      <c r="AD402" s="9">
        <f>VLOOKUP(Table1[[#This Row],[Stock]], Table2[[#All],[Stock]:[param_complete]], 20, FALSE)</f>
        <v>190</v>
      </c>
      <c r="AE402" s="9">
        <f>VLOOKUP(Table1[[#This Row],[Stock]], Table2[[#All],[Stock]:[param_complete]], 22, FALSE)</f>
        <v>12</v>
      </c>
      <c r="AF402" s="9">
        <f>VLOOKUP(Table1[[#This Row],[Stock]], Table2[[#All],[Stock]:[param_complete]], 24, FALSE)</f>
        <v>25</v>
      </c>
      <c r="AG402" s="9">
        <f>VLOOKUP(Table1[[#This Row],[Stock]], Table2[[#All],[Stock]:[param_complete]], 26, FALSE)</f>
        <v>0</v>
      </c>
      <c r="AH402" s="9">
        <f>VLOOKUP(Table1[[#This Row],[Stock]], Table2[[#All],[Stock]:[param_complete]], 28, FALSE)</f>
        <v>0</v>
      </c>
      <c r="AI402" s="9">
        <f>VLOOKUP(Table1[[#This Row],[Stock]], Table2[[#All],[Stock]:[param_complete]], 29, FALSE)</f>
        <v>1000</v>
      </c>
      <c r="AJ402" s="9">
        <f>VLOOKUP(Table1[[#This Row],[Stock]], Table2[[#All],[Stock]:[param_complete]], 30, FALSE)</f>
        <v>500</v>
      </c>
      <c r="AK402" s="65">
        <f>VLOOKUP(Table1[[#This Row],[Stock]], Table2[[#All],[Stock]:[param_complete]], 32, FALSE)</f>
        <v>0</v>
      </c>
    </row>
    <row r="403" spans="1:37" x14ac:dyDescent="0.3">
      <c r="A403" t="s">
        <v>20</v>
      </c>
      <c r="B403" t="s">
        <v>21</v>
      </c>
      <c r="C403" t="s">
        <v>22</v>
      </c>
      <c r="D403">
        <v>3</v>
      </c>
      <c r="F403">
        <v>0.51341711899999998</v>
      </c>
      <c r="G403">
        <v>0</v>
      </c>
      <c r="P403">
        <v>0</v>
      </c>
      <c r="R403" t="s">
        <v>7</v>
      </c>
      <c r="S403" t="s">
        <v>8</v>
      </c>
      <c r="T403" t="s">
        <v>9</v>
      </c>
      <c r="U403" s="9" t="str">
        <f>VLOOKUP(Table1[[#This Row],[Stock]], Table2[[#All],[Stock]:[param_complete]], 2, FALSE)</f>
        <v>reef-associated</v>
      </c>
      <c r="V403" s="9">
        <f>VLOOKUP(Table1[[#This Row],[Stock]], Table2[[#All],[Stock]:[param_complete]], 4, FALSE)</f>
        <v>4.1100000000000003</v>
      </c>
      <c r="W403" s="9">
        <f>VLOOKUP(Table1[[#This Row],[Stock]], Table2[[#All],[Stock]:[param_complete]], 6, FALSE)</f>
        <v>570</v>
      </c>
      <c r="X403" s="9">
        <f>VLOOKUP(Table1[[#This Row],[Stock]], Table2[[#All],[Stock]:[param_complete]], 8, FALSE)</f>
        <v>9</v>
      </c>
      <c r="Y403" s="9">
        <f>VLOOKUP(Table1[[#This Row],[Stock]], Table2[[#All],[Stock]:[param_complete]], 10, FALSE)</f>
        <v>2</v>
      </c>
      <c r="Z403" s="9">
        <f>VLOOKUP(Table1[[#This Row],[Stock]], Table2[[#All],[Stock]:[param_complete]], 12, FALSE)</f>
        <v>6</v>
      </c>
      <c r="AA403" s="9">
        <f>VLOOKUP(Table1[[#This Row],[Stock]], Table2[[#All],[Stock]:[param_complete]], 14, FALSE)</f>
        <v>136</v>
      </c>
      <c r="AB403" s="9">
        <f>VLOOKUP(Table1[[#This Row],[Stock]], Table2[[#All],[Stock]:[param_complete]], 16, FALSE)</f>
        <v>163</v>
      </c>
      <c r="AC403" s="9">
        <f>VLOOKUP(Table1[[#This Row],[Stock]], Table2[[#All],[Stock]:[param_complete]], 18, FALSE)</f>
        <v>0.29399999999999998</v>
      </c>
      <c r="AD403" s="9">
        <f>VLOOKUP(Table1[[#This Row],[Stock]], Table2[[#All],[Stock]:[param_complete]], 20, FALSE)</f>
        <v>190</v>
      </c>
      <c r="AE403" s="9">
        <f>VLOOKUP(Table1[[#This Row],[Stock]], Table2[[#All],[Stock]:[param_complete]], 22, FALSE)</f>
        <v>12</v>
      </c>
      <c r="AF403" s="9">
        <f>VLOOKUP(Table1[[#This Row],[Stock]], Table2[[#All],[Stock]:[param_complete]], 24, FALSE)</f>
        <v>25</v>
      </c>
      <c r="AG403" s="9">
        <f>VLOOKUP(Table1[[#This Row],[Stock]], Table2[[#All],[Stock]:[param_complete]], 26, FALSE)</f>
        <v>0</v>
      </c>
      <c r="AH403" s="9">
        <f>VLOOKUP(Table1[[#This Row],[Stock]], Table2[[#All],[Stock]:[param_complete]], 28, FALSE)</f>
        <v>0</v>
      </c>
      <c r="AI403" s="9">
        <f>VLOOKUP(Table1[[#This Row],[Stock]], Table2[[#All],[Stock]:[param_complete]], 29, FALSE)</f>
        <v>1000</v>
      </c>
      <c r="AJ403" s="9">
        <f>VLOOKUP(Table1[[#This Row],[Stock]], Table2[[#All],[Stock]:[param_complete]], 30, FALSE)</f>
        <v>500</v>
      </c>
      <c r="AK403" s="65">
        <f>VLOOKUP(Table1[[#This Row],[Stock]], Table2[[#All],[Stock]:[param_complete]], 32, FALSE)</f>
        <v>0</v>
      </c>
    </row>
    <row r="404" spans="1:37" x14ac:dyDescent="0.3">
      <c r="A404" t="s">
        <v>20</v>
      </c>
      <c r="B404" t="s">
        <v>21</v>
      </c>
      <c r="C404" t="s">
        <v>22</v>
      </c>
      <c r="D404">
        <v>4</v>
      </c>
      <c r="F404">
        <v>0.51341711899999998</v>
      </c>
      <c r="G404">
        <v>0</v>
      </c>
      <c r="P404">
        <v>0</v>
      </c>
      <c r="R404" t="s">
        <v>7</v>
      </c>
      <c r="S404" t="s">
        <v>8</v>
      </c>
      <c r="T404" t="s">
        <v>9</v>
      </c>
      <c r="U404" s="9" t="str">
        <f>VLOOKUP(Table1[[#This Row],[Stock]], Table2[[#All],[Stock]:[param_complete]], 2, FALSE)</f>
        <v>reef-associated</v>
      </c>
      <c r="V404" s="9">
        <f>VLOOKUP(Table1[[#This Row],[Stock]], Table2[[#All],[Stock]:[param_complete]], 4, FALSE)</f>
        <v>4.1100000000000003</v>
      </c>
      <c r="W404" s="9">
        <f>VLOOKUP(Table1[[#This Row],[Stock]], Table2[[#All],[Stock]:[param_complete]], 6, FALSE)</f>
        <v>570</v>
      </c>
      <c r="X404" s="9">
        <f>VLOOKUP(Table1[[#This Row],[Stock]], Table2[[#All],[Stock]:[param_complete]], 8, FALSE)</f>
        <v>9</v>
      </c>
      <c r="Y404" s="9">
        <f>VLOOKUP(Table1[[#This Row],[Stock]], Table2[[#All],[Stock]:[param_complete]], 10, FALSE)</f>
        <v>2</v>
      </c>
      <c r="Z404" s="9">
        <f>VLOOKUP(Table1[[#This Row],[Stock]], Table2[[#All],[Stock]:[param_complete]], 12, FALSE)</f>
        <v>6</v>
      </c>
      <c r="AA404" s="9">
        <f>VLOOKUP(Table1[[#This Row],[Stock]], Table2[[#All],[Stock]:[param_complete]], 14, FALSE)</f>
        <v>136</v>
      </c>
      <c r="AB404" s="9">
        <f>VLOOKUP(Table1[[#This Row],[Stock]], Table2[[#All],[Stock]:[param_complete]], 16, FALSE)</f>
        <v>163</v>
      </c>
      <c r="AC404" s="9">
        <f>VLOOKUP(Table1[[#This Row],[Stock]], Table2[[#All],[Stock]:[param_complete]], 18, FALSE)</f>
        <v>0.29399999999999998</v>
      </c>
      <c r="AD404" s="9">
        <f>VLOOKUP(Table1[[#This Row],[Stock]], Table2[[#All],[Stock]:[param_complete]], 20, FALSE)</f>
        <v>190</v>
      </c>
      <c r="AE404" s="9">
        <f>VLOOKUP(Table1[[#This Row],[Stock]], Table2[[#All],[Stock]:[param_complete]], 22, FALSE)</f>
        <v>12</v>
      </c>
      <c r="AF404" s="9">
        <f>VLOOKUP(Table1[[#This Row],[Stock]], Table2[[#All],[Stock]:[param_complete]], 24, FALSE)</f>
        <v>25</v>
      </c>
      <c r="AG404" s="9">
        <f>VLOOKUP(Table1[[#This Row],[Stock]], Table2[[#All],[Stock]:[param_complete]], 26, FALSE)</f>
        <v>0</v>
      </c>
      <c r="AH404" s="9">
        <f>VLOOKUP(Table1[[#This Row],[Stock]], Table2[[#All],[Stock]:[param_complete]], 28, FALSE)</f>
        <v>0</v>
      </c>
      <c r="AI404" s="9">
        <f>VLOOKUP(Table1[[#This Row],[Stock]], Table2[[#All],[Stock]:[param_complete]], 29, FALSE)</f>
        <v>1000</v>
      </c>
      <c r="AJ404" s="9">
        <f>VLOOKUP(Table1[[#This Row],[Stock]], Table2[[#All],[Stock]:[param_complete]], 30, FALSE)</f>
        <v>500</v>
      </c>
      <c r="AK404" s="65">
        <f>VLOOKUP(Table1[[#This Row],[Stock]], Table2[[#All],[Stock]:[param_complete]], 32, FALSE)</f>
        <v>0</v>
      </c>
    </row>
    <row r="405" spans="1:37" x14ac:dyDescent="0.3">
      <c r="A405" t="s">
        <v>20</v>
      </c>
      <c r="B405" t="s">
        <v>21</v>
      </c>
      <c r="C405" t="s">
        <v>22</v>
      </c>
      <c r="D405">
        <v>5</v>
      </c>
      <c r="F405">
        <v>0.51341711899999998</v>
      </c>
      <c r="G405">
        <v>0</v>
      </c>
      <c r="N405" s="70"/>
      <c r="P405">
        <v>0</v>
      </c>
      <c r="R405" t="s">
        <v>7</v>
      </c>
      <c r="S405" t="s">
        <v>8</v>
      </c>
      <c r="T405" t="s">
        <v>9</v>
      </c>
      <c r="U405" s="9" t="str">
        <f>VLOOKUP(Table1[[#This Row],[Stock]], Table2[[#All],[Stock]:[param_complete]], 2, FALSE)</f>
        <v>reef-associated</v>
      </c>
      <c r="V405" s="9">
        <f>VLOOKUP(Table1[[#This Row],[Stock]], Table2[[#All],[Stock]:[param_complete]], 4, FALSE)</f>
        <v>4.1100000000000003</v>
      </c>
      <c r="W405" s="9">
        <f>VLOOKUP(Table1[[#This Row],[Stock]], Table2[[#All],[Stock]:[param_complete]], 6, FALSE)</f>
        <v>570</v>
      </c>
      <c r="X405" s="9">
        <f>VLOOKUP(Table1[[#This Row],[Stock]], Table2[[#All],[Stock]:[param_complete]], 8, FALSE)</f>
        <v>9</v>
      </c>
      <c r="Y405" s="9">
        <f>VLOOKUP(Table1[[#This Row],[Stock]], Table2[[#All],[Stock]:[param_complete]], 10, FALSE)</f>
        <v>2</v>
      </c>
      <c r="Z405" s="9">
        <f>VLOOKUP(Table1[[#This Row],[Stock]], Table2[[#All],[Stock]:[param_complete]], 12, FALSE)</f>
        <v>6</v>
      </c>
      <c r="AA405" s="9">
        <f>VLOOKUP(Table1[[#This Row],[Stock]], Table2[[#All],[Stock]:[param_complete]], 14, FALSE)</f>
        <v>136</v>
      </c>
      <c r="AB405" s="9">
        <f>VLOOKUP(Table1[[#This Row],[Stock]], Table2[[#All],[Stock]:[param_complete]], 16, FALSE)</f>
        <v>163</v>
      </c>
      <c r="AC405" s="9">
        <f>VLOOKUP(Table1[[#This Row],[Stock]], Table2[[#All],[Stock]:[param_complete]], 18, FALSE)</f>
        <v>0.29399999999999998</v>
      </c>
      <c r="AD405" s="9">
        <f>VLOOKUP(Table1[[#This Row],[Stock]], Table2[[#All],[Stock]:[param_complete]], 20, FALSE)</f>
        <v>190</v>
      </c>
      <c r="AE405" s="9">
        <f>VLOOKUP(Table1[[#This Row],[Stock]], Table2[[#All],[Stock]:[param_complete]], 22, FALSE)</f>
        <v>12</v>
      </c>
      <c r="AF405" s="9">
        <f>VLOOKUP(Table1[[#This Row],[Stock]], Table2[[#All],[Stock]:[param_complete]], 24, FALSE)</f>
        <v>25</v>
      </c>
      <c r="AG405" s="9">
        <f>VLOOKUP(Table1[[#This Row],[Stock]], Table2[[#All],[Stock]:[param_complete]], 26, FALSE)</f>
        <v>0</v>
      </c>
      <c r="AH405" s="9">
        <f>VLOOKUP(Table1[[#This Row],[Stock]], Table2[[#All],[Stock]:[param_complete]], 28, FALSE)</f>
        <v>0</v>
      </c>
      <c r="AI405" s="9">
        <f>VLOOKUP(Table1[[#This Row],[Stock]], Table2[[#All],[Stock]:[param_complete]], 29, FALSE)</f>
        <v>1000</v>
      </c>
      <c r="AJ405" s="9">
        <f>VLOOKUP(Table1[[#This Row],[Stock]], Table2[[#All],[Stock]:[param_complete]], 30, FALSE)</f>
        <v>500</v>
      </c>
      <c r="AK405" s="65">
        <f>VLOOKUP(Table1[[#This Row],[Stock]], Table2[[#All],[Stock]:[param_complete]], 32, FALSE)</f>
        <v>0</v>
      </c>
    </row>
    <row r="406" spans="1:37" x14ac:dyDescent="0.3">
      <c r="A406" t="s">
        <v>20</v>
      </c>
      <c r="B406" t="s">
        <v>21</v>
      </c>
      <c r="C406" t="s">
        <v>22</v>
      </c>
      <c r="D406">
        <v>6</v>
      </c>
      <c r="F406">
        <v>0.89483931699999997</v>
      </c>
      <c r="G406">
        <v>2.0499999999999998</v>
      </c>
      <c r="P406">
        <v>0</v>
      </c>
      <c r="R406" t="s">
        <v>7</v>
      </c>
      <c r="S406" t="s">
        <v>8</v>
      </c>
      <c r="T406" t="s">
        <v>9</v>
      </c>
      <c r="U406" s="9" t="str">
        <f>VLOOKUP(Table1[[#This Row],[Stock]], Table2[[#All],[Stock]:[param_complete]], 2, FALSE)</f>
        <v>reef-associated</v>
      </c>
      <c r="V406" s="9">
        <f>VLOOKUP(Table1[[#This Row],[Stock]], Table2[[#All],[Stock]:[param_complete]], 4, FALSE)</f>
        <v>4.1100000000000003</v>
      </c>
      <c r="W406" s="9">
        <f>VLOOKUP(Table1[[#This Row],[Stock]], Table2[[#All],[Stock]:[param_complete]], 6, FALSE)</f>
        <v>570</v>
      </c>
      <c r="X406" s="9">
        <f>VLOOKUP(Table1[[#This Row],[Stock]], Table2[[#All],[Stock]:[param_complete]], 8, FALSE)</f>
        <v>9</v>
      </c>
      <c r="Y406" s="9">
        <f>VLOOKUP(Table1[[#This Row],[Stock]], Table2[[#All],[Stock]:[param_complete]], 10, FALSE)</f>
        <v>2</v>
      </c>
      <c r="Z406" s="9">
        <f>VLOOKUP(Table1[[#This Row],[Stock]], Table2[[#All],[Stock]:[param_complete]], 12, FALSE)</f>
        <v>6</v>
      </c>
      <c r="AA406" s="9">
        <f>VLOOKUP(Table1[[#This Row],[Stock]], Table2[[#All],[Stock]:[param_complete]], 14, FALSE)</f>
        <v>136</v>
      </c>
      <c r="AB406" s="9">
        <f>VLOOKUP(Table1[[#This Row],[Stock]], Table2[[#All],[Stock]:[param_complete]], 16, FALSE)</f>
        <v>163</v>
      </c>
      <c r="AC406" s="9">
        <f>VLOOKUP(Table1[[#This Row],[Stock]], Table2[[#All],[Stock]:[param_complete]], 18, FALSE)</f>
        <v>0.29399999999999998</v>
      </c>
      <c r="AD406" s="9">
        <f>VLOOKUP(Table1[[#This Row],[Stock]], Table2[[#All],[Stock]:[param_complete]], 20, FALSE)</f>
        <v>190</v>
      </c>
      <c r="AE406" s="9">
        <f>VLOOKUP(Table1[[#This Row],[Stock]], Table2[[#All],[Stock]:[param_complete]], 22, FALSE)</f>
        <v>12</v>
      </c>
      <c r="AF406" s="9">
        <f>VLOOKUP(Table1[[#This Row],[Stock]], Table2[[#All],[Stock]:[param_complete]], 24, FALSE)</f>
        <v>25</v>
      </c>
      <c r="AG406" s="9">
        <f>VLOOKUP(Table1[[#This Row],[Stock]], Table2[[#All],[Stock]:[param_complete]], 26, FALSE)</f>
        <v>0</v>
      </c>
      <c r="AH406" s="9">
        <f>VLOOKUP(Table1[[#This Row],[Stock]], Table2[[#All],[Stock]:[param_complete]], 28, FALSE)</f>
        <v>0</v>
      </c>
      <c r="AI406" s="9">
        <f>VLOOKUP(Table1[[#This Row],[Stock]], Table2[[#All],[Stock]:[param_complete]], 29, FALSE)</f>
        <v>1000</v>
      </c>
      <c r="AJ406" s="9">
        <f>VLOOKUP(Table1[[#This Row],[Stock]], Table2[[#All],[Stock]:[param_complete]], 30, FALSE)</f>
        <v>500</v>
      </c>
      <c r="AK406" s="65">
        <f>VLOOKUP(Table1[[#This Row],[Stock]], Table2[[#All],[Stock]:[param_complete]], 32, FALSE)</f>
        <v>0</v>
      </c>
    </row>
    <row r="407" spans="1:37" x14ac:dyDescent="0.3">
      <c r="A407" t="s">
        <v>20</v>
      </c>
      <c r="B407" t="s">
        <v>21</v>
      </c>
      <c r="C407" t="s">
        <v>22</v>
      </c>
      <c r="D407">
        <v>7</v>
      </c>
      <c r="F407">
        <v>0.89483931699999997</v>
      </c>
      <c r="G407">
        <v>2.0499999999999998</v>
      </c>
      <c r="P407">
        <v>0</v>
      </c>
      <c r="R407" t="s">
        <v>7</v>
      </c>
      <c r="S407" t="s">
        <v>8</v>
      </c>
      <c r="T407" t="s">
        <v>9</v>
      </c>
      <c r="U407" s="9" t="str">
        <f>VLOOKUP(Table1[[#This Row],[Stock]], Table2[[#All],[Stock]:[param_complete]], 2, FALSE)</f>
        <v>reef-associated</v>
      </c>
      <c r="V407" s="9">
        <f>VLOOKUP(Table1[[#This Row],[Stock]], Table2[[#All],[Stock]:[param_complete]], 4, FALSE)</f>
        <v>4.1100000000000003</v>
      </c>
      <c r="W407" s="9">
        <f>VLOOKUP(Table1[[#This Row],[Stock]], Table2[[#All],[Stock]:[param_complete]], 6, FALSE)</f>
        <v>570</v>
      </c>
      <c r="X407" s="9">
        <f>VLOOKUP(Table1[[#This Row],[Stock]], Table2[[#All],[Stock]:[param_complete]], 8, FALSE)</f>
        <v>9</v>
      </c>
      <c r="Y407" s="9">
        <f>VLOOKUP(Table1[[#This Row],[Stock]], Table2[[#All],[Stock]:[param_complete]], 10, FALSE)</f>
        <v>2</v>
      </c>
      <c r="Z407" s="9">
        <f>VLOOKUP(Table1[[#This Row],[Stock]], Table2[[#All],[Stock]:[param_complete]], 12, FALSE)</f>
        <v>6</v>
      </c>
      <c r="AA407" s="9">
        <f>VLOOKUP(Table1[[#This Row],[Stock]], Table2[[#All],[Stock]:[param_complete]], 14, FALSE)</f>
        <v>136</v>
      </c>
      <c r="AB407" s="9">
        <f>VLOOKUP(Table1[[#This Row],[Stock]], Table2[[#All],[Stock]:[param_complete]], 16, FALSE)</f>
        <v>163</v>
      </c>
      <c r="AC407" s="9">
        <f>VLOOKUP(Table1[[#This Row],[Stock]], Table2[[#All],[Stock]:[param_complete]], 18, FALSE)</f>
        <v>0.29399999999999998</v>
      </c>
      <c r="AD407" s="9">
        <f>VLOOKUP(Table1[[#This Row],[Stock]], Table2[[#All],[Stock]:[param_complete]], 20, FALSE)</f>
        <v>190</v>
      </c>
      <c r="AE407" s="9">
        <f>VLOOKUP(Table1[[#This Row],[Stock]], Table2[[#All],[Stock]:[param_complete]], 22, FALSE)</f>
        <v>12</v>
      </c>
      <c r="AF407" s="9">
        <f>VLOOKUP(Table1[[#This Row],[Stock]], Table2[[#All],[Stock]:[param_complete]], 24, FALSE)</f>
        <v>25</v>
      </c>
      <c r="AG407" s="9">
        <f>VLOOKUP(Table1[[#This Row],[Stock]], Table2[[#All],[Stock]:[param_complete]], 26, FALSE)</f>
        <v>0</v>
      </c>
      <c r="AH407" s="9">
        <f>VLOOKUP(Table1[[#This Row],[Stock]], Table2[[#All],[Stock]:[param_complete]], 28, FALSE)</f>
        <v>0</v>
      </c>
      <c r="AI407" s="9">
        <f>VLOOKUP(Table1[[#This Row],[Stock]], Table2[[#All],[Stock]:[param_complete]], 29, FALSE)</f>
        <v>1000</v>
      </c>
      <c r="AJ407" s="9">
        <f>VLOOKUP(Table1[[#This Row],[Stock]], Table2[[#All],[Stock]:[param_complete]], 30, FALSE)</f>
        <v>500</v>
      </c>
      <c r="AK407" s="65">
        <f>VLOOKUP(Table1[[#This Row],[Stock]], Table2[[#All],[Stock]:[param_complete]], 32, FALSE)</f>
        <v>0</v>
      </c>
    </row>
    <row r="408" spans="1:37" x14ac:dyDescent="0.3">
      <c r="A408" t="s">
        <v>20</v>
      </c>
      <c r="B408" t="s">
        <v>21</v>
      </c>
      <c r="C408" t="s">
        <v>22</v>
      </c>
      <c r="D408">
        <v>8</v>
      </c>
      <c r="F408">
        <v>0.89483931699999997</v>
      </c>
      <c r="G408">
        <v>2.0499999999999998</v>
      </c>
      <c r="P408">
        <v>0</v>
      </c>
      <c r="R408" t="s">
        <v>7</v>
      </c>
      <c r="S408" t="s">
        <v>8</v>
      </c>
      <c r="T408" t="s">
        <v>9</v>
      </c>
      <c r="U408" s="9" t="str">
        <f>VLOOKUP(Table1[[#This Row],[Stock]], Table2[[#All],[Stock]:[param_complete]], 2, FALSE)</f>
        <v>reef-associated</v>
      </c>
      <c r="V408" s="9">
        <f>VLOOKUP(Table1[[#This Row],[Stock]], Table2[[#All],[Stock]:[param_complete]], 4, FALSE)</f>
        <v>4.1100000000000003</v>
      </c>
      <c r="W408" s="9">
        <f>VLOOKUP(Table1[[#This Row],[Stock]], Table2[[#All],[Stock]:[param_complete]], 6, FALSE)</f>
        <v>570</v>
      </c>
      <c r="X408" s="9">
        <f>VLOOKUP(Table1[[#This Row],[Stock]], Table2[[#All],[Stock]:[param_complete]], 8, FALSE)</f>
        <v>9</v>
      </c>
      <c r="Y408" s="9">
        <f>VLOOKUP(Table1[[#This Row],[Stock]], Table2[[#All],[Stock]:[param_complete]], 10, FALSE)</f>
        <v>2</v>
      </c>
      <c r="Z408" s="9">
        <f>VLOOKUP(Table1[[#This Row],[Stock]], Table2[[#All],[Stock]:[param_complete]], 12, FALSE)</f>
        <v>6</v>
      </c>
      <c r="AA408" s="9">
        <f>VLOOKUP(Table1[[#This Row],[Stock]], Table2[[#All],[Stock]:[param_complete]], 14, FALSE)</f>
        <v>136</v>
      </c>
      <c r="AB408" s="9">
        <f>VLOOKUP(Table1[[#This Row],[Stock]], Table2[[#All],[Stock]:[param_complete]], 16, FALSE)</f>
        <v>163</v>
      </c>
      <c r="AC408" s="9">
        <f>VLOOKUP(Table1[[#This Row],[Stock]], Table2[[#All],[Stock]:[param_complete]], 18, FALSE)</f>
        <v>0.29399999999999998</v>
      </c>
      <c r="AD408" s="9">
        <f>VLOOKUP(Table1[[#This Row],[Stock]], Table2[[#All],[Stock]:[param_complete]], 20, FALSE)</f>
        <v>190</v>
      </c>
      <c r="AE408" s="9">
        <f>VLOOKUP(Table1[[#This Row],[Stock]], Table2[[#All],[Stock]:[param_complete]], 22, FALSE)</f>
        <v>12</v>
      </c>
      <c r="AF408" s="9">
        <f>VLOOKUP(Table1[[#This Row],[Stock]], Table2[[#All],[Stock]:[param_complete]], 24, FALSE)</f>
        <v>25</v>
      </c>
      <c r="AG408" s="9">
        <f>VLOOKUP(Table1[[#This Row],[Stock]], Table2[[#All],[Stock]:[param_complete]], 26, FALSE)</f>
        <v>0</v>
      </c>
      <c r="AH408" s="9">
        <f>VLOOKUP(Table1[[#This Row],[Stock]], Table2[[#All],[Stock]:[param_complete]], 28, FALSE)</f>
        <v>0</v>
      </c>
      <c r="AI408" s="9">
        <f>VLOOKUP(Table1[[#This Row],[Stock]], Table2[[#All],[Stock]:[param_complete]], 29, FALSE)</f>
        <v>1000</v>
      </c>
      <c r="AJ408" s="9">
        <f>VLOOKUP(Table1[[#This Row],[Stock]], Table2[[#All],[Stock]:[param_complete]], 30, FALSE)</f>
        <v>500</v>
      </c>
      <c r="AK408" s="65">
        <f>VLOOKUP(Table1[[#This Row],[Stock]], Table2[[#All],[Stock]:[param_complete]], 32, FALSE)</f>
        <v>0</v>
      </c>
    </row>
    <row r="409" spans="1:37" x14ac:dyDescent="0.3">
      <c r="A409" t="s">
        <v>20</v>
      </c>
      <c r="B409" t="s">
        <v>21</v>
      </c>
      <c r="C409" t="s">
        <v>22</v>
      </c>
      <c r="D409">
        <v>9</v>
      </c>
      <c r="F409">
        <v>0.89483931699999997</v>
      </c>
      <c r="G409">
        <v>2.0499999999999998</v>
      </c>
      <c r="P409">
        <v>0</v>
      </c>
      <c r="R409" t="s">
        <v>7</v>
      </c>
      <c r="S409" t="s">
        <v>8</v>
      </c>
      <c r="T409" t="s">
        <v>9</v>
      </c>
      <c r="U409" s="9" t="str">
        <f>VLOOKUP(Table1[[#This Row],[Stock]], Table2[[#All],[Stock]:[param_complete]], 2, FALSE)</f>
        <v>reef-associated</v>
      </c>
      <c r="V409" s="9">
        <f>VLOOKUP(Table1[[#This Row],[Stock]], Table2[[#All],[Stock]:[param_complete]], 4, FALSE)</f>
        <v>4.1100000000000003</v>
      </c>
      <c r="W409" s="9">
        <f>VLOOKUP(Table1[[#This Row],[Stock]], Table2[[#All],[Stock]:[param_complete]], 6, FALSE)</f>
        <v>570</v>
      </c>
      <c r="X409" s="9">
        <f>VLOOKUP(Table1[[#This Row],[Stock]], Table2[[#All],[Stock]:[param_complete]], 8, FALSE)</f>
        <v>9</v>
      </c>
      <c r="Y409" s="9">
        <f>VLOOKUP(Table1[[#This Row],[Stock]], Table2[[#All],[Stock]:[param_complete]], 10, FALSE)</f>
        <v>2</v>
      </c>
      <c r="Z409" s="9">
        <f>VLOOKUP(Table1[[#This Row],[Stock]], Table2[[#All],[Stock]:[param_complete]], 12, FALSE)</f>
        <v>6</v>
      </c>
      <c r="AA409" s="9">
        <f>VLOOKUP(Table1[[#This Row],[Stock]], Table2[[#All],[Stock]:[param_complete]], 14, FALSE)</f>
        <v>136</v>
      </c>
      <c r="AB409" s="9">
        <f>VLOOKUP(Table1[[#This Row],[Stock]], Table2[[#All],[Stock]:[param_complete]], 16, FALSE)</f>
        <v>163</v>
      </c>
      <c r="AC409" s="9">
        <f>VLOOKUP(Table1[[#This Row],[Stock]], Table2[[#All],[Stock]:[param_complete]], 18, FALSE)</f>
        <v>0.29399999999999998</v>
      </c>
      <c r="AD409" s="9">
        <f>VLOOKUP(Table1[[#This Row],[Stock]], Table2[[#All],[Stock]:[param_complete]], 20, FALSE)</f>
        <v>190</v>
      </c>
      <c r="AE409" s="9">
        <f>VLOOKUP(Table1[[#This Row],[Stock]], Table2[[#All],[Stock]:[param_complete]], 22, FALSE)</f>
        <v>12</v>
      </c>
      <c r="AF409" s="9">
        <f>VLOOKUP(Table1[[#This Row],[Stock]], Table2[[#All],[Stock]:[param_complete]], 24, FALSE)</f>
        <v>25</v>
      </c>
      <c r="AG409" s="9">
        <f>VLOOKUP(Table1[[#This Row],[Stock]], Table2[[#All],[Stock]:[param_complete]], 26, FALSE)</f>
        <v>0</v>
      </c>
      <c r="AH409" s="9">
        <f>VLOOKUP(Table1[[#This Row],[Stock]], Table2[[#All],[Stock]:[param_complete]], 28, FALSE)</f>
        <v>0</v>
      </c>
      <c r="AI409" s="9">
        <f>VLOOKUP(Table1[[#This Row],[Stock]], Table2[[#All],[Stock]:[param_complete]], 29, FALSE)</f>
        <v>1000</v>
      </c>
      <c r="AJ409" s="9">
        <f>VLOOKUP(Table1[[#This Row],[Stock]], Table2[[#All],[Stock]:[param_complete]], 30, FALSE)</f>
        <v>500</v>
      </c>
      <c r="AK409" s="65">
        <f>VLOOKUP(Table1[[#This Row],[Stock]], Table2[[#All],[Stock]:[param_complete]], 32, FALSE)</f>
        <v>0</v>
      </c>
    </row>
    <row r="410" spans="1:37" x14ac:dyDescent="0.3">
      <c r="A410" t="s">
        <v>20</v>
      </c>
      <c r="B410" t="s">
        <v>21</v>
      </c>
      <c r="C410" t="s">
        <v>22</v>
      </c>
      <c r="D410">
        <v>10</v>
      </c>
      <c r="F410">
        <v>0.89483931699999997</v>
      </c>
      <c r="G410">
        <v>2.0499999999999998</v>
      </c>
      <c r="P410">
        <v>0</v>
      </c>
      <c r="R410" t="s">
        <v>7</v>
      </c>
      <c r="S410" t="s">
        <v>8</v>
      </c>
      <c r="T410" t="s">
        <v>9</v>
      </c>
      <c r="U410" s="9" t="str">
        <f>VLOOKUP(Table1[[#This Row],[Stock]], Table2[[#All],[Stock]:[param_complete]], 2, FALSE)</f>
        <v>reef-associated</v>
      </c>
      <c r="V410" s="9">
        <f>VLOOKUP(Table1[[#This Row],[Stock]], Table2[[#All],[Stock]:[param_complete]], 4, FALSE)</f>
        <v>4.1100000000000003</v>
      </c>
      <c r="W410" s="9">
        <f>VLOOKUP(Table1[[#This Row],[Stock]], Table2[[#All],[Stock]:[param_complete]], 6, FALSE)</f>
        <v>570</v>
      </c>
      <c r="X410" s="9">
        <f>VLOOKUP(Table1[[#This Row],[Stock]], Table2[[#All],[Stock]:[param_complete]], 8, FALSE)</f>
        <v>9</v>
      </c>
      <c r="Y410" s="9">
        <f>VLOOKUP(Table1[[#This Row],[Stock]], Table2[[#All],[Stock]:[param_complete]], 10, FALSE)</f>
        <v>2</v>
      </c>
      <c r="Z410" s="9">
        <f>VLOOKUP(Table1[[#This Row],[Stock]], Table2[[#All],[Stock]:[param_complete]], 12, FALSE)</f>
        <v>6</v>
      </c>
      <c r="AA410" s="9">
        <f>VLOOKUP(Table1[[#This Row],[Stock]], Table2[[#All],[Stock]:[param_complete]], 14, FALSE)</f>
        <v>136</v>
      </c>
      <c r="AB410" s="9">
        <f>VLOOKUP(Table1[[#This Row],[Stock]], Table2[[#All],[Stock]:[param_complete]], 16, FALSE)</f>
        <v>163</v>
      </c>
      <c r="AC410" s="9">
        <f>VLOOKUP(Table1[[#This Row],[Stock]], Table2[[#All],[Stock]:[param_complete]], 18, FALSE)</f>
        <v>0.29399999999999998</v>
      </c>
      <c r="AD410" s="9">
        <f>VLOOKUP(Table1[[#This Row],[Stock]], Table2[[#All],[Stock]:[param_complete]], 20, FALSE)</f>
        <v>190</v>
      </c>
      <c r="AE410" s="9">
        <f>VLOOKUP(Table1[[#This Row],[Stock]], Table2[[#All],[Stock]:[param_complete]], 22, FALSE)</f>
        <v>12</v>
      </c>
      <c r="AF410" s="9">
        <f>VLOOKUP(Table1[[#This Row],[Stock]], Table2[[#All],[Stock]:[param_complete]], 24, FALSE)</f>
        <v>25</v>
      </c>
      <c r="AG410" s="9">
        <f>VLOOKUP(Table1[[#This Row],[Stock]], Table2[[#All],[Stock]:[param_complete]], 26, FALSE)</f>
        <v>0</v>
      </c>
      <c r="AH410" s="9">
        <f>VLOOKUP(Table1[[#This Row],[Stock]], Table2[[#All],[Stock]:[param_complete]], 28, FALSE)</f>
        <v>0</v>
      </c>
      <c r="AI410" s="9">
        <f>VLOOKUP(Table1[[#This Row],[Stock]], Table2[[#All],[Stock]:[param_complete]], 29, FALSE)</f>
        <v>1000</v>
      </c>
      <c r="AJ410" s="9">
        <f>VLOOKUP(Table1[[#This Row],[Stock]], Table2[[#All],[Stock]:[param_complete]], 30, FALSE)</f>
        <v>500</v>
      </c>
      <c r="AK410" s="65">
        <f>VLOOKUP(Table1[[#This Row],[Stock]], Table2[[#All],[Stock]:[param_complete]], 32, FALSE)</f>
        <v>0</v>
      </c>
    </row>
    <row r="411" spans="1:37" x14ac:dyDescent="0.3">
      <c r="A411" t="s">
        <v>20</v>
      </c>
      <c r="B411" t="s">
        <v>21</v>
      </c>
      <c r="C411" t="s">
        <v>22</v>
      </c>
      <c r="D411">
        <v>11</v>
      </c>
      <c r="F411">
        <v>0.89483931699999997</v>
      </c>
      <c r="G411">
        <v>2.0499999999999998</v>
      </c>
      <c r="P411">
        <v>0</v>
      </c>
      <c r="R411" t="s">
        <v>7</v>
      </c>
      <c r="S411" t="s">
        <v>8</v>
      </c>
      <c r="T411" t="s">
        <v>9</v>
      </c>
      <c r="U411" s="9" t="str">
        <f>VLOOKUP(Table1[[#This Row],[Stock]], Table2[[#All],[Stock]:[param_complete]], 2, FALSE)</f>
        <v>reef-associated</v>
      </c>
      <c r="V411" s="9">
        <f>VLOOKUP(Table1[[#This Row],[Stock]], Table2[[#All],[Stock]:[param_complete]], 4, FALSE)</f>
        <v>4.1100000000000003</v>
      </c>
      <c r="W411" s="9">
        <f>VLOOKUP(Table1[[#This Row],[Stock]], Table2[[#All],[Stock]:[param_complete]], 6, FALSE)</f>
        <v>570</v>
      </c>
      <c r="X411" s="9">
        <f>VLOOKUP(Table1[[#This Row],[Stock]], Table2[[#All],[Stock]:[param_complete]], 8, FALSE)</f>
        <v>9</v>
      </c>
      <c r="Y411" s="9">
        <f>VLOOKUP(Table1[[#This Row],[Stock]], Table2[[#All],[Stock]:[param_complete]], 10, FALSE)</f>
        <v>2</v>
      </c>
      <c r="Z411" s="9">
        <f>VLOOKUP(Table1[[#This Row],[Stock]], Table2[[#All],[Stock]:[param_complete]], 12, FALSE)</f>
        <v>6</v>
      </c>
      <c r="AA411" s="9">
        <f>VLOOKUP(Table1[[#This Row],[Stock]], Table2[[#All],[Stock]:[param_complete]], 14, FALSE)</f>
        <v>136</v>
      </c>
      <c r="AB411" s="9">
        <f>VLOOKUP(Table1[[#This Row],[Stock]], Table2[[#All],[Stock]:[param_complete]], 16, FALSE)</f>
        <v>163</v>
      </c>
      <c r="AC411" s="9">
        <f>VLOOKUP(Table1[[#This Row],[Stock]], Table2[[#All],[Stock]:[param_complete]], 18, FALSE)</f>
        <v>0.29399999999999998</v>
      </c>
      <c r="AD411" s="9">
        <f>VLOOKUP(Table1[[#This Row],[Stock]], Table2[[#All],[Stock]:[param_complete]], 20, FALSE)</f>
        <v>190</v>
      </c>
      <c r="AE411" s="9">
        <f>VLOOKUP(Table1[[#This Row],[Stock]], Table2[[#All],[Stock]:[param_complete]], 22, FALSE)</f>
        <v>12</v>
      </c>
      <c r="AF411" s="9">
        <f>VLOOKUP(Table1[[#This Row],[Stock]], Table2[[#All],[Stock]:[param_complete]], 24, FALSE)</f>
        <v>25</v>
      </c>
      <c r="AG411" s="9">
        <f>VLOOKUP(Table1[[#This Row],[Stock]], Table2[[#All],[Stock]:[param_complete]], 26, FALSE)</f>
        <v>0</v>
      </c>
      <c r="AH411" s="9">
        <f>VLOOKUP(Table1[[#This Row],[Stock]], Table2[[#All],[Stock]:[param_complete]], 28, FALSE)</f>
        <v>0</v>
      </c>
      <c r="AI411" s="9">
        <f>VLOOKUP(Table1[[#This Row],[Stock]], Table2[[#All],[Stock]:[param_complete]], 29, FALSE)</f>
        <v>1000</v>
      </c>
      <c r="AJ411" s="9">
        <f>VLOOKUP(Table1[[#This Row],[Stock]], Table2[[#All],[Stock]:[param_complete]], 30, FALSE)</f>
        <v>500</v>
      </c>
      <c r="AK411" s="65">
        <f>VLOOKUP(Table1[[#This Row],[Stock]], Table2[[#All],[Stock]:[param_complete]], 32, FALSE)</f>
        <v>0</v>
      </c>
    </row>
    <row r="412" spans="1:37" x14ac:dyDescent="0.3">
      <c r="A412" t="s">
        <v>20</v>
      </c>
      <c r="B412" t="s">
        <v>21</v>
      </c>
      <c r="C412" t="s">
        <v>22</v>
      </c>
      <c r="D412">
        <v>12</v>
      </c>
      <c r="F412">
        <v>0.89483931699999997</v>
      </c>
      <c r="G412">
        <v>2.0499999999999998</v>
      </c>
      <c r="P412">
        <v>0</v>
      </c>
      <c r="R412" t="s">
        <v>7</v>
      </c>
      <c r="S412" t="s">
        <v>8</v>
      </c>
      <c r="T412" t="s">
        <v>9</v>
      </c>
      <c r="U412" s="9" t="str">
        <f>VLOOKUP(Table1[[#This Row],[Stock]], Table2[[#All],[Stock]:[param_complete]], 2, FALSE)</f>
        <v>reef-associated</v>
      </c>
      <c r="V412" s="9">
        <f>VLOOKUP(Table1[[#This Row],[Stock]], Table2[[#All],[Stock]:[param_complete]], 4, FALSE)</f>
        <v>4.1100000000000003</v>
      </c>
      <c r="W412" s="9">
        <f>VLOOKUP(Table1[[#This Row],[Stock]], Table2[[#All],[Stock]:[param_complete]], 6, FALSE)</f>
        <v>570</v>
      </c>
      <c r="X412" s="9">
        <f>VLOOKUP(Table1[[#This Row],[Stock]], Table2[[#All],[Stock]:[param_complete]], 8, FALSE)</f>
        <v>9</v>
      </c>
      <c r="Y412" s="9">
        <f>VLOOKUP(Table1[[#This Row],[Stock]], Table2[[#All],[Stock]:[param_complete]], 10, FALSE)</f>
        <v>2</v>
      </c>
      <c r="Z412" s="9">
        <f>VLOOKUP(Table1[[#This Row],[Stock]], Table2[[#All],[Stock]:[param_complete]], 12, FALSE)</f>
        <v>6</v>
      </c>
      <c r="AA412" s="9">
        <f>VLOOKUP(Table1[[#This Row],[Stock]], Table2[[#All],[Stock]:[param_complete]], 14, FALSE)</f>
        <v>136</v>
      </c>
      <c r="AB412" s="9">
        <f>VLOOKUP(Table1[[#This Row],[Stock]], Table2[[#All],[Stock]:[param_complete]], 16, FALSE)</f>
        <v>163</v>
      </c>
      <c r="AC412" s="9">
        <f>VLOOKUP(Table1[[#This Row],[Stock]], Table2[[#All],[Stock]:[param_complete]], 18, FALSE)</f>
        <v>0.29399999999999998</v>
      </c>
      <c r="AD412" s="9">
        <f>VLOOKUP(Table1[[#This Row],[Stock]], Table2[[#All],[Stock]:[param_complete]], 20, FALSE)</f>
        <v>190</v>
      </c>
      <c r="AE412" s="9">
        <f>VLOOKUP(Table1[[#This Row],[Stock]], Table2[[#All],[Stock]:[param_complete]], 22, FALSE)</f>
        <v>12</v>
      </c>
      <c r="AF412" s="9">
        <f>VLOOKUP(Table1[[#This Row],[Stock]], Table2[[#All],[Stock]:[param_complete]], 24, FALSE)</f>
        <v>25</v>
      </c>
      <c r="AG412" s="9">
        <f>VLOOKUP(Table1[[#This Row],[Stock]], Table2[[#All],[Stock]:[param_complete]], 26, FALSE)</f>
        <v>0</v>
      </c>
      <c r="AH412" s="9">
        <f>VLOOKUP(Table1[[#This Row],[Stock]], Table2[[#All],[Stock]:[param_complete]], 28, FALSE)</f>
        <v>0</v>
      </c>
      <c r="AI412" s="9">
        <f>VLOOKUP(Table1[[#This Row],[Stock]], Table2[[#All],[Stock]:[param_complete]], 29, FALSE)</f>
        <v>1000</v>
      </c>
      <c r="AJ412" s="9">
        <f>VLOOKUP(Table1[[#This Row],[Stock]], Table2[[#All],[Stock]:[param_complete]], 30, FALSE)</f>
        <v>500</v>
      </c>
      <c r="AK412" s="65">
        <f>VLOOKUP(Table1[[#This Row],[Stock]], Table2[[#All],[Stock]:[param_complete]], 32, FALSE)</f>
        <v>0</v>
      </c>
    </row>
    <row r="413" spans="1:37" x14ac:dyDescent="0.3">
      <c r="A413" s="9" t="s">
        <v>257</v>
      </c>
      <c r="B413" s="9" t="s">
        <v>258</v>
      </c>
      <c r="C413" s="9" t="s">
        <v>259</v>
      </c>
      <c r="D413" s="9">
        <v>0</v>
      </c>
      <c r="E413">
        <v>0</v>
      </c>
      <c r="F413" s="9"/>
      <c r="G413" s="9"/>
      <c r="H413" s="9"/>
      <c r="I413" s="9"/>
      <c r="J413" s="9" t="s">
        <v>260</v>
      </c>
      <c r="K413" s="9"/>
      <c r="L413" s="9"/>
      <c r="M413" s="1" t="s">
        <v>261</v>
      </c>
      <c r="N413" s="9"/>
      <c r="O413" s="9"/>
      <c r="P413" s="9">
        <v>0</v>
      </c>
      <c r="Q413" s="9" t="s">
        <v>7</v>
      </c>
      <c r="R413" s="9"/>
      <c r="S413" s="9"/>
      <c r="T413" s="65"/>
      <c r="U413" s="65" t="str">
        <f>VLOOKUP(Table1[[#This Row],[Stock]], Table2[[#All],[Stock]:[param_complete]], 2, FALSE)</f>
        <v>reef-associated</v>
      </c>
      <c r="V413" s="65">
        <f>VLOOKUP(Table1[[#This Row],[Stock]], Table2[[#All],[Stock]:[param_complete]], 4, FALSE)</f>
        <v>4.5</v>
      </c>
      <c r="W413" s="65">
        <f>VLOOKUP(Table1[[#This Row],[Stock]], Table2[[#All],[Stock]:[param_complete]], 6, FALSE)</f>
        <v>370</v>
      </c>
      <c r="X413" s="65">
        <f>VLOOKUP(Table1[[#This Row],[Stock]], Table2[[#All],[Stock]:[param_complete]], 8, FALSE)</f>
        <v>11.2</v>
      </c>
      <c r="Y413" s="65">
        <f>VLOOKUP(Table1[[#This Row],[Stock]], Table2[[#All],[Stock]:[param_complete]], 10, FALSE)</f>
        <v>2</v>
      </c>
      <c r="Z413" s="65">
        <f>VLOOKUP(Table1[[#This Row],[Stock]], Table2[[#All],[Stock]:[param_complete]], 12, FALSE)</f>
        <v>6</v>
      </c>
      <c r="AA413" s="65">
        <f>VLOOKUP(Table1[[#This Row],[Stock]], Table2[[#All],[Stock]:[param_complete]], 14, FALSE)</f>
        <v>101</v>
      </c>
      <c r="AB413" s="65">
        <f>VLOOKUP(Table1[[#This Row],[Stock]], Table2[[#All],[Stock]:[param_complete]], 16, FALSE)</f>
        <v>116.5</v>
      </c>
      <c r="AC413" s="65">
        <f>VLOOKUP(Table1[[#This Row],[Stock]], Table2[[#All],[Stock]:[param_complete]], 18, FALSE)</f>
        <v>0.29799999999999999</v>
      </c>
      <c r="AD413" s="65">
        <f>VLOOKUP(Table1[[#This Row],[Stock]], Table2[[#All],[Stock]:[param_complete]], 20, FALSE)</f>
        <v>133</v>
      </c>
      <c r="AE413" s="65">
        <f>VLOOKUP(Table1[[#This Row],[Stock]], Table2[[#All],[Stock]:[param_complete]], 22, FALSE)</f>
        <v>16</v>
      </c>
      <c r="AF413" s="65">
        <f>VLOOKUP(Table1[[#This Row],[Stock]], Table2[[#All],[Stock]:[param_complete]], 24, FALSE)</f>
        <v>26</v>
      </c>
      <c r="AG413" s="65">
        <f>VLOOKUP(Table1[[#This Row],[Stock]], Table2[[#All],[Stock]:[param_complete]], 26, FALSE)</f>
        <v>0</v>
      </c>
      <c r="AH413" s="65">
        <f>VLOOKUP(Table1[[#This Row],[Stock]], Table2[[#All],[Stock]:[param_complete]], 28, FALSE)</f>
        <v>0</v>
      </c>
      <c r="AI413" s="65">
        <f>VLOOKUP(Table1[[#This Row],[Stock]], Table2[[#All],[Stock]:[param_complete]], 29, FALSE)</f>
        <v>0</v>
      </c>
      <c r="AJ413" s="65">
        <f>VLOOKUP(Table1[[#This Row],[Stock]], Table2[[#All],[Stock]:[param_complete]], 30, FALSE)</f>
        <v>45</v>
      </c>
      <c r="AK413" s="65">
        <f>VLOOKUP(Table1[[#This Row],[Stock]], Table2[[#All],[Stock]:[param_complete]], 32, FALSE)</f>
        <v>0</v>
      </c>
    </row>
    <row r="414" spans="1:37" x14ac:dyDescent="0.3">
      <c r="A414" s="9" t="s">
        <v>257</v>
      </c>
      <c r="B414" s="9" t="s">
        <v>258</v>
      </c>
      <c r="C414" s="9" t="s">
        <v>259</v>
      </c>
      <c r="D414" s="9">
        <v>1</v>
      </c>
      <c r="E414">
        <v>0</v>
      </c>
      <c r="F414" s="9"/>
      <c r="G414" s="9"/>
      <c r="H414" s="9"/>
      <c r="I414" s="9"/>
      <c r="J414" s="9" t="s">
        <v>260</v>
      </c>
      <c r="K414" s="9"/>
      <c r="L414" s="9"/>
      <c r="M414" s="1" t="s">
        <v>261</v>
      </c>
      <c r="N414" s="9"/>
      <c r="O414" s="9"/>
      <c r="P414" s="9">
        <v>0</v>
      </c>
      <c r="Q414" s="9" t="s">
        <v>7</v>
      </c>
      <c r="R414" s="9"/>
      <c r="S414" s="9"/>
      <c r="T414" s="65"/>
      <c r="U414" s="65" t="str">
        <f>VLOOKUP(Table1[[#This Row],[Stock]], Table2[[#All],[Stock]:[param_complete]], 2, FALSE)</f>
        <v>reef-associated</v>
      </c>
      <c r="V414" s="65">
        <f>VLOOKUP(Table1[[#This Row],[Stock]], Table2[[#All],[Stock]:[param_complete]], 4, FALSE)</f>
        <v>4.5</v>
      </c>
      <c r="W414" s="65">
        <f>VLOOKUP(Table1[[#This Row],[Stock]], Table2[[#All],[Stock]:[param_complete]], 6, FALSE)</f>
        <v>370</v>
      </c>
      <c r="X414" s="65">
        <f>VLOOKUP(Table1[[#This Row],[Stock]], Table2[[#All],[Stock]:[param_complete]], 8, FALSE)</f>
        <v>11.2</v>
      </c>
      <c r="Y414" s="65">
        <f>VLOOKUP(Table1[[#This Row],[Stock]], Table2[[#All],[Stock]:[param_complete]], 10, FALSE)</f>
        <v>2</v>
      </c>
      <c r="Z414" s="65">
        <f>VLOOKUP(Table1[[#This Row],[Stock]], Table2[[#All],[Stock]:[param_complete]], 12, FALSE)</f>
        <v>6</v>
      </c>
      <c r="AA414" s="65">
        <f>VLOOKUP(Table1[[#This Row],[Stock]], Table2[[#All],[Stock]:[param_complete]], 14, FALSE)</f>
        <v>101</v>
      </c>
      <c r="AB414" s="65">
        <f>VLOOKUP(Table1[[#This Row],[Stock]], Table2[[#All],[Stock]:[param_complete]], 16, FALSE)</f>
        <v>116.5</v>
      </c>
      <c r="AC414" s="65">
        <f>VLOOKUP(Table1[[#This Row],[Stock]], Table2[[#All],[Stock]:[param_complete]], 18, FALSE)</f>
        <v>0.29799999999999999</v>
      </c>
      <c r="AD414" s="65">
        <f>VLOOKUP(Table1[[#This Row],[Stock]], Table2[[#All],[Stock]:[param_complete]], 20, FALSE)</f>
        <v>133</v>
      </c>
      <c r="AE414" s="65">
        <f>VLOOKUP(Table1[[#This Row],[Stock]], Table2[[#All],[Stock]:[param_complete]], 22, FALSE)</f>
        <v>16</v>
      </c>
      <c r="AF414" s="65">
        <f>VLOOKUP(Table1[[#This Row],[Stock]], Table2[[#All],[Stock]:[param_complete]], 24, FALSE)</f>
        <v>26</v>
      </c>
      <c r="AG414" s="65">
        <f>VLOOKUP(Table1[[#This Row],[Stock]], Table2[[#All],[Stock]:[param_complete]], 26, FALSE)</f>
        <v>0</v>
      </c>
      <c r="AH414" s="65">
        <f>VLOOKUP(Table1[[#This Row],[Stock]], Table2[[#All],[Stock]:[param_complete]], 28, FALSE)</f>
        <v>0</v>
      </c>
      <c r="AI414" s="65">
        <f>VLOOKUP(Table1[[#This Row],[Stock]], Table2[[#All],[Stock]:[param_complete]], 29, FALSE)</f>
        <v>0</v>
      </c>
      <c r="AJ414" s="65">
        <f>VLOOKUP(Table1[[#This Row],[Stock]], Table2[[#All],[Stock]:[param_complete]], 30, FALSE)</f>
        <v>45</v>
      </c>
      <c r="AK414" s="65">
        <f>VLOOKUP(Table1[[#This Row],[Stock]], Table2[[#All],[Stock]:[param_complete]], 32, FALSE)</f>
        <v>0</v>
      </c>
    </row>
    <row r="415" spans="1:37" x14ac:dyDescent="0.3">
      <c r="A415" s="9" t="s">
        <v>257</v>
      </c>
      <c r="B415" s="9" t="s">
        <v>258</v>
      </c>
      <c r="C415" s="9" t="s">
        <v>259</v>
      </c>
      <c r="D415" s="9">
        <v>2</v>
      </c>
      <c r="E415">
        <v>0</v>
      </c>
      <c r="F415" s="9"/>
      <c r="G415" s="9"/>
      <c r="H415" s="9"/>
      <c r="I415" s="9"/>
      <c r="J415" s="9" t="s">
        <v>260</v>
      </c>
      <c r="K415" s="9"/>
      <c r="L415" s="9"/>
      <c r="M415" s="1" t="s">
        <v>261</v>
      </c>
      <c r="N415" s="9"/>
      <c r="O415" s="9"/>
      <c r="P415" s="9">
        <v>0</v>
      </c>
      <c r="Q415" s="9" t="s">
        <v>7</v>
      </c>
      <c r="R415" s="9"/>
      <c r="S415" s="9"/>
      <c r="T415" s="65"/>
      <c r="U415" s="65" t="str">
        <f>VLOOKUP(Table1[[#This Row],[Stock]], Table2[[#All],[Stock]:[param_complete]], 2, FALSE)</f>
        <v>reef-associated</v>
      </c>
      <c r="V415" s="65">
        <f>VLOOKUP(Table1[[#This Row],[Stock]], Table2[[#All],[Stock]:[param_complete]], 4, FALSE)</f>
        <v>4.5</v>
      </c>
      <c r="W415" s="65">
        <f>VLOOKUP(Table1[[#This Row],[Stock]], Table2[[#All],[Stock]:[param_complete]], 6, FALSE)</f>
        <v>370</v>
      </c>
      <c r="X415" s="65">
        <f>VLOOKUP(Table1[[#This Row],[Stock]], Table2[[#All],[Stock]:[param_complete]], 8, FALSE)</f>
        <v>11.2</v>
      </c>
      <c r="Y415" s="65">
        <f>VLOOKUP(Table1[[#This Row],[Stock]], Table2[[#All],[Stock]:[param_complete]], 10, FALSE)</f>
        <v>2</v>
      </c>
      <c r="Z415" s="65">
        <f>VLOOKUP(Table1[[#This Row],[Stock]], Table2[[#All],[Stock]:[param_complete]], 12, FALSE)</f>
        <v>6</v>
      </c>
      <c r="AA415" s="65">
        <f>VLOOKUP(Table1[[#This Row],[Stock]], Table2[[#All],[Stock]:[param_complete]], 14, FALSE)</f>
        <v>101</v>
      </c>
      <c r="AB415" s="65">
        <f>VLOOKUP(Table1[[#This Row],[Stock]], Table2[[#All],[Stock]:[param_complete]], 16, FALSE)</f>
        <v>116.5</v>
      </c>
      <c r="AC415" s="65">
        <f>VLOOKUP(Table1[[#This Row],[Stock]], Table2[[#All],[Stock]:[param_complete]], 18, FALSE)</f>
        <v>0.29799999999999999</v>
      </c>
      <c r="AD415" s="65">
        <f>VLOOKUP(Table1[[#This Row],[Stock]], Table2[[#All],[Stock]:[param_complete]], 20, FALSE)</f>
        <v>133</v>
      </c>
      <c r="AE415" s="65">
        <f>VLOOKUP(Table1[[#This Row],[Stock]], Table2[[#All],[Stock]:[param_complete]], 22, FALSE)</f>
        <v>16</v>
      </c>
      <c r="AF415" s="65">
        <f>VLOOKUP(Table1[[#This Row],[Stock]], Table2[[#All],[Stock]:[param_complete]], 24, FALSE)</f>
        <v>26</v>
      </c>
      <c r="AG415" s="65">
        <f>VLOOKUP(Table1[[#This Row],[Stock]], Table2[[#All],[Stock]:[param_complete]], 26, FALSE)</f>
        <v>0</v>
      </c>
      <c r="AH415" s="65">
        <f>VLOOKUP(Table1[[#This Row],[Stock]], Table2[[#All],[Stock]:[param_complete]], 28, FALSE)</f>
        <v>0</v>
      </c>
      <c r="AI415" s="65">
        <f>VLOOKUP(Table1[[#This Row],[Stock]], Table2[[#All],[Stock]:[param_complete]], 29, FALSE)</f>
        <v>0</v>
      </c>
      <c r="AJ415" s="65">
        <f>VLOOKUP(Table1[[#This Row],[Stock]], Table2[[#All],[Stock]:[param_complete]], 30, FALSE)</f>
        <v>45</v>
      </c>
      <c r="AK415" s="65">
        <f>VLOOKUP(Table1[[#This Row],[Stock]], Table2[[#All],[Stock]:[param_complete]], 32, FALSE)</f>
        <v>0</v>
      </c>
    </row>
    <row r="416" spans="1:37" x14ac:dyDescent="0.3">
      <c r="A416" s="9" t="s">
        <v>257</v>
      </c>
      <c r="B416" s="9" t="s">
        <v>258</v>
      </c>
      <c r="C416" s="9" t="s">
        <v>259</v>
      </c>
      <c r="D416" s="9">
        <v>3</v>
      </c>
      <c r="E416">
        <v>0</v>
      </c>
      <c r="F416" s="9"/>
      <c r="G416" s="9"/>
      <c r="H416" s="9"/>
      <c r="I416" s="9"/>
      <c r="J416" s="9" t="s">
        <v>260</v>
      </c>
      <c r="K416" s="9"/>
      <c r="L416" s="9"/>
      <c r="M416" s="1" t="s">
        <v>261</v>
      </c>
      <c r="N416" s="9"/>
      <c r="O416" s="9"/>
      <c r="P416" s="9">
        <v>0</v>
      </c>
      <c r="Q416" s="9" t="s">
        <v>7</v>
      </c>
      <c r="R416" s="9"/>
      <c r="S416" s="9"/>
      <c r="T416" s="65"/>
      <c r="U416" s="65" t="str">
        <f>VLOOKUP(Table1[[#This Row],[Stock]], Table2[[#All],[Stock]:[param_complete]], 2, FALSE)</f>
        <v>reef-associated</v>
      </c>
      <c r="V416" s="65">
        <f>VLOOKUP(Table1[[#This Row],[Stock]], Table2[[#All],[Stock]:[param_complete]], 4, FALSE)</f>
        <v>4.5</v>
      </c>
      <c r="W416" s="65">
        <f>VLOOKUP(Table1[[#This Row],[Stock]], Table2[[#All],[Stock]:[param_complete]], 6, FALSE)</f>
        <v>370</v>
      </c>
      <c r="X416" s="65">
        <f>VLOOKUP(Table1[[#This Row],[Stock]], Table2[[#All],[Stock]:[param_complete]], 8, FALSE)</f>
        <v>11.2</v>
      </c>
      <c r="Y416" s="65">
        <f>VLOOKUP(Table1[[#This Row],[Stock]], Table2[[#All],[Stock]:[param_complete]], 10, FALSE)</f>
        <v>2</v>
      </c>
      <c r="Z416" s="65">
        <f>VLOOKUP(Table1[[#This Row],[Stock]], Table2[[#All],[Stock]:[param_complete]], 12, FALSE)</f>
        <v>6</v>
      </c>
      <c r="AA416" s="65">
        <f>VLOOKUP(Table1[[#This Row],[Stock]], Table2[[#All],[Stock]:[param_complete]], 14, FALSE)</f>
        <v>101</v>
      </c>
      <c r="AB416" s="65">
        <f>VLOOKUP(Table1[[#This Row],[Stock]], Table2[[#All],[Stock]:[param_complete]], 16, FALSE)</f>
        <v>116.5</v>
      </c>
      <c r="AC416" s="65">
        <f>VLOOKUP(Table1[[#This Row],[Stock]], Table2[[#All],[Stock]:[param_complete]], 18, FALSE)</f>
        <v>0.29799999999999999</v>
      </c>
      <c r="AD416" s="65">
        <f>VLOOKUP(Table1[[#This Row],[Stock]], Table2[[#All],[Stock]:[param_complete]], 20, FALSE)</f>
        <v>133</v>
      </c>
      <c r="AE416" s="65">
        <f>VLOOKUP(Table1[[#This Row],[Stock]], Table2[[#All],[Stock]:[param_complete]], 22, FALSE)</f>
        <v>16</v>
      </c>
      <c r="AF416" s="65">
        <f>VLOOKUP(Table1[[#This Row],[Stock]], Table2[[#All],[Stock]:[param_complete]], 24, FALSE)</f>
        <v>26</v>
      </c>
      <c r="AG416" s="65">
        <f>VLOOKUP(Table1[[#This Row],[Stock]], Table2[[#All],[Stock]:[param_complete]], 26, FALSE)</f>
        <v>0</v>
      </c>
      <c r="AH416" s="65">
        <f>VLOOKUP(Table1[[#This Row],[Stock]], Table2[[#All],[Stock]:[param_complete]], 28, FALSE)</f>
        <v>0</v>
      </c>
      <c r="AI416" s="65">
        <f>VLOOKUP(Table1[[#This Row],[Stock]], Table2[[#All],[Stock]:[param_complete]], 29, FALSE)</f>
        <v>0</v>
      </c>
      <c r="AJ416" s="65">
        <f>VLOOKUP(Table1[[#This Row],[Stock]], Table2[[#All],[Stock]:[param_complete]], 30, FALSE)</f>
        <v>45</v>
      </c>
      <c r="AK416" s="65">
        <f>VLOOKUP(Table1[[#This Row],[Stock]], Table2[[#All],[Stock]:[param_complete]], 32, FALSE)</f>
        <v>0</v>
      </c>
    </row>
    <row r="417" spans="1:37" x14ac:dyDescent="0.3">
      <c r="A417" s="9" t="s">
        <v>257</v>
      </c>
      <c r="B417" s="9" t="s">
        <v>258</v>
      </c>
      <c r="C417" s="9" t="s">
        <v>259</v>
      </c>
      <c r="D417" s="9">
        <v>4</v>
      </c>
      <c r="E417">
        <v>0</v>
      </c>
      <c r="F417" s="9"/>
      <c r="G417" s="9"/>
      <c r="H417" s="9"/>
      <c r="I417" s="9"/>
      <c r="J417" s="9" t="s">
        <v>260</v>
      </c>
      <c r="K417" s="9"/>
      <c r="L417" s="9"/>
      <c r="M417" s="1" t="s">
        <v>261</v>
      </c>
      <c r="N417" s="9"/>
      <c r="O417" s="9"/>
      <c r="P417" s="9">
        <v>0</v>
      </c>
      <c r="Q417" s="9" t="s">
        <v>7</v>
      </c>
      <c r="R417" s="9"/>
      <c r="S417" s="9"/>
      <c r="T417" s="65"/>
      <c r="U417" s="65" t="str">
        <f>VLOOKUP(Table1[[#This Row],[Stock]], Table2[[#All],[Stock]:[param_complete]], 2, FALSE)</f>
        <v>reef-associated</v>
      </c>
      <c r="V417" s="65">
        <f>VLOOKUP(Table1[[#This Row],[Stock]], Table2[[#All],[Stock]:[param_complete]], 4, FALSE)</f>
        <v>4.5</v>
      </c>
      <c r="W417" s="65">
        <f>VLOOKUP(Table1[[#This Row],[Stock]], Table2[[#All],[Stock]:[param_complete]], 6, FALSE)</f>
        <v>370</v>
      </c>
      <c r="X417" s="65">
        <f>VLOOKUP(Table1[[#This Row],[Stock]], Table2[[#All],[Stock]:[param_complete]], 8, FALSE)</f>
        <v>11.2</v>
      </c>
      <c r="Y417" s="65">
        <f>VLOOKUP(Table1[[#This Row],[Stock]], Table2[[#All],[Stock]:[param_complete]], 10, FALSE)</f>
        <v>2</v>
      </c>
      <c r="Z417" s="65">
        <f>VLOOKUP(Table1[[#This Row],[Stock]], Table2[[#All],[Stock]:[param_complete]], 12, FALSE)</f>
        <v>6</v>
      </c>
      <c r="AA417" s="65">
        <f>VLOOKUP(Table1[[#This Row],[Stock]], Table2[[#All],[Stock]:[param_complete]], 14, FALSE)</f>
        <v>101</v>
      </c>
      <c r="AB417" s="65">
        <f>VLOOKUP(Table1[[#This Row],[Stock]], Table2[[#All],[Stock]:[param_complete]], 16, FALSE)</f>
        <v>116.5</v>
      </c>
      <c r="AC417" s="65">
        <f>VLOOKUP(Table1[[#This Row],[Stock]], Table2[[#All],[Stock]:[param_complete]], 18, FALSE)</f>
        <v>0.29799999999999999</v>
      </c>
      <c r="AD417" s="65">
        <f>VLOOKUP(Table1[[#This Row],[Stock]], Table2[[#All],[Stock]:[param_complete]], 20, FALSE)</f>
        <v>133</v>
      </c>
      <c r="AE417" s="65">
        <f>VLOOKUP(Table1[[#This Row],[Stock]], Table2[[#All],[Stock]:[param_complete]], 22, FALSE)</f>
        <v>16</v>
      </c>
      <c r="AF417" s="65">
        <f>VLOOKUP(Table1[[#This Row],[Stock]], Table2[[#All],[Stock]:[param_complete]], 24, FALSE)</f>
        <v>26</v>
      </c>
      <c r="AG417" s="65">
        <f>VLOOKUP(Table1[[#This Row],[Stock]], Table2[[#All],[Stock]:[param_complete]], 26, FALSE)</f>
        <v>0</v>
      </c>
      <c r="AH417" s="65">
        <f>VLOOKUP(Table1[[#This Row],[Stock]], Table2[[#All],[Stock]:[param_complete]], 28, FALSE)</f>
        <v>0</v>
      </c>
      <c r="AI417" s="65">
        <f>VLOOKUP(Table1[[#This Row],[Stock]], Table2[[#All],[Stock]:[param_complete]], 29, FALSE)</f>
        <v>0</v>
      </c>
      <c r="AJ417" s="65">
        <f>VLOOKUP(Table1[[#This Row],[Stock]], Table2[[#All],[Stock]:[param_complete]], 30, FALSE)</f>
        <v>45</v>
      </c>
      <c r="AK417" s="65">
        <f>VLOOKUP(Table1[[#This Row],[Stock]], Table2[[#All],[Stock]:[param_complete]], 32, FALSE)</f>
        <v>0</v>
      </c>
    </row>
    <row r="418" spans="1:37" x14ac:dyDescent="0.3">
      <c r="A418" s="9" t="s">
        <v>257</v>
      </c>
      <c r="B418" s="9" t="s">
        <v>258</v>
      </c>
      <c r="C418" s="9" t="s">
        <v>259</v>
      </c>
      <c r="D418" s="9">
        <v>5</v>
      </c>
      <c r="E418" s="2">
        <v>1.13422499777793E-3</v>
      </c>
      <c r="F418" s="9"/>
      <c r="G418" s="9"/>
      <c r="H418" s="9"/>
      <c r="I418" s="9"/>
      <c r="J418" s="9" t="s">
        <v>260</v>
      </c>
      <c r="K418" s="9"/>
      <c r="L418" s="9"/>
      <c r="M418" s="1" t="s">
        <v>261</v>
      </c>
      <c r="N418" s="9"/>
      <c r="O418" s="9"/>
      <c r="P418" s="9">
        <v>0</v>
      </c>
      <c r="Q418" s="9" t="s">
        <v>7</v>
      </c>
      <c r="R418" s="9"/>
      <c r="S418" s="9"/>
      <c r="T418" s="65"/>
      <c r="U418" s="65" t="str">
        <f>VLOOKUP(Table1[[#This Row],[Stock]], Table2[[#All],[Stock]:[param_complete]], 2, FALSE)</f>
        <v>reef-associated</v>
      </c>
      <c r="V418" s="65">
        <f>VLOOKUP(Table1[[#This Row],[Stock]], Table2[[#All],[Stock]:[param_complete]], 4, FALSE)</f>
        <v>4.5</v>
      </c>
      <c r="W418" s="65">
        <f>VLOOKUP(Table1[[#This Row],[Stock]], Table2[[#All],[Stock]:[param_complete]], 6, FALSE)</f>
        <v>370</v>
      </c>
      <c r="X418" s="65">
        <f>VLOOKUP(Table1[[#This Row],[Stock]], Table2[[#All],[Stock]:[param_complete]], 8, FALSE)</f>
        <v>11.2</v>
      </c>
      <c r="Y418" s="65">
        <f>VLOOKUP(Table1[[#This Row],[Stock]], Table2[[#All],[Stock]:[param_complete]], 10, FALSE)</f>
        <v>2</v>
      </c>
      <c r="Z418" s="65">
        <f>VLOOKUP(Table1[[#This Row],[Stock]], Table2[[#All],[Stock]:[param_complete]], 12, FALSE)</f>
        <v>6</v>
      </c>
      <c r="AA418" s="65">
        <f>VLOOKUP(Table1[[#This Row],[Stock]], Table2[[#All],[Stock]:[param_complete]], 14, FALSE)</f>
        <v>101</v>
      </c>
      <c r="AB418" s="65">
        <f>VLOOKUP(Table1[[#This Row],[Stock]], Table2[[#All],[Stock]:[param_complete]], 16, FALSE)</f>
        <v>116.5</v>
      </c>
      <c r="AC418" s="65">
        <f>VLOOKUP(Table1[[#This Row],[Stock]], Table2[[#All],[Stock]:[param_complete]], 18, FALSE)</f>
        <v>0.29799999999999999</v>
      </c>
      <c r="AD418" s="65">
        <f>VLOOKUP(Table1[[#This Row],[Stock]], Table2[[#All],[Stock]:[param_complete]], 20, FALSE)</f>
        <v>133</v>
      </c>
      <c r="AE418" s="65">
        <f>VLOOKUP(Table1[[#This Row],[Stock]], Table2[[#All],[Stock]:[param_complete]], 22, FALSE)</f>
        <v>16</v>
      </c>
      <c r="AF418" s="65">
        <f>VLOOKUP(Table1[[#This Row],[Stock]], Table2[[#All],[Stock]:[param_complete]], 24, FALSE)</f>
        <v>26</v>
      </c>
      <c r="AG418" s="65">
        <f>VLOOKUP(Table1[[#This Row],[Stock]], Table2[[#All],[Stock]:[param_complete]], 26, FALSE)</f>
        <v>0</v>
      </c>
      <c r="AH418" s="65">
        <f>VLOOKUP(Table1[[#This Row],[Stock]], Table2[[#All],[Stock]:[param_complete]], 28, FALSE)</f>
        <v>0</v>
      </c>
      <c r="AI418" s="65">
        <f>VLOOKUP(Table1[[#This Row],[Stock]], Table2[[#All],[Stock]:[param_complete]], 29, FALSE)</f>
        <v>0</v>
      </c>
      <c r="AJ418" s="65">
        <f>VLOOKUP(Table1[[#This Row],[Stock]], Table2[[#All],[Stock]:[param_complete]], 30, FALSE)</f>
        <v>45</v>
      </c>
      <c r="AK418" s="65">
        <f>VLOOKUP(Table1[[#This Row],[Stock]], Table2[[#All],[Stock]:[param_complete]], 32, FALSE)</f>
        <v>0</v>
      </c>
    </row>
    <row r="419" spans="1:37" s="97" customFormat="1" x14ac:dyDescent="0.3">
      <c r="A419" s="96" t="s">
        <v>257</v>
      </c>
      <c r="B419" s="96" t="s">
        <v>258</v>
      </c>
      <c r="C419" s="96" t="s">
        <v>259</v>
      </c>
      <c r="D419" s="96">
        <v>6</v>
      </c>
      <c r="E419" s="102">
        <v>0.17605220140125899</v>
      </c>
      <c r="F419" s="96"/>
      <c r="G419" s="96"/>
      <c r="H419" s="96"/>
      <c r="I419" s="96"/>
      <c r="J419" s="96" t="s">
        <v>260</v>
      </c>
      <c r="K419" s="96"/>
      <c r="L419" s="96"/>
      <c r="M419" s="99" t="s">
        <v>261</v>
      </c>
      <c r="N419" s="96"/>
      <c r="O419" s="96"/>
      <c r="P419" s="96">
        <v>0</v>
      </c>
      <c r="Q419" s="96" t="s">
        <v>7</v>
      </c>
      <c r="R419" s="96"/>
      <c r="S419" s="96"/>
      <c r="T419" s="100"/>
      <c r="U419" s="100" t="str">
        <f>VLOOKUP(Table1[[#This Row],[Stock]], Table2[[#All],[Stock]:[param_complete]], 2, FALSE)</f>
        <v>reef-associated</v>
      </c>
      <c r="V419" s="100">
        <f>VLOOKUP(Table1[[#This Row],[Stock]], Table2[[#All],[Stock]:[param_complete]], 4, FALSE)</f>
        <v>4.5</v>
      </c>
      <c r="W419" s="100">
        <f>VLOOKUP(Table1[[#This Row],[Stock]], Table2[[#All],[Stock]:[param_complete]], 6, FALSE)</f>
        <v>370</v>
      </c>
      <c r="X419" s="100">
        <f>VLOOKUP(Table1[[#This Row],[Stock]], Table2[[#All],[Stock]:[param_complete]], 8, FALSE)</f>
        <v>11.2</v>
      </c>
      <c r="Y419" s="100">
        <f>VLOOKUP(Table1[[#This Row],[Stock]], Table2[[#All],[Stock]:[param_complete]], 10, FALSE)</f>
        <v>2</v>
      </c>
      <c r="Z419" s="100">
        <f>VLOOKUP(Table1[[#This Row],[Stock]], Table2[[#All],[Stock]:[param_complete]], 12, FALSE)</f>
        <v>6</v>
      </c>
      <c r="AA419" s="100">
        <f>VLOOKUP(Table1[[#This Row],[Stock]], Table2[[#All],[Stock]:[param_complete]], 14, FALSE)</f>
        <v>101</v>
      </c>
      <c r="AB419" s="100">
        <f>VLOOKUP(Table1[[#This Row],[Stock]], Table2[[#All],[Stock]:[param_complete]], 16, FALSE)</f>
        <v>116.5</v>
      </c>
      <c r="AC419" s="100">
        <f>VLOOKUP(Table1[[#This Row],[Stock]], Table2[[#All],[Stock]:[param_complete]], 18, FALSE)</f>
        <v>0.29799999999999999</v>
      </c>
      <c r="AD419" s="100">
        <f>VLOOKUP(Table1[[#This Row],[Stock]], Table2[[#All],[Stock]:[param_complete]], 20, FALSE)</f>
        <v>133</v>
      </c>
      <c r="AE419" s="100">
        <f>VLOOKUP(Table1[[#This Row],[Stock]], Table2[[#All],[Stock]:[param_complete]], 22, FALSE)</f>
        <v>16</v>
      </c>
      <c r="AF419" s="100">
        <f>VLOOKUP(Table1[[#This Row],[Stock]], Table2[[#All],[Stock]:[param_complete]], 24, FALSE)</f>
        <v>26</v>
      </c>
      <c r="AG419" s="100">
        <f>VLOOKUP(Table1[[#This Row],[Stock]], Table2[[#All],[Stock]:[param_complete]], 26, FALSE)</f>
        <v>0</v>
      </c>
      <c r="AH419" s="100">
        <f>VLOOKUP(Table1[[#This Row],[Stock]], Table2[[#All],[Stock]:[param_complete]], 28, FALSE)</f>
        <v>0</v>
      </c>
      <c r="AI419" s="100">
        <f>VLOOKUP(Table1[[#This Row],[Stock]], Table2[[#All],[Stock]:[param_complete]], 29, FALSE)</f>
        <v>0</v>
      </c>
      <c r="AJ419" s="100">
        <f>VLOOKUP(Table1[[#This Row],[Stock]], Table2[[#All],[Stock]:[param_complete]], 30, FALSE)</f>
        <v>45</v>
      </c>
      <c r="AK419" s="100">
        <f>VLOOKUP(Table1[[#This Row],[Stock]], Table2[[#All],[Stock]:[param_complete]], 32, FALSE)</f>
        <v>0</v>
      </c>
    </row>
    <row r="420" spans="1:37" s="97" customFormat="1" x14ac:dyDescent="0.3">
      <c r="A420" s="96" t="s">
        <v>257</v>
      </c>
      <c r="B420" s="96" t="s">
        <v>258</v>
      </c>
      <c r="C420" s="96" t="s">
        <v>259</v>
      </c>
      <c r="D420" s="96">
        <v>7</v>
      </c>
      <c r="E420" s="102">
        <v>0.61117530442444301</v>
      </c>
      <c r="F420" s="96"/>
      <c r="G420" s="96"/>
      <c r="H420" s="96"/>
      <c r="I420" s="96"/>
      <c r="J420" s="96" t="s">
        <v>260</v>
      </c>
      <c r="K420" s="96"/>
      <c r="L420" s="96"/>
      <c r="M420" s="99" t="s">
        <v>261</v>
      </c>
      <c r="N420" s="96"/>
      <c r="O420" s="96"/>
      <c r="P420" s="96">
        <v>0</v>
      </c>
      <c r="Q420" s="96" t="s">
        <v>7</v>
      </c>
      <c r="R420" s="96"/>
      <c r="S420" s="96"/>
      <c r="T420" s="100"/>
      <c r="U420" s="100" t="str">
        <f>VLOOKUP(Table1[[#This Row],[Stock]], Table2[[#All],[Stock]:[param_complete]], 2, FALSE)</f>
        <v>reef-associated</v>
      </c>
      <c r="V420" s="100">
        <f>VLOOKUP(Table1[[#This Row],[Stock]], Table2[[#All],[Stock]:[param_complete]], 4, FALSE)</f>
        <v>4.5</v>
      </c>
      <c r="W420" s="100">
        <f>VLOOKUP(Table1[[#This Row],[Stock]], Table2[[#All],[Stock]:[param_complete]], 6, FALSE)</f>
        <v>370</v>
      </c>
      <c r="X420" s="100">
        <f>VLOOKUP(Table1[[#This Row],[Stock]], Table2[[#All],[Stock]:[param_complete]], 8, FALSE)</f>
        <v>11.2</v>
      </c>
      <c r="Y420" s="100">
        <f>VLOOKUP(Table1[[#This Row],[Stock]], Table2[[#All],[Stock]:[param_complete]], 10, FALSE)</f>
        <v>2</v>
      </c>
      <c r="Z420" s="100">
        <f>VLOOKUP(Table1[[#This Row],[Stock]], Table2[[#All],[Stock]:[param_complete]], 12, FALSE)</f>
        <v>6</v>
      </c>
      <c r="AA420" s="100">
        <f>VLOOKUP(Table1[[#This Row],[Stock]], Table2[[#All],[Stock]:[param_complete]], 14, FALSE)</f>
        <v>101</v>
      </c>
      <c r="AB420" s="100">
        <f>VLOOKUP(Table1[[#This Row],[Stock]], Table2[[#All],[Stock]:[param_complete]], 16, FALSE)</f>
        <v>116.5</v>
      </c>
      <c r="AC420" s="100">
        <f>VLOOKUP(Table1[[#This Row],[Stock]], Table2[[#All],[Stock]:[param_complete]], 18, FALSE)</f>
        <v>0.29799999999999999</v>
      </c>
      <c r="AD420" s="100">
        <f>VLOOKUP(Table1[[#This Row],[Stock]], Table2[[#All],[Stock]:[param_complete]], 20, FALSE)</f>
        <v>133</v>
      </c>
      <c r="AE420" s="100">
        <f>VLOOKUP(Table1[[#This Row],[Stock]], Table2[[#All],[Stock]:[param_complete]], 22, FALSE)</f>
        <v>16</v>
      </c>
      <c r="AF420" s="100">
        <f>VLOOKUP(Table1[[#This Row],[Stock]], Table2[[#All],[Stock]:[param_complete]], 24, FALSE)</f>
        <v>26</v>
      </c>
      <c r="AG420" s="100">
        <f>VLOOKUP(Table1[[#This Row],[Stock]], Table2[[#All],[Stock]:[param_complete]], 26, FALSE)</f>
        <v>0</v>
      </c>
      <c r="AH420" s="100">
        <f>VLOOKUP(Table1[[#This Row],[Stock]], Table2[[#All],[Stock]:[param_complete]], 28, FALSE)</f>
        <v>0</v>
      </c>
      <c r="AI420" s="100">
        <f>VLOOKUP(Table1[[#This Row],[Stock]], Table2[[#All],[Stock]:[param_complete]], 29, FALSE)</f>
        <v>0</v>
      </c>
      <c r="AJ420" s="100">
        <f>VLOOKUP(Table1[[#This Row],[Stock]], Table2[[#All],[Stock]:[param_complete]], 30, FALSE)</f>
        <v>45</v>
      </c>
      <c r="AK420" s="100">
        <f>VLOOKUP(Table1[[#This Row],[Stock]], Table2[[#All],[Stock]:[param_complete]], 32, FALSE)</f>
        <v>0</v>
      </c>
    </row>
    <row r="421" spans="1:37" x14ac:dyDescent="0.3">
      <c r="A421" s="9" t="s">
        <v>257</v>
      </c>
      <c r="B421" s="9" t="s">
        <v>258</v>
      </c>
      <c r="C421" s="9" t="s">
        <v>259</v>
      </c>
      <c r="D421" s="9">
        <v>8</v>
      </c>
      <c r="E421" s="2">
        <v>0.93931992873898096</v>
      </c>
      <c r="F421" s="9"/>
      <c r="G421" s="9"/>
      <c r="H421" s="9"/>
      <c r="I421" s="9"/>
      <c r="J421" s="9" t="s">
        <v>260</v>
      </c>
      <c r="K421" s="9"/>
      <c r="L421" s="9"/>
      <c r="M421" s="1" t="s">
        <v>261</v>
      </c>
      <c r="N421" s="9"/>
      <c r="O421" s="9"/>
      <c r="P421" s="9">
        <v>0</v>
      </c>
      <c r="Q421" s="9" t="s">
        <v>7</v>
      </c>
      <c r="R421" s="9"/>
      <c r="S421" s="9"/>
      <c r="T421" s="65"/>
      <c r="U421" s="65" t="str">
        <f>VLOOKUP(Table1[[#This Row],[Stock]], Table2[[#All],[Stock]:[param_complete]], 2, FALSE)</f>
        <v>reef-associated</v>
      </c>
      <c r="V421" s="65">
        <f>VLOOKUP(Table1[[#This Row],[Stock]], Table2[[#All],[Stock]:[param_complete]], 4, FALSE)</f>
        <v>4.5</v>
      </c>
      <c r="W421" s="65">
        <f>VLOOKUP(Table1[[#This Row],[Stock]], Table2[[#All],[Stock]:[param_complete]], 6, FALSE)</f>
        <v>370</v>
      </c>
      <c r="X421" s="65">
        <f>VLOOKUP(Table1[[#This Row],[Stock]], Table2[[#All],[Stock]:[param_complete]], 8, FALSE)</f>
        <v>11.2</v>
      </c>
      <c r="Y421" s="65">
        <f>VLOOKUP(Table1[[#This Row],[Stock]], Table2[[#All],[Stock]:[param_complete]], 10, FALSE)</f>
        <v>2</v>
      </c>
      <c r="Z421" s="65">
        <f>VLOOKUP(Table1[[#This Row],[Stock]], Table2[[#All],[Stock]:[param_complete]], 12, FALSE)</f>
        <v>6</v>
      </c>
      <c r="AA421" s="65">
        <f>VLOOKUP(Table1[[#This Row],[Stock]], Table2[[#All],[Stock]:[param_complete]], 14, FALSE)</f>
        <v>101</v>
      </c>
      <c r="AB421" s="65">
        <f>VLOOKUP(Table1[[#This Row],[Stock]], Table2[[#All],[Stock]:[param_complete]], 16, FALSE)</f>
        <v>116.5</v>
      </c>
      <c r="AC421" s="65">
        <f>VLOOKUP(Table1[[#This Row],[Stock]], Table2[[#All],[Stock]:[param_complete]], 18, FALSE)</f>
        <v>0.29799999999999999</v>
      </c>
      <c r="AD421" s="65">
        <f>VLOOKUP(Table1[[#This Row],[Stock]], Table2[[#All],[Stock]:[param_complete]], 20, FALSE)</f>
        <v>133</v>
      </c>
      <c r="AE421" s="65">
        <f>VLOOKUP(Table1[[#This Row],[Stock]], Table2[[#All],[Stock]:[param_complete]], 22, FALSE)</f>
        <v>16</v>
      </c>
      <c r="AF421" s="65">
        <f>VLOOKUP(Table1[[#This Row],[Stock]], Table2[[#All],[Stock]:[param_complete]], 24, FALSE)</f>
        <v>26</v>
      </c>
      <c r="AG421" s="65">
        <f>VLOOKUP(Table1[[#This Row],[Stock]], Table2[[#All],[Stock]:[param_complete]], 26, FALSE)</f>
        <v>0</v>
      </c>
      <c r="AH421" s="65">
        <f>VLOOKUP(Table1[[#This Row],[Stock]], Table2[[#All],[Stock]:[param_complete]], 28, FALSE)</f>
        <v>0</v>
      </c>
      <c r="AI421" s="65">
        <f>VLOOKUP(Table1[[#This Row],[Stock]], Table2[[#All],[Stock]:[param_complete]], 29, FALSE)</f>
        <v>0</v>
      </c>
      <c r="AJ421" s="65">
        <f>VLOOKUP(Table1[[#This Row],[Stock]], Table2[[#All],[Stock]:[param_complete]], 30, FALSE)</f>
        <v>45</v>
      </c>
      <c r="AK421" s="65">
        <f>VLOOKUP(Table1[[#This Row],[Stock]], Table2[[#All],[Stock]:[param_complete]], 32, FALSE)</f>
        <v>0</v>
      </c>
    </row>
    <row r="422" spans="1:37" x14ac:dyDescent="0.3">
      <c r="A422" s="9" t="s">
        <v>257</v>
      </c>
      <c r="B422" s="9" t="s">
        <v>258</v>
      </c>
      <c r="C422" s="9" t="s">
        <v>259</v>
      </c>
      <c r="D422" s="9">
        <v>9</v>
      </c>
      <c r="E422" s="2">
        <v>0.97337952675572903</v>
      </c>
      <c r="F422" s="9"/>
      <c r="G422" s="9"/>
      <c r="H422" s="9"/>
      <c r="I422" s="9"/>
      <c r="J422" s="9" t="s">
        <v>260</v>
      </c>
      <c r="K422" s="9"/>
      <c r="L422" s="9"/>
      <c r="M422" s="1" t="s">
        <v>261</v>
      </c>
      <c r="N422" s="9"/>
      <c r="O422" s="9"/>
      <c r="P422" s="9">
        <v>0</v>
      </c>
      <c r="Q422" s="9" t="s">
        <v>7</v>
      </c>
      <c r="R422" s="9"/>
      <c r="S422" s="9"/>
      <c r="T422" s="65"/>
      <c r="U422" s="65" t="str">
        <f>VLOOKUP(Table1[[#This Row],[Stock]], Table2[[#All],[Stock]:[param_complete]], 2, FALSE)</f>
        <v>reef-associated</v>
      </c>
      <c r="V422" s="65">
        <f>VLOOKUP(Table1[[#This Row],[Stock]], Table2[[#All],[Stock]:[param_complete]], 4, FALSE)</f>
        <v>4.5</v>
      </c>
      <c r="W422" s="65">
        <f>VLOOKUP(Table1[[#This Row],[Stock]], Table2[[#All],[Stock]:[param_complete]], 6, FALSE)</f>
        <v>370</v>
      </c>
      <c r="X422" s="65">
        <f>VLOOKUP(Table1[[#This Row],[Stock]], Table2[[#All],[Stock]:[param_complete]], 8, FALSE)</f>
        <v>11.2</v>
      </c>
      <c r="Y422" s="65">
        <f>VLOOKUP(Table1[[#This Row],[Stock]], Table2[[#All],[Stock]:[param_complete]], 10, FALSE)</f>
        <v>2</v>
      </c>
      <c r="Z422" s="65">
        <f>VLOOKUP(Table1[[#This Row],[Stock]], Table2[[#All],[Stock]:[param_complete]], 12, FALSE)</f>
        <v>6</v>
      </c>
      <c r="AA422" s="65">
        <f>VLOOKUP(Table1[[#This Row],[Stock]], Table2[[#All],[Stock]:[param_complete]], 14, FALSE)</f>
        <v>101</v>
      </c>
      <c r="AB422" s="65">
        <f>VLOOKUP(Table1[[#This Row],[Stock]], Table2[[#All],[Stock]:[param_complete]], 16, FALSE)</f>
        <v>116.5</v>
      </c>
      <c r="AC422" s="65">
        <f>VLOOKUP(Table1[[#This Row],[Stock]], Table2[[#All],[Stock]:[param_complete]], 18, FALSE)</f>
        <v>0.29799999999999999</v>
      </c>
      <c r="AD422" s="65">
        <f>VLOOKUP(Table1[[#This Row],[Stock]], Table2[[#All],[Stock]:[param_complete]], 20, FALSE)</f>
        <v>133</v>
      </c>
      <c r="AE422" s="65">
        <f>VLOOKUP(Table1[[#This Row],[Stock]], Table2[[#All],[Stock]:[param_complete]], 22, FALSE)</f>
        <v>16</v>
      </c>
      <c r="AF422" s="65">
        <f>VLOOKUP(Table1[[#This Row],[Stock]], Table2[[#All],[Stock]:[param_complete]], 24, FALSE)</f>
        <v>26</v>
      </c>
      <c r="AG422" s="65">
        <f>VLOOKUP(Table1[[#This Row],[Stock]], Table2[[#All],[Stock]:[param_complete]], 26, FALSE)</f>
        <v>0</v>
      </c>
      <c r="AH422" s="65">
        <f>VLOOKUP(Table1[[#This Row],[Stock]], Table2[[#All],[Stock]:[param_complete]], 28, FALSE)</f>
        <v>0</v>
      </c>
      <c r="AI422" s="65">
        <f>VLOOKUP(Table1[[#This Row],[Stock]], Table2[[#All],[Stock]:[param_complete]], 29, FALSE)</f>
        <v>0</v>
      </c>
      <c r="AJ422" s="65">
        <f>VLOOKUP(Table1[[#This Row],[Stock]], Table2[[#All],[Stock]:[param_complete]], 30, FALSE)</f>
        <v>45</v>
      </c>
      <c r="AK422" s="65">
        <f>VLOOKUP(Table1[[#This Row],[Stock]], Table2[[#All],[Stock]:[param_complete]], 32, FALSE)</f>
        <v>0</v>
      </c>
    </row>
    <row r="423" spans="1:37" x14ac:dyDescent="0.3">
      <c r="A423" s="9" t="s">
        <v>257</v>
      </c>
      <c r="B423" s="9" t="s">
        <v>258</v>
      </c>
      <c r="C423" s="9" t="s">
        <v>259</v>
      </c>
      <c r="D423" s="9">
        <v>10</v>
      </c>
      <c r="E423" s="2">
        <v>0.99257440090892501</v>
      </c>
      <c r="F423" s="9"/>
      <c r="G423" s="9"/>
      <c r="H423" s="9"/>
      <c r="I423" s="9"/>
      <c r="J423" s="9" t="s">
        <v>260</v>
      </c>
      <c r="K423" s="9"/>
      <c r="L423" s="9"/>
      <c r="M423" s="1" t="s">
        <v>261</v>
      </c>
      <c r="N423" s="9"/>
      <c r="O423" s="9"/>
      <c r="P423" s="9">
        <v>0</v>
      </c>
      <c r="Q423" s="9" t="s">
        <v>7</v>
      </c>
      <c r="R423" s="9"/>
      <c r="S423" s="9"/>
      <c r="T423" s="65"/>
      <c r="U423" s="65" t="str">
        <f>VLOOKUP(Table1[[#This Row],[Stock]], Table2[[#All],[Stock]:[param_complete]], 2, FALSE)</f>
        <v>reef-associated</v>
      </c>
      <c r="V423" s="65">
        <f>VLOOKUP(Table1[[#This Row],[Stock]], Table2[[#All],[Stock]:[param_complete]], 4, FALSE)</f>
        <v>4.5</v>
      </c>
      <c r="W423" s="65">
        <f>VLOOKUP(Table1[[#This Row],[Stock]], Table2[[#All],[Stock]:[param_complete]], 6, FALSE)</f>
        <v>370</v>
      </c>
      <c r="X423" s="65">
        <f>VLOOKUP(Table1[[#This Row],[Stock]], Table2[[#All],[Stock]:[param_complete]], 8, FALSE)</f>
        <v>11.2</v>
      </c>
      <c r="Y423" s="65">
        <f>VLOOKUP(Table1[[#This Row],[Stock]], Table2[[#All],[Stock]:[param_complete]], 10, FALSE)</f>
        <v>2</v>
      </c>
      <c r="Z423" s="65">
        <f>VLOOKUP(Table1[[#This Row],[Stock]], Table2[[#All],[Stock]:[param_complete]], 12, FALSE)</f>
        <v>6</v>
      </c>
      <c r="AA423" s="65">
        <f>VLOOKUP(Table1[[#This Row],[Stock]], Table2[[#All],[Stock]:[param_complete]], 14, FALSE)</f>
        <v>101</v>
      </c>
      <c r="AB423" s="65">
        <f>VLOOKUP(Table1[[#This Row],[Stock]], Table2[[#All],[Stock]:[param_complete]], 16, FALSE)</f>
        <v>116.5</v>
      </c>
      <c r="AC423" s="65">
        <f>VLOOKUP(Table1[[#This Row],[Stock]], Table2[[#All],[Stock]:[param_complete]], 18, FALSE)</f>
        <v>0.29799999999999999</v>
      </c>
      <c r="AD423" s="65">
        <f>VLOOKUP(Table1[[#This Row],[Stock]], Table2[[#All],[Stock]:[param_complete]], 20, FALSE)</f>
        <v>133</v>
      </c>
      <c r="AE423" s="65">
        <f>VLOOKUP(Table1[[#This Row],[Stock]], Table2[[#All],[Stock]:[param_complete]], 22, FALSE)</f>
        <v>16</v>
      </c>
      <c r="AF423" s="65">
        <f>VLOOKUP(Table1[[#This Row],[Stock]], Table2[[#All],[Stock]:[param_complete]], 24, FALSE)</f>
        <v>26</v>
      </c>
      <c r="AG423" s="65">
        <f>VLOOKUP(Table1[[#This Row],[Stock]], Table2[[#All],[Stock]:[param_complete]], 26, FALSE)</f>
        <v>0</v>
      </c>
      <c r="AH423" s="65">
        <f>VLOOKUP(Table1[[#This Row],[Stock]], Table2[[#All],[Stock]:[param_complete]], 28, FALSE)</f>
        <v>0</v>
      </c>
      <c r="AI423" s="65">
        <f>VLOOKUP(Table1[[#This Row],[Stock]], Table2[[#All],[Stock]:[param_complete]], 29, FALSE)</f>
        <v>0</v>
      </c>
      <c r="AJ423" s="65">
        <f>VLOOKUP(Table1[[#This Row],[Stock]], Table2[[#All],[Stock]:[param_complete]], 30, FALSE)</f>
        <v>45</v>
      </c>
      <c r="AK423" s="65">
        <f>VLOOKUP(Table1[[#This Row],[Stock]], Table2[[#All],[Stock]:[param_complete]], 32, FALSE)</f>
        <v>0</v>
      </c>
    </row>
    <row r="424" spans="1:37" x14ac:dyDescent="0.3">
      <c r="A424" s="9" t="s">
        <v>257</v>
      </c>
      <c r="B424" s="9" t="s">
        <v>258</v>
      </c>
      <c r="C424" s="9" t="s">
        <v>259</v>
      </c>
      <c r="D424" s="9">
        <v>11</v>
      </c>
      <c r="E424" s="2">
        <v>0.99839624063346499</v>
      </c>
      <c r="F424" s="9"/>
      <c r="G424" s="9"/>
      <c r="H424" s="9"/>
      <c r="I424" s="9"/>
      <c r="J424" s="9" t="s">
        <v>260</v>
      </c>
      <c r="K424" s="9"/>
      <c r="L424" s="9"/>
      <c r="M424" s="1" t="s">
        <v>261</v>
      </c>
      <c r="N424" s="9"/>
      <c r="O424" s="9"/>
      <c r="P424" s="9">
        <v>0</v>
      </c>
      <c r="Q424" s="9" t="s">
        <v>7</v>
      </c>
      <c r="R424" s="9"/>
      <c r="S424" s="9"/>
      <c r="T424" s="65"/>
      <c r="U424" s="65" t="str">
        <f>VLOOKUP(Table1[[#This Row],[Stock]], Table2[[#All],[Stock]:[param_complete]], 2, FALSE)</f>
        <v>reef-associated</v>
      </c>
      <c r="V424" s="65">
        <f>VLOOKUP(Table1[[#This Row],[Stock]], Table2[[#All],[Stock]:[param_complete]], 4, FALSE)</f>
        <v>4.5</v>
      </c>
      <c r="W424" s="65">
        <f>VLOOKUP(Table1[[#This Row],[Stock]], Table2[[#All],[Stock]:[param_complete]], 6, FALSE)</f>
        <v>370</v>
      </c>
      <c r="X424" s="65">
        <f>VLOOKUP(Table1[[#This Row],[Stock]], Table2[[#All],[Stock]:[param_complete]], 8, FALSE)</f>
        <v>11.2</v>
      </c>
      <c r="Y424" s="65">
        <f>VLOOKUP(Table1[[#This Row],[Stock]], Table2[[#All],[Stock]:[param_complete]], 10, FALSE)</f>
        <v>2</v>
      </c>
      <c r="Z424" s="65">
        <f>VLOOKUP(Table1[[#This Row],[Stock]], Table2[[#All],[Stock]:[param_complete]], 12, FALSE)</f>
        <v>6</v>
      </c>
      <c r="AA424" s="65">
        <f>VLOOKUP(Table1[[#This Row],[Stock]], Table2[[#All],[Stock]:[param_complete]], 14, FALSE)</f>
        <v>101</v>
      </c>
      <c r="AB424" s="65">
        <f>VLOOKUP(Table1[[#This Row],[Stock]], Table2[[#All],[Stock]:[param_complete]], 16, FALSE)</f>
        <v>116.5</v>
      </c>
      <c r="AC424" s="65">
        <f>VLOOKUP(Table1[[#This Row],[Stock]], Table2[[#All],[Stock]:[param_complete]], 18, FALSE)</f>
        <v>0.29799999999999999</v>
      </c>
      <c r="AD424" s="65">
        <f>VLOOKUP(Table1[[#This Row],[Stock]], Table2[[#All],[Stock]:[param_complete]], 20, FALSE)</f>
        <v>133</v>
      </c>
      <c r="AE424" s="65">
        <f>VLOOKUP(Table1[[#This Row],[Stock]], Table2[[#All],[Stock]:[param_complete]], 22, FALSE)</f>
        <v>16</v>
      </c>
      <c r="AF424" s="65">
        <f>VLOOKUP(Table1[[#This Row],[Stock]], Table2[[#All],[Stock]:[param_complete]], 24, FALSE)</f>
        <v>26</v>
      </c>
      <c r="AG424" s="65">
        <f>VLOOKUP(Table1[[#This Row],[Stock]], Table2[[#All],[Stock]:[param_complete]], 26, FALSE)</f>
        <v>0</v>
      </c>
      <c r="AH424" s="65">
        <f>VLOOKUP(Table1[[#This Row],[Stock]], Table2[[#All],[Stock]:[param_complete]], 28, FALSE)</f>
        <v>0</v>
      </c>
      <c r="AI424" s="65">
        <f>VLOOKUP(Table1[[#This Row],[Stock]], Table2[[#All],[Stock]:[param_complete]], 29, FALSE)</f>
        <v>0</v>
      </c>
      <c r="AJ424" s="65">
        <f>VLOOKUP(Table1[[#This Row],[Stock]], Table2[[#All],[Stock]:[param_complete]], 30, FALSE)</f>
        <v>45</v>
      </c>
      <c r="AK424" s="65">
        <f>VLOOKUP(Table1[[#This Row],[Stock]], Table2[[#All],[Stock]:[param_complete]], 32, FALSE)</f>
        <v>0</v>
      </c>
    </row>
    <row r="425" spans="1:37" x14ac:dyDescent="0.3">
      <c r="A425" s="9" t="s">
        <v>257</v>
      </c>
      <c r="B425" s="9" t="s">
        <v>258</v>
      </c>
      <c r="C425" s="9" t="s">
        <v>259</v>
      </c>
      <c r="D425" s="9">
        <v>12</v>
      </c>
      <c r="E425" s="2">
        <v>0.99982416614174097</v>
      </c>
      <c r="F425" s="9"/>
      <c r="G425" s="9"/>
      <c r="H425" s="9"/>
      <c r="I425" s="9"/>
      <c r="J425" s="9" t="s">
        <v>260</v>
      </c>
      <c r="K425" s="9"/>
      <c r="L425" s="9"/>
      <c r="M425" s="1" t="s">
        <v>261</v>
      </c>
      <c r="N425" s="9"/>
      <c r="O425" s="9"/>
      <c r="P425" s="9">
        <v>0</v>
      </c>
      <c r="Q425" s="9" t="s">
        <v>7</v>
      </c>
      <c r="R425" s="9"/>
      <c r="S425" s="9"/>
      <c r="T425" s="65"/>
      <c r="U425" s="65" t="str">
        <f>VLOOKUP(Table1[[#This Row],[Stock]], Table2[[#All],[Stock]:[param_complete]], 2, FALSE)</f>
        <v>reef-associated</v>
      </c>
      <c r="V425" s="65">
        <f>VLOOKUP(Table1[[#This Row],[Stock]], Table2[[#All],[Stock]:[param_complete]], 4, FALSE)</f>
        <v>4.5</v>
      </c>
      <c r="W425" s="65">
        <f>VLOOKUP(Table1[[#This Row],[Stock]], Table2[[#All],[Stock]:[param_complete]], 6, FALSE)</f>
        <v>370</v>
      </c>
      <c r="X425" s="65">
        <f>VLOOKUP(Table1[[#This Row],[Stock]], Table2[[#All],[Stock]:[param_complete]], 8, FALSE)</f>
        <v>11.2</v>
      </c>
      <c r="Y425" s="65">
        <f>VLOOKUP(Table1[[#This Row],[Stock]], Table2[[#All],[Stock]:[param_complete]], 10, FALSE)</f>
        <v>2</v>
      </c>
      <c r="Z425" s="65">
        <f>VLOOKUP(Table1[[#This Row],[Stock]], Table2[[#All],[Stock]:[param_complete]], 12, FALSE)</f>
        <v>6</v>
      </c>
      <c r="AA425" s="65">
        <f>VLOOKUP(Table1[[#This Row],[Stock]], Table2[[#All],[Stock]:[param_complete]], 14, FALSE)</f>
        <v>101</v>
      </c>
      <c r="AB425" s="65">
        <f>VLOOKUP(Table1[[#This Row],[Stock]], Table2[[#All],[Stock]:[param_complete]], 16, FALSE)</f>
        <v>116.5</v>
      </c>
      <c r="AC425" s="65">
        <f>VLOOKUP(Table1[[#This Row],[Stock]], Table2[[#All],[Stock]:[param_complete]], 18, FALSE)</f>
        <v>0.29799999999999999</v>
      </c>
      <c r="AD425" s="65">
        <f>VLOOKUP(Table1[[#This Row],[Stock]], Table2[[#All],[Stock]:[param_complete]], 20, FALSE)</f>
        <v>133</v>
      </c>
      <c r="AE425" s="65">
        <f>VLOOKUP(Table1[[#This Row],[Stock]], Table2[[#All],[Stock]:[param_complete]], 22, FALSE)</f>
        <v>16</v>
      </c>
      <c r="AF425" s="65">
        <f>VLOOKUP(Table1[[#This Row],[Stock]], Table2[[#All],[Stock]:[param_complete]], 24, FALSE)</f>
        <v>26</v>
      </c>
      <c r="AG425" s="65">
        <f>VLOOKUP(Table1[[#This Row],[Stock]], Table2[[#All],[Stock]:[param_complete]], 26, FALSE)</f>
        <v>0</v>
      </c>
      <c r="AH425" s="65">
        <f>VLOOKUP(Table1[[#This Row],[Stock]], Table2[[#All],[Stock]:[param_complete]], 28, FALSE)</f>
        <v>0</v>
      </c>
      <c r="AI425" s="65">
        <f>VLOOKUP(Table1[[#This Row],[Stock]], Table2[[#All],[Stock]:[param_complete]], 29, FALSE)</f>
        <v>0</v>
      </c>
      <c r="AJ425" s="65">
        <f>VLOOKUP(Table1[[#This Row],[Stock]], Table2[[#All],[Stock]:[param_complete]], 30, FALSE)</f>
        <v>45</v>
      </c>
      <c r="AK425" s="65">
        <f>VLOOKUP(Table1[[#This Row],[Stock]], Table2[[#All],[Stock]:[param_complete]], 32, FALSE)</f>
        <v>0</v>
      </c>
    </row>
    <row r="426" spans="1:37" x14ac:dyDescent="0.3">
      <c r="A426" s="9" t="s">
        <v>257</v>
      </c>
      <c r="B426" s="9" t="s">
        <v>258</v>
      </c>
      <c r="C426" s="9" t="s">
        <v>259</v>
      </c>
      <c r="D426" s="9">
        <v>13</v>
      </c>
      <c r="E426" s="2">
        <v>0.99976619893572205</v>
      </c>
      <c r="F426" s="9"/>
      <c r="G426" s="9"/>
      <c r="H426" s="9"/>
      <c r="I426" s="9"/>
      <c r="J426" s="9" t="s">
        <v>260</v>
      </c>
      <c r="K426" s="9"/>
      <c r="L426" s="9"/>
      <c r="M426" s="1" t="s">
        <v>261</v>
      </c>
      <c r="N426" s="9"/>
      <c r="O426" s="9"/>
      <c r="P426" s="9">
        <v>0</v>
      </c>
      <c r="Q426" s="9" t="s">
        <v>7</v>
      </c>
      <c r="R426" s="9"/>
      <c r="S426" s="9"/>
      <c r="T426" s="65"/>
      <c r="U426" s="65" t="str">
        <f>VLOOKUP(Table1[[#This Row],[Stock]], Table2[[#All],[Stock]:[param_complete]], 2, FALSE)</f>
        <v>reef-associated</v>
      </c>
      <c r="V426" s="65">
        <f>VLOOKUP(Table1[[#This Row],[Stock]], Table2[[#All],[Stock]:[param_complete]], 4, FALSE)</f>
        <v>4.5</v>
      </c>
      <c r="W426" s="65">
        <f>VLOOKUP(Table1[[#This Row],[Stock]], Table2[[#All],[Stock]:[param_complete]], 6, FALSE)</f>
        <v>370</v>
      </c>
      <c r="X426" s="65">
        <f>VLOOKUP(Table1[[#This Row],[Stock]], Table2[[#All],[Stock]:[param_complete]], 8, FALSE)</f>
        <v>11.2</v>
      </c>
      <c r="Y426" s="65">
        <f>VLOOKUP(Table1[[#This Row],[Stock]], Table2[[#All],[Stock]:[param_complete]], 10, FALSE)</f>
        <v>2</v>
      </c>
      <c r="Z426" s="65">
        <f>VLOOKUP(Table1[[#This Row],[Stock]], Table2[[#All],[Stock]:[param_complete]], 12, FALSE)</f>
        <v>6</v>
      </c>
      <c r="AA426" s="65">
        <f>VLOOKUP(Table1[[#This Row],[Stock]], Table2[[#All],[Stock]:[param_complete]], 14, FALSE)</f>
        <v>101</v>
      </c>
      <c r="AB426" s="65">
        <f>VLOOKUP(Table1[[#This Row],[Stock]], Table2[[#All],[Stock]:[param_complete]], 16, FALSE)</f>
        <v>116.5</v>
      </c>
      <c r="AC426" s="65">
        <f>VLOOKUP(Table1[[#This Row],[Stock]], Table2[[#All],[Stock]:[param_complete]], 18, FALSE)</f>
        <v>0.29799999999999999</v>
      </c>
      <c r="AD426" s="65">
        <f>VLOOKUP(Table1[[#This Row],[Stock]], Table2[[#All],[Stock]:[param_complete]], 20, FALSE)</f>
        <v>133</v>
      </c>
      <c r="AE426" s="65">
        <f>VLOOKUP(Table1[[#This Row],[Stock]], Table2[[#All],[Stock]:[param_complete]], 22, FALSE)</f>
        <v>16</v>
      </c>
      <c r="AF426" s="65">
        <f>VLOOKUP(Table1[[#This Row],[Stock]], Table2[[#All],[Stock]:[param_complete]], 24, FALSE)</f>
        <v>26</v>
      </c>
      <c r="AG426" s="65">
        <f>VLOOKUP(Table1[[#This Row],[Stock]], Table2[[#All],[Stock]:[param_complete]], 26, FALSE)</f>
        <v>0</v>
      </c>
      <c r="AH426" s="65">
        <f>VLOOKUP(Table1[[#This Row],[Stock]], Table2[[#All],[Stock]:[param_complete]], 28, FALSE)</f>
        <v>0</v>
      </c>
      <c r="AI426" s="65">
        <f>VLOOKUP(Table1[[#This Row],[Stock]], Table2[[#All],[Stock]:[param_complete]], 29, FALSE)</f>
        <v>0</v>
      </c>
      <c r="AJ426" s="65">
        <f>VLOOKUP(Table1[[#This Row],[Stock]], Table2[[#All],[Stock]:[param_complete]], 30, FALSE)</f>
        <v>45</v>
      </c>
      <c r="AK426" s="65">
        <f>VLOOKUP(Table1[[#This Row],[Stock]], Table2[[#All],[Stock]:[param_complete]], 32, FALSE)</f>
        <v>0</v>
      </c>
    </row>
    <row r="427" spans="1:37" x14ac:dyDescent="0.3">
      <c r="A427" s="9" t="s">
        <v>257</v>
      </c>
      <c r="B427" s="9" t="s">
        <v>258</v>
      </c>
      <c r="C427" s="9" t="s">
        <v>259</v>
      </c>
      <c r="D427" s="9">
        <v>14</v>
      </c>
      <c r="E427" s="2">
        <v>1</v>
      </c>
      <c r="F427" s="9"/>
      <c r="G427" s="9"/>
      <c r="H427" s="9"/>
      <c r="I427" s="9"/>
      <c r="J427" s="9" t="s">
        <v>260</v>
      </c>
      <c r="K427" s="9"/>
      <c r="L427" s="9"/>
      <c r="M427" s="1" t="s">
        <v>261</v>
      </c>
      <c r="N427" s="9"/>
      <c r="O427" s="9"/>
      <c r="P427" s="9">
        <v>0</v>
      </c>
      <c r="Q427" s="9" t="s">
        <v>7</v>
      </c>
      <c r="R427" s="9"/>
      <c r="S427" s="9"/>
      <c r="T427" s="65"/>
      <c r="U427" s="65" t="str">
        <f>VLOOKUP(Table1[[#This Row],[Stock]], Table2[[#All],[Stock]:[param_complete]], 2, FALSE)</f>
        <v>reef-associated</v>
      </c>
      <c r="V427" s="65">
        <f>VLOOKUP(Table1[[#This Row],[Stock]], Table2[[#All],[Stock]:[param_complete]], 4, FALSE)</f>
        <v>4.5</v>
      </c>
      <c r="W427" s="65">
        <f>VLOOKUP(Table1[[#This Row],[Stock]], Table2[[#All],[Stock]:[param_complete]], 6, FALSE)</f>
        <v>370</v>
      </c>
      <c r="X427" s="65">
        <f>VLOOKUP(Table1[[#This Row],[Stock]], Table2[[#All],[Stock]:[param_complete]], 8, FALSE)</f>
        <v>11.2</v>
      </c>
      <c r="Y427" s="65">
        <f>VLOOKUP(Table1[[#This Row],[Stock]], Table2[[#All],[Stock]:[param_complete]], 10, FALSE)</f>
        <v>2</v>
      </c>
      <c r="Z427" s="65">
        <f>VLOOKUP(Table1[[#This Row],[Stock]], Table2[[#All],[Stock]:[param_complete]], 12, FALSE)</f>
        <v>6</v>
      </c>
      <c r="AA427" s="65">
        <f>VLOOKUP(Table1[[#This Row],[Stock]], Table2[[#All],[Stock]:[param_complete]], 14, FALSE)</f>
        <v>101</v>
      </c>
      <c r="AB427" s="65">
        <f>VLOOKUP(Table1[[#This Row],[Stock]], Table2[[#All],[Stock]:[param_complete]], 16, FALSE)</f>
        <v>116.5</v>
      </c>
      <c r="AC427" s="65">
        <f>VLOOKUP(Table1[[#This Row],[Stock]], Table2[[#All],[Stock]:[param_complete]], 18, FALSE)</f>
        <v>0.29799999999999999</v>
      </c>
      <c r="AD427" s="65">
        <f>VLOOKUP(Table1[[#This Row],[Stock]], Table2[[#All],[Stock]:[param_complete]], 20, FALSE)</f>
        <v>133</v>
      </c>
      <c r="AE427" s="65">
        <f>VLOOKUP(Table1[[#This Row],[Stock]], Table2[[#All],[Stock]:[param_complete]], 22, FALSE)</f>
        <v>16</v>
      </c>
      <c r="AF427" s="65">
        <f>VLOOKUP(Table1[[#This Row],[Stock]], Table2[[#All],[Stock]:[param_complete]], 24, FALSE)</f>
        <v>26</v>
      </c>
      <c r="AG427" s="65">
        <f>VLOOKUP(Table1[[#This Row],[Stock]], Table2[[#All],[Stock]:[param_complete]], 26, FALSE)</f>
        <v>0</v>
      </c>
      <c r="AH427" s="65">
        <f>VLOOKUP(Table1[[#This Row],[Stock]], Table2[[#All],[Stock]:[param_complete]], 28, FALSE)</f>
        <v>0</v>
      </c>
      <c r="AI427" s="65">
        <f>VLOOKUP(Table1[[#This Row],[Stock]], Table2[[#All],[Stock]:[param_complete]], 29, FALSE)</f>
        <v>0</v>
      </c>
      <c r="AJ427" s="65">
        <f>VLOOKUP(Table1[[#This Row],[Stock]], Table2[[#All],[Stock]:[param_complete]], 30, FALSE)</f>
        <v>45</v>
      </c>
      <c r="AK427" s="65">
        <f>VLOOKUP(Table1[[#This Row],[Stock]], Table2[[#All],[Stock]:[param_complete]], 32, FALSE)</f>
        <v>0</v>
      </c>
    </row>
    <row r="428" spans="1:37" x14ac:dyDescent="0.3">
      <c r="A428" s="9" t="s">
        <v>257</v>
      </c>
      <c r="B428" s="9" t="s">
        <v>258</v>
      </c>
      <c r="C428" s="9" t="s">
        <v>259</v>
      </c>
      <c r="D428" s="9">
        <v>15</v>
      </c>
      <c r="E428" s="2">
        <v>1</v>
      </c>
      <c r="F428" s="9"/>
      <c r="G428" s="9"/>
      <c r="H428" s="9"/>
      <c r="I428" s="9"/>
      <c r="J428" s="9" t="s">
        <v>260</v>
      </c>
      <c r="K428" s="9"/>
      <c r="L428" s="9"/>
      <c r="M428" s="1" t="s">
        <v>261</v>
      </c>
      <c r="N428" s="9"/>
      <c r="O428" s="9"/>
      <c r="P428" s="9">
        <v>0</v>
      </c>
      <c r="Q428" s="9" t="s">
        <v>7</v>
      </c>
      <c r="R428" s="9"/>
      <c r="S428" s="9"/>
      <c r="T428" s="65"/>
      <c r="U428" s="65" t="str">
        <f>VLOOKUP(Table1[[#This Row],[Stock]], Table2[[#All],[Stock]:[param_complete]], 2, FALSE)</f>
        <v>reef-associated</v>
      </c>
      <c r="V428" s="65">
        <f>VLOOKUP(Table1[[#This Row],[Stock]], Table2[[#All],[Stock]:[param_complete]], 4, FALSE)</f>
        <v>4.5</v>
      </c>
      <c r="W428" s="65">
        <f>VLOOKUP(Table1[[#This Row],[Stock]], Table2[[#All],[Stock]:[param_complete]], 6, FALSE)</f>
        <v>370</v>
      </c>
      <c r="X428" s="65">
        <f>VLOOKUP(Table1[[#This Row],[Stock]], Table2[[#All],[Stock]:[param_complete]], 8, FALSE)</f>
        <v>11.2</v>
      </c>
      <c r="Y428" s="65">
        <f>VLOOKUP(Table1[[#This Row],[Stock]], Table2[[#All],[Stock]:[param_complete]], 10, FALSE)</f>
        <v>2</v>
      </c>
      <c r="Z428" s="65">
        <f>VLOOKUP(Table1[[#This Row],[Stock]], Table2[[#All],[Stock]:[param_complete]], 12, FALSE)</f>
        <v>6</v>
      </c>
      <c r="AA428" s="65">
        <f>VLOOKUP(Table1[[#This Row],[Stock]], Table2[[#All],[Stock]:[param_complete]], 14, FALSE)</f>
        <v>101</v>
      </c>
      <c r="AB428" s="65">
        <f>VLOOKUP(Table1[[#This Row],[Stock]], Table2[[#All],[Stock]:[param_complete]], 16, FALSE)</f>
        <v>116.5</v>
      </c>
      <c r="AC428" s="65">
        <f>VLOOKUP(Table1[[#This Row],[Stock]], Table2[[#All],[Stock]:[param_complete]], 18, FALSE)</f>
        <v>0.29799999999999999</v>
      </c>
      <c r="AD428" s="65">
        <f>VLOOKUP(Table1[[#This Row],[Stock]], Table2[[#All],[Stock]:[param_complete]], 20, FALSE)</f>
        <v>133</v>
      </c>
      <c r="AE428" s="65">
        <f>VLOOKUP(Table1[[#This Row],[Stock]], Table2[[#All],[Stock]:[param_complete]], 22, FALSE)</f>
        <v>16</v>
      </c>
      <c r="AF428" s="65">
        <f>VLOOKUP(Table1[[#This Row],[Stock]], Table2[[#All],[Stock]:[param_complete]], 24, FALSE)</f>
        <v>26</v>
      </c>
      <c r="AG428" s="65">
        <f>VLOOKUP(Table1[[#This Row],[Stock]], Table2[[#All],[Stock]:[param_complete]], 26, FALSE)</f>
        <v>0</v>
      </c>
      <c r="AH428" s="65">
        <f>VLOOKUP(Table1[[#This Row],[Stock]], Table2[[#All],[Stock]:[param_complete]], 28, FALSE)</f>
        <v>0</v>
      </c>
      <c r="AI428" s="65">
        <f>VLOOKUP(Table1[[#This Row],[Stock]], Table2[[#All],[Stock]:[param_complete]], 29, FALSE)</f>
        <v>0</v>
      </c>
      <c r="AJ428" s="65">
        <f>VLOOKUP(Table1[[#This Row],[Stock]], Table2[[#All],[Stock]:[param_complete]], 30, FALSE)</f>
        <v>45</v>
      </c>
      <c r="AK428" s="65">
        <f>VLOOKUP(Table1[[#This Row],[Stock]], Table2[[#All],[Stock]:[param_complete]], 32, FALSE)</f>
        <v>0</v>
      </c>
    </row>
    <row r="429" spans="1:37" x14ac:dyDescent="0.3">
      <c r="A429" s="9" t="s">
        <v>257</v>
      </c>
      <c r="B429" s="9" t="s">
        <v>258</v>
      </c>
      <c r="C429" s="9" t="s">
        <v>259</v>
      </c>
      <c r="D429" s="9">
        <v>16</v>
      </c>
      <c r="E429" s="2">
        <v>1</v>
      </c>
      <c r="F429" s="9"/>
      <c r="G429" s="9"/>
      <c r="H429" s="9"/>
      <c r="I429" s="9"/>
      <c r="J429" s="9" t="s">
        <v>260</v>
      </c>
      <c r="K429" s="9"/>
      <c r="L429" s="9"/>
      <c r="M429" s="1" t="s">
        <v>261</v>
      </c>
      <c r="N429" s="9"/>
      <c r="O429" s="9"/>
      <c r="P429" s="9">
        <v>0</v>
      </c>
      <c r="Q429" s="9" t="s">
        <v>7</v>
      </c>
      <c r="R429" s="9"/>
      <c r="S429" s="9"/>
      <c r="T429" s="65"/>
      <c r="U429" s="65" t="str">
        <f>VLOOKUP(Table1[[#This Row],[Stock]], Table2[[#All],[Stock]:[param_complete]], 2, FALSE)</f>
        <v>reef-associated</v>
      </c>
      <c r="V429" s="65">
        <f>VLOOKUP(Table1[[#This Row],[Stock]], Table2[[#All],[Stock]:[param_complete]], 4, FALSE)</f>
        <v>4.5</v>
      </c>
      <c r="W429" s="65">
        <f>VLOOKUP(Table1[[#This Row],[Stock]], Table2[[#All],[Stock]:[param_complete]], 6, FALSE)</f>
        <v>370</v>
      </c>
      <c r="X429" s="65">
        <f>VLOOKUP(Table1[[#This Row],[Stock]], Table2[[#All],[Stock]:[param_complete]], 8, FALSE)</f>
        <v>11.2</v>
      </c>
      <c r="Y429" s="65">
        <f>VLOOKUP(Table1[[#This Row],[Stock]], Table2[[#All],[Stock]:[param_complete]], 10, FALSE)</f>
        <v>2</v>
      </c>
      <c r="Z429" s="65">
        <f>VLOOKUP(Table1[[#This Row],[Stock]], Table2[[#All],[Stock]:[param_complete]], 12, FALSE)</f>
        <v>6</v>
      </c>
      <c r="AA429" s="65">
        <f>VLOOKUP(Table1[[#This Row],[Stock]], Table2[[#All],[Stock]:[param_complete]], 14, FALSE)</f>
        <v>101</v>
      </c>
      <c r="AB429" s="65">
        <f>VLOOKUP(Table1[[#This Row],[Stock]], Table2[[#All],[Stock]:[param_complete]], 16, FALSE)</f>
        <v>116.5</v>
      </c>
      <c r="AC429" s="65">
        <f>VLOOKUP(Table1[[#This Row],[Stock]], Table2[[#All],[Stock]:[param_complete]], 18, FALSE)</f>
        <v>0.29799999999999999</v>
      </c>
      <c r="AD429" s="65">
        <f>VLOOKUP(Table1[[#This Row],[Stock]], Table2[[#All],[Stock]:[param_complete]], 20, FALSE)</f>
        <v>133</v>
      </c>
      <c r="AE429" s="65">
        <f>VLOOKUP(Table1[[#This Row],[Stock]], Table2[[#All],[Stock]:[param_complete]], 22, FALSE)</f>
        <v>16</v>
      </c>
      <c r="AF429" s="65">
        <f>VLOOKUP(Table1[[#This Row],[Stock]], Table2[[#All],[Stock]:[param_complete]], 24, FALSE)</f>
        <v>26</v>
      </c>
      <c r="AG429" s="65">
        <f>VLOOKUP(Table1[[#This Row],[Stock]], Table2[[#All],[Stock]:[param_complete]], 26, FALSE)</f>
        <v>0</v>
      </c>
      <c r="AH429" s="65">
        <f>VLOOKUP(Table1[[#This Row],[Stock]], Table2[[#All],[Stock]:[param_complete]], 28, FALSE)</f>
        <v>0</v>
      </c>
      <c r="AI429" s="65">
        <f>VLOOKUP(Table1[[#This Row],[Stock]], Table2[[#All],[Stock]:[param_complete]], 29, FALSE)</f>
        <v>0</v>
      </c>
      <c r="AJ429" s="65">
        <f>VLOOKUP(Table1[[#This Row],[Stock]], Table2[[#All],[Stock]:[param_complete]], 30, FALSE)</f>
        <v>45</v>
      </c>
      <c r="AK429" s="65">
        <f>VLOOKUP(Table1[[#This Row],[Stock]], Table2[[#All],[Stock]:[param_complete]], 32, FALSE)</f>
        <v>0</v>
      </c>
    </row>
    <row r="430" spans="1:37" x14ac:dyDescent="0.3">
      <c r="A430" s="9" t="s">
        <v>257</v>
      </c>
      <c r="B430" s="9" t="s">
        <v>258</v>
      </c>
      <c r="C430" s="9" t="s">
        <v>259</v>
      </c>
      <c r="D430" s="9">
        <v>17</v>
      </c>
      <c r="E430" s="2">
        <v>1</v>
      </c>
      <c r="F430" s="9"/>
      <c r="G430" s="9"/>
      <c r="H430" s="9"/>
      <c r="I430" s="9"/>
      <c r="J430" s="9" t="s">
        <v>260</v>
      </c>
      <c r="K430" s="9"/>
      <c r="L430" s="9"/>
      <c r="M430" s="1" t="s">
        <v>261</v>
      </c>
      <c r="N430" s="9"/>
      <c r="O430" s="9"/>
      <c r="P430" s="9">
        <v>0</v>
      </c>
      <c r="Q430" s="9" t="s">
        <v>7</v>
      </c>
      <c r="R430" s="9"/>
      <c r="S430" s="9"/>
      <c r="T430" s="65"/>
      <c r="U430" s="65" t="str">
        <f>VLOOKUP(Table1[[#This Row],[Stock]], Table2[[#All],[Stock]:[param_complete]], 2, FALSE)</f>
        <v>reef-associated</v>
      </c>
      <c r="V430" s="65">
        <f>VLOOKUP(Table1[[#This Row],[Stock]], Table2[[#All],[Stock]:[param_complete]], 4, FALSE)</f>
        <v>4.5</v>
      </c>
      <c r="W430" s="65">
        <f>VLOOKUP(Table1[[#This Row],[Stock]], Table2[[#All],[Stock]:[param_complete]], 6, FALSE)</f>
        <v>370</v>
      </c>
      <c r="X430" s="65">
        <f>VLOOKUP(Table1[[#This Row],[Stock]], Table2[[#All],[Stock]:[param_complete]], 8, FALSE)</f>
        <v>11.2</v>
      </c>
      <c r="Y430" s="65">
        <f>VLOOKUP(Table1[[#This Row],[Stock]], Table2[[#All],[Stock]:[param_complete]], 10, FALSE)</f>
        <v>2</v>
      </c>
      <c r="Z430" s="65">
        <f>VLOOKUP(Table1[[#This Row],[Stock]], Table2[[#All],[Stock]:[param_complete]], 12, FALSE)</f>
        <v>6</v>
      </c>
      <c r="AA430" s="65">
        <f>VLOOKUP(Table1[[#This Row],[Stock]], Table2[[#All],[Stock]:[param_complete]], 14, FALSE)</f>
        <v>101</v>
      </c>
      <c r="AB430" s="65">
        <f>VLOOKUP(Table1[[#This Row],[Stock]], Table2[[#All],[Stock]:[param_complete]], 16, FALSE)</f>
        <v>116.5</v>
      </c>
      <c r="AC430" s="65">
        <f>VLOOKUP(Table1[[#This Row],[Stock]], Table2[[#All],[Stock]:[param_complete]], 18, FALSE)</f>
        <v>0.29799999999999999</v>
      </c>
      <c r="AD430" s="65">
        <f>VLOOKUP(Table1[[#This Row],[Stock]], Table2[[#All],[Stock]:[param_complete]], 20, FALSE)</f>
        <v>133</v>
      </c>
      <c r="AE430" s="65">
        <f>VLOOKUP(Table1[[#This Row],[Stock]], Table2[[#All],[Stock]:[param_complete]], 22, FALSE)</f>
        <v>16</v>
      </c>
      <c r="AF430" s="65">
        <f>VLOOKUP(Table1[[#This Row],[Stock]], Table2[[#All],[Stock]:[param_complete]], 24, FALSE)</f>
        <v>26</v>
      </c>
      <c r="AG430" s="65">
        <f>VLOOKUP(Table1[[#This Row],[Stock]], Table2[[#All],[Stock]:[param_complete]], 26, FALSE)</f>
        <v>0</v>
      </c>
      <c r="AH430" s="65">
        <f>VLOOKUP(Table1[[#This Row],[Stock]], Table2[[#All],[Stock]:[param_complete]], 28, FALSE)</f>
        <v>0</v>
      </c>
      <c r="AI430" s="65">
        <f>VLOOKUP(Table1[[#This Row],[Stock]], Table2[[#All],[Stock]:[param_complete]], 29, FALSE)</f>
        <v>0</v>
      </c>
      <c r="AJ430" s="65">
        <f>VLOOKUP(Table1[[#This Row],[Stock]], Table2[[#All],[Stock]:[param_complete]], 30, FALSE)</f>
        <v>45</v>
      </c>
      <c r="AK430" s="65">
        <f>VLOOKUP(Table1[[#This Row],[Stock]], Table2[[#All],[Stock]:[param_complete]], 32, FALSE)</f>
        <v>0</v>
      </c>
    </row>
    <row r="431" spans="1:37" x14ac:dyDescent="0.3">
      <c r="A431" s="9" t="s">
        <v>257</v>
      </c>
      <c r="B431" s="9" t="s">
        <v>258</v>
      </c>
      <c r="C431" s="9" t="s">
        <v>259</v>
      </c>
      <c r="D431">
        <v>18</v>
      </c>
      <c r="E431" s="2">
        <v>1</v>
      </c>
      <c r="F431" s="9"/>
      <c r="G431" s="9"/>
      <c r="H431" s="9"/>
      <c r="I431" s="9"/>
      <c r="J431" s="9" t="s">
        <v>260</v>
      </c>
      <c r="K431" s="9"/>
      <c r="L431" s="9"/>
      <c r="M431" s="1" t="s">
        <v>261</v>
      </c>
      <c r="N431" s="9"/>
      <c r="O431" s="9"/>
      <c r="P431" s="9">
        <v>0</v>
      </c>
      <c r="Q431" s="9" t="s">
        <v>7</v>
      </c>
      <c r="R431" s="9"/>
      <c r="S431" s="9"/>
      <c r="T431" s="65"/>
      <c r="U431" s="65" t="str">
        <f>VLOOKUP(Table1[[#This Row],[Stock]], Table2[[#All],[Stock]:[param_complete]], 2, FALSE)</f>
        <v>reef-associated</v>
      </c>
      <c r="V431" s="65">
        <f>VLOOKUP(Table1[[#This Row],[Stock]], Table2[[#All],[Stock]:[param_complete]], 4, FALSE)</f>
        <v>4.5</v>
      </c>
      <c r="W431" s="65">
        <f>VLOOKUP(Table1[[#This Row],[Stock]], Table2[[#All],[Stock]:[param_complete]], 6, FALSE)</f>
        <v>370</v>
      </c>
      <c r="X431" s="65">
        <f>VLOOKUP(Table1[[#This Row],[Stock]], Table2[[#All],[Stock]:[param_complete]], 8, FALSE)</f>
        <v>11.2</v>
      </c>
      <c r="Y431" s="65">
        <f>VLOOKUP(Table1[[#This Row],[Stock]], Table2[[#All],[Stock]:[param_complete]], 10, FALSE)</f>
        <v>2</v>
      </c>
      <c r="Z431" s="65">
        <f>VLOOKUP(Table1[[#This Row],[Stock]], Table2[[#All],[Stock]:[param_complete]], 12, FALSE)</f>
        <v>6</v>
      </c>
      <c r="AA431" s="65">
        <f>VLOOKUP(Table1[[#This Row],[Stock]], Table2[[#All],[Stock]:[param_complete]], 14, FALSE)</f>
        <v>101</v>
      </c>
      <c r="AB431" s="65">
        <f>VLOOKUP(Table1[[#This Row],[Stock]], Table2[[#All],[Stock]:[param_complete]], 16, FALSE)</f>
        <v>116.5</v>
      </c>
      <c r="AC431" s="65">
        <f>VLOOKUP(Table1[[#This Row],[Stock]], Table2[[#All],[Stock]:[param_complete]], 18, FALSE)</f>
        <v>0.29799999999999999</v>
      </c>
      <c r="AD431" s="65">
        <f>VLOOKUP(Table1[[#This Row],[Stock]], Table2[[#All],[Stock]:[param_complete]], 20, FALSE)</f>
        <v>133</v>
      </c>
      <c r="AE431" s="65">
        <f>VLOOKUP(Table1[[#This Row],[Stock]], Table2[[#All],[Stock]:[param_complete]], 22, FALSE)</f>
        <v>16</v>
      </c>
      <c r="AF431" s="65">
        <f>VLOOKUP(Table1[[#This Row],[Stock]], Table2[[#All],[Stock]:[param_complete]], 24, FALSE)</f>
        <v>26</v>
      </c>
      <c r="AG431" s="65">
        <f>VLOOKUP(Table1[[#This Row],[Stock]], Table2[[#All],[Stock]:[param_complete]], 26, FALSE)</f>
        <v>0</v>
      </c>
      <c r="AH431" s="65">
        <f>VLOOKUP(Table1[[#This Row],[Stock]], Table2[[#All],[Stock]:[param_complete]], 28, FALSE)</f>
        <v>0</v>
      </c>
      <c r="AI431" s="65">
        <f>VLOOKUP(Table1[[#This Row],[Stock]], Table2[[#All],[Stock]:[param_complete]], 29, FALSE)</f>
        <v>0</v>
      </c>
      <c r="AJ431" s="65">
        <f>VLOOKUP(Table1[[#This Row],[Stock]], Table2[[#All],[Stock]:[param_complete]], 30, FALSE)</f>
        <v>45</v>
      </c>
      <c r="AK431" s="65">
        <f>VLOOKUP(Table1[[#This Row],[Stock]], Table2[[#All],[Stock]:[param_complete]], 32, FALSE)</f>
        <v>0</v>
      </c>
    </row>
    <row r="432" spans="1:37" x14ac:dyDescent="0.3">
      <c r="A432" t="s">
        <v>48</v>
      </c>
      <c r="B432" t="s">
        <v>50</v>
      </c>
      <c r="C432" t="s">
        <v>51</v>
      </c>
      <c r="D432">
        <v>0</v>
      </c>
      <c r="E432">
        <v>0</v>
      </c>
      <c r="F432">
        <v>0.84</v>
      </c>
      <c r="H432" t="s">
        <v>52</v>
      </c>
      <c r="I432" t="s">
        <v>28</v>
      </c>
      <c r="J432" t="s">
        <v>53</v>
      </c>
      <c r="K432" t="s">
        <v>53</v>
      </c>
      <c r="M432" s="1" t="s">
        <v>54</v>
      </c>
      <c r="N432" s="1" t="s">
        <v>54</v>
      </c>
      <c r="P432">
        <v>1</v>
      </c>
      <c r="Q432" t="s">
        <v>7</v>
      </c>
      <c r="R432" t="s">
        <v>7</v>
      </c>
      <c r="T432" t="s">
        <v>9</v>
      </c>
      <c r="U432" s="9" t="str">
        <f>VLOOKUP(Table1[[#This Row],[Stock]], Table2[[#All],[Stock]:[param_complete]], 2, FALSE)</f>
        <v>pelagic</v>
      </c>
      <c r="V432" s="9">
        <f>VLOOKUP(Table1[[#This Row],[Stock]], Table2[[#All],[Stock]:[param_complete]], 4, FALSE)</f>
        <v>4.16</v>
      </c>
      <c r="W432" s="9">
        <f>VLOOKUP(Table1[[#This Row],[Stock]], Table2[[#All],[Stock]:[param_complete]], 6, FALSE)</f>
        <v>640</v>
      </c>
      <c r="X432" s="9">
        <f>VLOOKUP(Table1[[#This Row],[Stock]], Table2[[#All],[Stock]:[param_complete]], 8, FALSE)</f>
        <v>9.75</v>
      </c>
      <c r="Y432" s="9">
        <f>VLOOKUP(Table1[[#This Row],[Stock]], Table2[[#All],[Stock]:[param_complete]], 10, FALSE)</f>
        <v>2</v>
      </c>
      <c r="Z432" s="9">
        <f>VLOOKUP(Table1[[#This Row],[Stock]], Table2[[#All],[Stock]:[param_complete]], 12, FALSE)</f>
        <v>5.5</v>
      </c>
      <c r="AA432" s="9">
        <f>VLOOKUP(Table1[[#This Row],[Stock]], Table2[[#All],[Stock]:[param_complete]], 14, FALSE)</f>
        <v>193</v>
      </c>
      <c r="AB432" s="9">
        <f>VLOOKUP(Table1[[#This Row],[Stock]], Table2[[#All],[Stock]:[param_complete]], 16, FALSE)</f>
        <v>309</v>
      </c>
      <c r="AC432" s="9">
        <f>VLOOKUP(Table1[[#This Row],[Stock]], Table2[[#All],[Stock]:[param_complete]], 18, FALSE)</f>
        <v>0.10100000000000001</v>
      </c>
      <c r="AD432" s="9">
        <f>VLOOKUP(Table1[[#This Row],[Stock]], Table2[[#All],[Stock]:[param_complete]], 20, FALSE)</f>
        <v>285</v>
      </c>
      <c r="AE432" s="9">
        <f>VLOOKUP(Table1[[#This Row],[Stock]], Table2[[#All],[Stock]:[param_complete]], 22, FALSE)</f>
        <v>14</v>
      </c>
      <c r="AF432" s="9">
        <f>VLOOKUP(Table1[[#This Row],[Stock]], Table2[[#All],[Stock]:[param_complete]], 24, FALSE)</f>
        <v>27.5</v>
      </c>
      <c r="AG432" s="9">
        <f>VLOOKUP(Table1[[#This Row],[Stock]], Table2[[#All],[Stock]:[param_complete]], 26, FALSE)</f>
        <v>0</v>
      </c>
      <c r="AH432" s="9">
        <f>VLOOKUP(Table1[[#This Row],[Stock]], Table2[[#All],[Stock]:[param_complete]], 28, FALSE)</f>
        <v>0</v>
      </c>
      <c r="AI432" s="9">
        <f>VLOOKUP(Table1[[#This Row],[Stock]], Table2[[#All],[Stock]:[param_complete]], 29, FALSE)</f>
        <v>230</v>
      </c>
      <c r="AJ432" s="9">
        <f>VLOOKUP(Table1[[#This Row],[Stock]], Table2[[#All],[Stock]:[param_complete]], 30, FALSE)</f>
        <v>115</v>
      </c>
      <c r="AK432" s="65">
        <f>VLOOKUP(Table1[[#This Row],[Stock]], Table2[[#All],[Stock]:[param_complete]], 32, FALSE)</f>
        <v>0</v>
      </c>
    </row>
    <row r="433" spans="1:37" x14ac:dyDescent="0.3">
      <c r="A433" t="s">
        <v>48</v>
      </c>
      <c r="B433" t="s">
        <v>50</v>
      </c>
      <c r="C433" t="s">
        <v>51</v>
      </c>
      <c r="D433">
        <v>1</v>
      </c>
      <c r="E433">
        <v>0</v>
      </c>
      <c r="F433">
        <f t="shared" ref="F433:F468" si="4">1-0.18</f>
        <v>0.82000000000000006</v>
      </c>
      <c r="H433" t="s">
        <v>52</v>
      </c>
      <c r="I433" t="s">
        <v>28</v>
      </c>
      <c r="J433" t="s">
        <v>53</v>
      </c>
      <c r="K433" t="s">
        <v>53</v>
      </c>
      <c r="M433" s="1" t="s">
        <v>54</v>
      </c>
      <c r="N433" s="1" t="s">
        <v>54</v>
      </c>
      <c r="P433">
        <v>1</v>
      </c>
      <c r="Q433" t="s">
        <v>7</v>
      </c>
      <c r="R433" t="s">
        <v>7</v>
      </c>
      <c r="T433" t="s">
        <v>9</v>
      </c>
      <c r="U433" s="9" t="str">
        <f>VLOOKUP(Table1[[#This Row],[Stock]], Table2[[#All],[Stock]:[param_complete]], 2, FALSE)</f>
        <v>pelagic</v>
      </c>
      <c r="V433" s="9">
        <f>VLOOKUP(Table1[[#This Row],[Stock]], Table2[[#All],[Stock]:[param_complete]], 4, FALSE)</f>
        <v>4.16</v>
      </c>
      <c r="W433" s="9">
        <f>VLOOKUP(Table1[[#This Row],[Stock]], Table2[[#All],[Stock]:[param_complete]], 6, FALSE)</f>
        <v>640</v>
      </c>
      <c r="X433" s="9">
        <f>VLOOKUP(Table1[[#This Row],[Stock]], Table2[[#All],[Stock]:[param_complete]], 8, FALSE)</f>
        <v>9.75</v>
      </c>
      <c r="Y433" s="9">
        <f>VLOOKUP(Table1[[#This Row],[Stock]], Table2[[#All],[Stock]:[param_complete]], 10, FALSE)</f>
        <v>2</v>
      </c>
      <c r="Z433" s="9">
        <f>VLOOKUP(Table1[[#This Row],[Stock]], Table2[[#All],[Stock]:[param_complete]], 12, FALSE)</f>
        <v>5.5</v>
      </c>
      <c r="AA433" s="9">
        <f>VLOOKUP(Table1[[#This Row],[Stock]], Table2[[#All],[Stock]:[param_complete]], 14, FALSE)</f>
        <v>193</v>
      </c>
      <c r="AB433" s="9">
        <f>VLOOKUP(Table1[[#This Row],[Stock]], Table2[[#All],[Stock]:[param_complete]], 16, FALSE)</f>
        <v>309</v>
      </c>
      <c r="AC433" s="9">
        <f>VLOOKUP(Table1[[#This Row],[Stock]], Table2[[#All],[Stock]:[param_complete]], 18, FALSE)</f>
        <v>0.10100000000000001</v>
      </c>
      <c r="AD433" s="9">
        <f>VLOOKUP(Table1[[#This Row],[Stock]], Table2[[#All],[Stock]:[param_complete]], 20, FALSE)</f>
        <v>285</v>
      </c>
      <c r="AE433" s="9">
        <f>VLOOKUP(Table1[[#This Row],[Stock]], Table2[[#All],[Stock]:[param_complete]], 22, FALSE)</f>
        <v>14</v>
      </c>
      <c r="AF433" s="9">
        <f>VLOOKUP(Table1[[#This Row],[Stock]], Table2[[#All],[Stock]:[param_complete]], 24, FALSE)</f>
        <v>27.5</v>
      </c>
      <c r="AG433" s="9">
        <f>VLOOKUP(Table1[[#This Row],[Stock]], Table2[[#All],[Stock]:[param_complete]], 26, FALSE)</f>
        <v>0</v>
      </c>
      <c r="AH433" s="9">
        <f>VLOOKUP(Table1[[#This Row],[Stock]], Table2[[#All],[Stock]:[param_complete]], 28, FALSE)</f>
        <v>0</v>
      </c>
      <c r="AI433" s="9">
        <f>VLOOKUP(Table1[[#This Row],[Stock]], Table2[[#All],[Stock]:[param_complete]], 29, FALSE)</f>
        <v>230</v>
      </c>
      <c r="AJ433" s="9">
        <f>VLOOKUP(Table1[[#This Row],[Stock]], Table2[[#All],[Stock]:[param_complete]], 30, FALSE)</f>
        <v>115</v>
      </c>
      <c r="AK433" s="65">
        <f>VLOOKUP(Table1[[#This Row],[Stock]], Table2[[#All],[Stock]:[param_complete]], 32, FALSE)</f>
        <v>0</v>
      </c>
    </row>
    <row r="434" spans="1:37" x14ac:dyDescent="0.3">
      <c r="A434" t="s">
        <v>48</v>
      </c>
      <c r="B434" t="s">
        <v>50</v>
      </c>
      <c r="C434" t="s">
        <v>51</v>
      </c>
      <c r="D434">
        <v>2</v>
      </c>
      <c r="E434">
        <v>3.47E-3</v>
      </c>
      <c r="F434">
        <f t="shared" si="4"/>
        <v>0.82000000000000006</v>
      </c>
      <c r="H434" t="s">
        <v>55</v>
      </c>
      <c r="I434" t="s">
        <v>28</v>
      </c>
      <c r="J434" t="s">
        <v>53</v>
      </c>
      <c r="K434" t="s">
        <v>53</v>
      </c>
      <c r="M434" s="1" t="s">
        <v>54</v>
      </c>
      <c r="N434" s="1" t="s">
        <v>54</v>
      </c>
      <c r="P434">
        <v>1</v>
      </c>
      <c r="Q434" t="s">
        <v>7</v>
      </c>
      <c r="R434" t="s">
        <v>7</v>
      </c>
      <c r="T434" t="s">
        <v>9</v>
      </c>
      <c r="U434" s="9" t="str">
        <f>VLOOKUP(Table1[[#This Row],[Stock]], Table2[[#All],[Stock]:[param_complete]], 2, FALSE)</f>
        <v>pelagic</v>
      </c>
      <c r="V434" s="9">
        <f>VLOOKUP(Table1[[#This Row],[Stock]], Table2[[#All],[Stock]:[param_complete]], 4, FALSE)</f>
        <v>4.16</v>
      </c>
      <c r="W434" s="9">
        <f>VLOOKUP(Table1[[#This Row],[Stock]], Table2[[#All],[Stock]:[param_complete]], 6, FALSE)</f>
        <v>640</v>
      </c>
      <c r="X434" s="9">
        <f>VLOOKUP(Table1[[#This Row],[Stock]], Table2[[#All],[Stock]:[param_complete]], 8, FALSE)</f>
        <v>9.75</v>
      </c>
      <c r="Y434" s="9">
        <f>VLOOKUP(Table1[[#This Row],[Stock]], Table2[[#All],[Stock]:[param_complete]], 10, FALSE)</f>
        <v>2</v>
      </c>
      <c r="Z434" s="9">
        <f>VLOOKUP(Table1[[#This Row],[Stock]], Table2[[#All],[Stock]:[param_complete]], 12, FALSE)</f>
        <v>5.5</v>
      </c>
      <c r="AA434" s="9">
        <f>VLOOKUP(Table1[[#This Row],[Stock]], Table2[[#All],[Stock]:[param_complete]], 14, FALSE)</f>
        <v>193</v>
      </c>
      <c r="AB434" s="9">
        <f>VLOOKUP(Table1[[#This Row],[Stock]], Table2[[#All],[Stock]:[param_complete]], 16, FALSE)</f>
        <v>309</v>
      </c>
      <c r="AC434" s="9">
        <f>VLOOKUP(Table1[[#This Row],[Stock]], Table2[[#All],[Stock]:[param_complete]], 18, FALSE)</f>
        <v>0.10100000000000001</v>
      </c>
      <c r="AD434" s="9">
        <f>VLOOKUP(Table1[[#This Row],[Stock]], Table2[[#All],[Stock]:[param_complete]], 20, FALSE)</f>
        <v>285</v>
      </c>
      <c r="AE434" s="9">
        <f>VLOOKUP(Table1[[#This Row],[Stock]], Table2[[#All],[Stock]:[param_complete]], 22, FALSE)</f>
        <v>14</v>
      </c>
      <c r="AF434" s="9">
        <f>VLOOKUP(Table1[[#This Row],[Stock]], Table2[[#All],[Stock]:[param_complete]], 24, FALSE)</f>
        <v>27.5</v>
      </c>
      <c r="AG434" s="9">
        <f>VLOOKUP(Table1[[#This Row],[Stock]], Table2[[#All],[Stock]:[param_complete]], 26, FALSE)</f>
        <v>0</v>
      </c>
      <c r="AH434" s="9">
        <f>VLOOKUP(Table1[[#This Row],[Stock]], Table2[[#All],[Stock]:[param_complete]], 28, FALSE)</f>
        <v>0</v>
      </c>
      <c r="AI434" s="9">
        <f>VLOOKUP(Table1[[#This Row],[Stock]], Table2[[#All],[Stock]:[param_complete]], 29, FALSE)</f>
        <v>230</v>
      </c>
      <c r="AJ434" s="9">
        <f>VLOOKUP(Table1[[#This Row],[Stock]], Table2[[#All],[Stock]:[param_complete]], 30, FALSE)</f>
        <v>115</v>
      </c>
      <c r="AK434" s="65">
        <f>VLOOKUP(Table1[[#This Row],[Stock]], Table2[[#All],[Stock]:[param_complete]], 32, FALSE)</f>
        <v>0</v>
      </c>
    </row>
    <row r="435" spans="1:37" x14ac:dyDescent="0.3">
      <c r="A435" t="s">
        <v>48</v>
      </c>
      <c r="B435" t="s">
        <v>50</v>
      </c>
      <c r="C435" t="s">
        <v>51</v>
      </c>
      <c r="D435">
        <v>3</v>
      </c>
      <c r="E435">
        <v>3.5799999999999998E-2</v>
      </c>
      <c r="F435">
        <f t="shared" si="4"/>
        <v>0.82000000000000006</v>
      </c>
      <c r="H435" t="s">
        <v>52</v>
      </c>
      <c r="I435" t="s">
        <v>28</v>
      </c>
      <c r="J435" t="s">
        <v>53</v>
      </c>
      <c r="K435" t="s">
        <v>53</v>
      </c>
      <c r="M435" s="1" t="s">
        <v>54</v>
      </c>
      <c r="N435" s="1" t="s">
        <v>54</v>
      </c>
      <c r="P435">
        <v>1</v>
      </c>
      <c r="Q435" t="s">
        <v>7</v>
      </c>
      <c r="R435" t="s">
        <v>7</v>
      </c>
      <c r="T435" t="s">
        <v>9</v>
      </c>
      <c r="U435" s="9" t="str">
        <f>VLOOKUP(Table1[[#This Row],[Stock]], Table2[[#All],[Stock]:[param_complete]], 2, FALSE)</f>
        <v>pelagic</v>
      </c>
      <c r="V435" s="9">
        <f>VLOOKUP(Table1[[#This Row],[Stock]], Table2[[#All],[Stock]:[param_complete]], 4, FALSE)</f>
        <v>4.16</v>
      </c>
      <c r="W435" s="9">
        <f>VLOOKUP(Table1[[#This Row],[Stock]], Table2[[#All],[Stock]:[param_complete]], 6, FALSE)</f>
        <v>640</v>
      </c>
      <c r="X435" s="9">
        <f>VLOOKUP(Table1[[#This Row],[Stock]], Table2[[#All],[Stock]:[param_complete]], 8, FALSE)</f>
        <v>9.75</v>
      </c>
      <c r="Y435" s="9">
        <f>VLOOKUP(Table1[[#This Row],[Stock]], Table2[[#All],[Stock]:[param_complete]], 10, FALSE)</f>
        <v>2</v>
      </c>
      <c r="Z435" s="9">
        <f>VLOOKUP(Table1[[#This Row],[Stock]], Table2[[#All],[Stock]:[param_complete]], 12, FALSE)</f>
        <v>5.5</v>
      </c>
      <c r="AA435" s="9">
        <f>VLOOKUP(Table1[[#This Row],[Stock]], Table2[[#All],[Stock]:[param_complete]], 14, FALSE)</f>
        <v>193</v>
      </c>
      <c r="AB435" s="9">
        <f>VLOOKUP(Table1[[#This Row],[Stock]], Table2[[#All],[Stock]:[param_complete]], 16, FALSE)</f>
        <v>309</v>
      </c>
      <c r="AC435" s="9">
        <f>VLOOKUP(Table1[[#This Row],[Stock]], Table2[[#All],[Stock]:[param_complete]], 18, FALSE)</f>
        <v>0.10100000000000001</v>
      </c>
      <c r="AD435" s="9">
        <f>VLOOKUP(Table1[[#This Row],[Stock]], Table2[[#All],[Stock]:[param_complete]], 20, FALSE)</f>
        <v>285</v>
      </c>
      <c r="AE435" s="9">
        <f>VLOOKUP(Table1[[#This Row],[Stock]], Table2[[#All],[Stock]:[param_complete]], 22, FALSE)</f>
        <v>14</v>
      </c>
      <c r="AF435" s="9">
        <f>VLOOKUP(Table1[[#This Row],[Stock]], Table2[[#All],[Stock]:[param_complete]], 24, FALSE)</f>
        <v>27.5</v>
      </c>
      <c r="AG435" s="9">
        <f>VLOOKUP(Table1[[#This Row],[Stock]], Table2[[#All],[Stock]:[param_complete]], 26, FALSE)</f>
        <v>0</v>
      </c>
      <c r="AH435" s="9">
        <f>VLOOKUP(Table1[[#This Row],[Stock]], Table2[[#All],[Stock]:[param_complete]], 28, FALSE)</f>
        <v>0</v>
      </c>
      <c r="AI435" s="9">
        <f>VLOOKUP(Table1[[#This Row],[Stock]], Table2[[#All],[Stock]:[param_complete]], 29, FALSE)</f>
        <v>230</v>
      </c>
      <c r="AJ435" s="9">
        <f>VLOOKUP(Table1[[#This Row],[Stock]], Table2[[#All],[Stock]:[param_complete]], 30, FALSE)</f>
        <v>115</v>
      </c>
      <c r="AK435" s="65">
        <f>VLOOKUP(Table1[[#This Row],[Stock]], Table2[[#All],[Stock]:[param_complete]], 32, FALSE)</f>
        <v>0</v>
      </c>
    </row>
    <row r="436" spans="1:37" s="97" customFormat="1" x14ac:dyDescent="0.3">
      <c r="A436" s="97" t="s">
        <v>48</v>
      </c>
      <c r="B436" s="97" t="s">
        <v>50</v>
      </c>
      <c r="C436" s="97" t="s">
        <v>51</v>
      </c>
      <c r="D436" s="97">
        <v>4</v>
      </c>
      <c r="E436" s="97">
        <v>0.34100000000000003</v>
      </c>
      <c r="F436" s="97">
        <f t="shared" si="4"/>
        <v>0.82000000000000006</v>
      </c>
      <c r="H436" s="97" t="s">
        <v>52</v>
      </c>
      <c r="I436" s="97" t="s">
        <v>28</v>
      </c>
      <c r="J436" s="97" t="s">
        <v>53</v>
      </c>
      <c r="K436" s="97" t="s">
        <v>53</v>
      </c>
      <c r="M436" s="99" t="s">
        <v>54</v>
      </c>
      <c r="N436" s="99" t="s">
        <v>54</v>
      </c>
      <c r="P436" s="97">
        <v>1</v>
      </c>
      <c r="Q436" s="97" t="s">
        <v>7</v>
      </c>
      <c r="R436" s="97" t="s">
        <v>7</v>
      </c>
      <c r="T436" s="97" t="s">
        <v>9</v>
      </c>
      <c r="U436" s="96" t="str">
        <f>VLOOKUP(Table1[[#This Row],[Stock]], Table2[[#All],[Stock]:[param_complete]], 2, FALSE)</f>
        <v>pelagic</v>
      </c>
      <c r="V436" s="96">
        <f>VLOOKUP(Table1[[#This Row],[Stock]], Table2[[#All],[Stock]:[param_complete]], 4, FALSE)</f>
        <v>4.16</v>
      </c>
      <c r="W436" s="96">
        <f>VLOOKUP(Table1[[#This Row],[Stock]], Table2[[#All],[Stock]:[param_complete]], 6, FALSE)</f>
        <v>640</v>
      </c>
      <c r="X436" s="96">
        <f>VLOOKUP(Table1[[#This Row],[Stock]], Table2[[#All],[Stock]:[param_complete]], 8, FALSE)</f>
        <v>9.75</v>
      </c>
      <c r="Y436" s="96">
        <f>VLOOKUP(Table1[[#This Row],[Stock]], Table2[[#All],[Stock]:[param_complete]], 10, FALSE)</f>
        <v>2</v>
      </c>
      <c r="Z436" s="96">
        <f>VLOOKUP(Table1[[#This Row],[Stock]], Table2[[#All],[Stock]:[param_complete]], 12, FALSE)</f>
        <v>5.5</v>
      </c>
      <c r="AA436" s="96">
        <f>VLOOKUP(Table1[[#This Row],[Stock]], Table2[[#All],[Stock]:[param_complete]], 14, FALSE)</f>
        <v>193</v>
      </c>
      <c r="AB436" s="96">
        <f>VLOOKUP(Table1[[#This Row],[Stock]], Table2[[#All],[Stock]:[param_complete]], 16, FALSE)</f>
        <v>309</v>
      </c>
      <c r="AC436" s="96">
        <f>VLOOKUP(Table1[[#This Row],[Stock]], Table2[[#All],[Stock]:[param_complete]], 18, FALSE)</f>
        <v>0.10100000000000001</v>
      </c>
      <c r="AD436" s="96">
        <f>VLOOKUP(Table1[[#This Row],[Stock]], Table2[[#All],[Stock]:[param_complete]], 20, FALSE)</f>
        <v>285</v>
      </c>
      <c r="AE436" s="96">
        <f>VLOOKUP(Table1[[#This Row],[Stock]], Table2[[#All],[Stock]:[param_complete]], 22, FALSE)</f>
        <v>14</v>
      </c>
      <c r="AF436" s="96">
        <f>VLOOKUP(Table1[[#This Row],[Stock]], Table2[[#All],[Stock]:[param_complete]], 24, FALSE)</f>
        <v>27.5</v>
      </c>
      <c r="AG436" s="96">
        <f>VLOOKUP(Table1[[#This Row],[Stock]], Table2[[#All],[Stock]:[param_complete]], 26, FALSE)</f>
        <v>0</v>
      </c>
      <c r="AH436" s="96">
        <f>VLOOKUP(Table1[[#This Row],[Stock]], Table2[[#All],[Stock]:[param_complete]], 28, FALSE)</f>
        <v>0</v>
      </c>
      <c r="AI436" s="96">
        <f>VLOOKUP(Table1[[#This Row],[Stock]], Table2[[#All],[Stock]:[param_complete]], 29, FALSE)</f>
        <v>230</v>
      </c>
      <c r="AJ436" s="96">
        <f>VLOOKUP(Table1[[#This Row],[Stock]], Table2[[#All],[Stock]:[param_complete]], 30, FALSE)</f>
        <v>115</v>
      </c>
      <c r="AK436" s="100">
        <f>VLOOKUP(Table1[[#This Row],[Stock]], Table2[[#All],[Stock]:[param_complete]], 32, FALSE)</f>
        <v>0</v>
      </c>
    </row>
    <row r="437" spans="1:37" s="97" customFormat="1" x14ac:dyDescent="0.3">
      <c r="A437" s="97" t="s">
        <v>48</v>
      </c>
      <c r="B437" s="97" t="s">
        <v>50</v>
      </c>
      <c r="C437" s="97" t="s">
        <v>51</v>
      </c>
      <c r="D437" s="97">
        <v>5</v>
      </c>
      <c r="E437" s="97">
        <v>0.82199999999999995</v>
      </c>
      <c r="F437" s="97">
        <f t="shared" si="4"/>
        <v>0.82000000000000006</v>
      </c>
      <c r="H437" s="97" t="s">
        <v>52</v>
      </c>
      <c r="I437" s="97" t="s">
        <v>28</v>
      </c>
      <c r="J437" s="97" t="s">
        <v>53</v>
      </c>
      <c r="K437" s="97" t="s">
        <v>53</v>
      </c>
      <c r="M437" s="99" t="s">
        <v>54</v>
      </c>
      <c r="N437" s="99" t="s">
        <v>54</v>
      </c>
      <c r="P437" s="97">
        <v>1</v>
      </c>
      <c r="Q437" s="97" t="s">
        <v>7</v>
      </c>
      <c r="R437" s="97" t="s">
        <v>7</v>
      </c>
      <c r="T437" s="97" t="s">
        <v>9</v>
      </c>
      <c r="U437" s="96" t="str">
        <f>VLOOKUP(Table1[[#This Row],[Stock]], Table2[[#All],[Stock]:[param_complete]], 2, FALSE)</f>
        <v>pelagic</v>
      </c>
      <c r="V437" s="96">
        <f>VLOOKUP(Table1[[#This Row],[Stock]], Table2[[#All],[Stock]:[param_complete]], 4, FALSE)</f>
        <v>4.16</v>
      </c>
      <c r="W437" s="96">
        <f>VLOOKUP(Table1[[#This Row],[Stock]], Table2[[#All],[Stock]:[param_complete]], 6, FALSE)</f>
        <v>640</v>
      </c>
      <c r="X437" s="96">
        <f>VLOOKUP(Table1[[#This Row],[Stock]], Table2[[#All],[Stock]:[param_complete]], 8, FALSE)</f>
        <v>9.75</v>
      </c>
      <c r="Y437" s="96">
        <f>VLOOKUP(Table1[[#This Row],[Stock]], Table2[[#All],[Stock]:[param_complete]], 10, FALSE)</f>
        <v>2</v>
      </c>
      <c r="Z437" s="96">
        <f>VLOOKUP(Table1[[#This Row],[Stock]], Table2[[#All],[Stock]:[param_complete]], 12, FALSE)</f>
        <v>5.5</v>
      </c>
      <c r="AA437" s="96">
        <f>VLOOKUP(Table1[[#This Row],[Stock]], Table2[[#All],[Stock]:[param_complete]], 14, FALSE)</f>
        <v>193</v>
      </c>
      <c r="AB437" s="96">
        <f>VLOOKUP(Table1[[#This Row],[Stock]], Table2[[#All],[Stock]:[param_complete]], 16, FALSE)</f>
        <v>309</v>
      </c>
      <c r="AC437" s="96">
        <f>VLOOKUP(Table1[[#This Row],[Stock]], Table2[[#All],[Stock]:[param_complete]], 18, FALSE)</f>
        <v>0.10100000000000001</v>
      </c>
      <c r="AD437" s="96">
        <f>VLOOKUP(Table1[[#This Row],[Stock]], Table2[[#All],[Stock]:[param_complete]], 20, FALSE)</f>
        <v>285</v>
      </c>
      <c r="AE437" s="96">
        <f>VLOOKUP(Table1[[#This Row],[Stock]], Table2[[#All],[Stock]:[param_complete]], 22, FALSE)</f>
        <v>14</v>
      </c>
      <c r="AF437" s="96">
        <f>VLOOKUP(Table1[[#This Row],[Stock]], Table2[[#All],[Stock]:[param_complete]], 24, FALSE)</f>
        <v>27.5</v>
      </c>
      <c r="AG437" s="96">
        <f>VLOOKUP(Table1[[#This Row],[Stock]], Table2[[#All],[Stock]:[param_complete]], 26, FALSE)</f>
        <v>0</v>
      </c>
      <c r="AH437" s="96">
        <f>VLOOKUP(Table1[[#This Row],[Stock]], Table2[[#All],[Stock]:[param_complete]], 28, FALSE)</f>
        <v>0</v>
      </c>
      <c r="AI437" s="96">
        <f>VLOOKUP(Table1[[#This Row],[Stock]], Table2[[#All],[Stock]:[param_complete]], 29, FALSE)</f>
        <v>230</v>
      </c>
      <c r="AJ437" s="96">
        <f>VLOOKUP(Table1[[#This Row],[Stock]], Table2[[#All],[Stock]:[param_complete]], 30, FALSE)</f>
        <v>115</v>
      </c>
      <c r="AK437" s="100">
        <f>VLOOKUP(Table1[[#This Row],[Stock]], Table2[[#All],[Stock]:[param_complete]], 32, FALSE)</f>
        <v>0</v>
      </c>
    </row>
    <row r="438" spans="1:37" x14ac:dyDescent="0.3">
      <c r="A438" t="s">
        <v>48</v>
      </c>
      <c r="B438" t="s">
        <v>50</v>
      </c>
      <c r="C438" t="s">
        <v>51</v>
      </c>
      <c r="D438">
        <v>6</v>
      </c>
      <c r="E438">
        <v>0.97299999999999998</v>
      </c>
      <c r="F438">
        <f t="shared" si="4"/>
        <v>0.82000000000000006</v>
      </c>
      <c r="H438" t="s">
        <v>52</v>
      </c>
      <c r="I438" t="s">
        <v>28</v>
      </c>
      <c r="J438" t="s">
        <v>53</v>
      </c>
      <c r="K438" t="s">
        <v>53</v>
      </c>
      <c r="M438" s="1" t="s">
        <v>54</v>
      </c>
      <c r="N438" s="1" t="s">
        <v>54</v>
      </c>
      <c r="P438">
        <v>1</v>
      </c>
      <c r="Q438" t="s">
        <v>7</v>
      </c>
      <c r="R438" t="s">
        <v>7</v>
      </c>
      <c r="T438" t="s">
        <v>9</v>
      </c>
      <c r="U438" s="9" t="str">
        <f>VLOOKUP(Table1[[#This Row],[Stock]], Table2[[#All],[Stock]:[param_complete]], 2, FALSE)</f>
        <v>pelagic</v>
      </c>
      <c r="V438" s="9">
        <f>VLOOKUP(Table1[[#This Row],[Stock]], Table2[[#All],[Stock]:[param_complete]], 4, FALSE)</f>
        <v>4.16</v>
      </c>
      <c r="W438" s="9">
        <f>VLOOKUP(Table1[[#This Row],[Stock]], Table2[[#All],[Stock]:[param_complete]], 6, FALSE)</f>
        <v>640</v>
      </c>
      <c r="X438" s="9">
        <f>VLOOKUP(Table1[[#This Row],[Stock]], Table2[[#All],[Stock]:[param_complete]], 8, FALSE)</f>
        <v>9.75</v>
      </c>
      <c r="Y438" s="9">
        <f>VLOOKUP(Table1[[#This Row],[Stock]], Table2[[#All],[Stock]:[param_complete]], 10, FALSE)</f>
        <v>2</v>
      </c>
      <c r="Z438" s="9">
        <f>VLOOKUP(Table1[[#This Row],[Stock]], Table2[[#All],[Stock]:[param_complete]], 12, FALSE)</f>
        <v>5.5</v>
      </c>
      <c r="AA438" s="9">
        <f>VLOOKUP(Table1[[#This Row],[Stock]], Table2[[#All],[Stock]:[param_complete]], 14, FALSE)</f>
        <v>193</v>
      </c>
      <c r="AB438" s="9">
        <f>VLOOKUP(Table1[[#This Row],[Stock]], Table2[[#All],[Stock]:[param_complete]], 16, FALSE)</f>
        <v>309</v>
      </c>
      <c r="AC438" s="9">
        <f>VLOOKUP(Table1[[#This Row],[Stock]], Table2[[#All],[Stock]:[param_complete]], 18, FALSE)</f>
        <v>0.10100000000000001</v>
      </c>
      <c r="AD438" s="9">
        <f>VLOOKUP(Table1[[#This Row],[Stock]], Table2[[#All],[Stock]:[param_complete]], 20, FALSE)</f>
        <v>285</v>
      </c>
      <c r="AE438" s="9">
        <f>VLOOKUP(Table1[[#This Row],[Stock]], Table2[[#All],[Stock]:[param_complete]], 22, FALSE)</f>
        <v>14</v>
      </c>
      <c r="AF438" s="9">
        <f>VLOOKUP(Table1[[#This Row],[Stock]], Table2[[#All],[Stock]:[param_complete]], 24, FALSE)</f>
        <v>27.5</v>
      </c>
      <c r="AG438" s="9">
        <f>VLOOKUP(Table1[[#This Row],[Stock]], Table2[[#All],[Stock]:[param_complete]], 26, FALSE)</f>
        <v>0</v>
      </c>
      <c r="AH438" s="9">
        <f>VLOOKUP(Table1[[#This Row],[Stock]], Table2[[#All],[Stock]:[param_complete]], 28, FALSE)</f>
        <v>0</v>
      </c>
      <c r="AI438" s="9">
        <f>VLOOKUP(Table1[[#This Row],[Stock]], Table2[[#All],[Stock]:[param_complete]], 29, FALSE)</f>
        <v>230</v>
      </c>
      <c r="AJ438" s="9">
        <f>VLOOKUP(Table1[[#This Row],[Stock]], Table2[[#All],[Stock]:[param_complete]], 30, FALSE)</f>
        <v>115</v>
      </c>
      <c r="AK438" s="65">
        <f>VLOOKUP(Table1[[#This Row],[Stock]], Table2[[#All],[Stock]:[param_complete]], 32, FALSE)</f>
        <v>0</v>
      </c>
    </row>
    <row r="439" spans="1:37" x14ac:dyDescent="0.3">
      <c r="A439" t="s">
        <v>48</v>
      </c>
      <c r="B439" t="s">
        <v>50</v>
      </c>
      <c r="C439" t="s">
        <v>51</v>
      </c>
      <c r="D439">
        <v>7</v>
      </c>
      <c r="E439">
        <v>0.998</v>
      </c>
      <c r="F439">
        <f t="shared" si="4"/>
        <v>0.82000000000000006</v>
      </c>
      <c r="H439" t="s">
        <v>52</v>
      </c>
      <c r="I439" t="s">
        <v>28</v>
      </c>
      <c r="J439" t="s">
        <v>53</v>
      </c>
      <c r="K439" t="s">
        <v>53</v>
      </c>
      <c r="M439" s="1" t="s">
        <v>54</v>
      </c>
      <c r="N439" s="1" t="s">
        <v>54</v>
      </c>
      <c r="P439">
        <v>1</v>
      </c>
      <c r="Q439" t="s">
        <v>7</v>
      </c>
      <c r="R439" t="s">
        <v>7</v>
      </c>
      <c r="T439" t="s">
        <v>9</v>
      </c>
      <c r="U439" s="9" t="str">
        <f>VLOOKUP(Table1[[#This Row],[Stock]], Table2[[#All],[Stock]:[param_complete]], 2, FALSE)</f>
        <v>pelagic</v>
      </c>
      <c r="V439" s="9">
        <f>VLOOKUP(Table1[[#This Row],[Stock]], Table2[[#All],[Stock]:[param_complete]], 4, FALSE)</f>
        <v>4.16</v>
      </c>
      <c r="W439" s="9">
        <f>VLOOKUP(Table1[[#This Row],[Stock]], Table2[[#All],[Stock]:[param_complete]], 6, FALSE)</f>
        <v>640</v>
      </c>
      <c r="X439" s="9">
        <f>VLOOKUP(Table1[[#This Row],[Stock]], Table2[[#All],[Stock]:[param_complete]], 8, FALSE)</f>
        <v>9.75</v>
      </c>
      <c r="Y439" s="9">
        <f>VLOOKUP(Table1[[#This Row],[Stock]], Table2[[#All],[Stock]:[param_complete]], 10, FALSE)</f>
        <v>2</v>
      </c>
      <c r="Z439" s="9">
        <f>VLOOKUP(Table1[[#This Row],[Stock]], Table2[[#All],[Stock]:[param_complete]], 12, FALSE)</f>
        <v>5.5</v>
      </c>
      <c r="AA439" s="9">
        <f>VLOOKUP(Table1[[#This Row],[Stock]], Table2[[#All],[Stock]:[param_complete]], 14, FALSE)</f>
        <v>193</v>
      </c>
      <c r="AB439" s="9">
        <f>VLOOKUP(Table1[[#This Row],[Stock]], Table2[[#All],[Stock]:[param_complete]], 16, FALSE)</f>
        <v>309</v>
      </c>
      <c r="AC439" s="9">
        <f>VLOOKUP(Table1[[#This Row],[Stock]], Table2[[#All],[Stock]:[param_complete]], 18, FALSE)</f>
        <v>0.10100000000000001</v>
      </c>
      <c r="AD439" s="9">
        <f>VLOOKUP(Table1[[#This Row],[Stock]], Table2[[#All],[Stock]:[param_complete]], 20, FALSE)</f>
        <v>285</v>
      </c>
      <c r="AE439" s="9">
        <f>VLOOKUP(Table1[[#This Row],[Stock]], Table2[[#All],[Stock]:[param_complete]], 22, FALSE)</f>
        <v>14</v>
      </c>
      <c r="AF439" s="9">
        <f>VLOOKUP(Table1[[#This Row],[Stock]], Table2[[#All],[Stock]:[param_complete]], 24, FALSE)</f>
        <v>27.5</v>
      </c>
      <c r="AG439" s="9">
        <f>VLOOKUP(Table1[[#This Row],[Stock]], Table2[[#All],[Stock]:[param_complete]], 26, FALSE)</f>
        <v>0</v>
      </c>
      <c r="AH439" s="9">
        <f>VLOOKUP(Table1[[#This Row],[Stock]], Table2[[#All],[Stock]:[param_complete]], 28, FALSE)</f>
        <v>0</v>
      </c>
      <c r="AI439" s="9">
        <f>VLOOKUP(Table1[[#This Row],[Stock]], Table2[[#All],[Stock]:[param_complete]], 29, FALSE)</f>
        <v>230</v>
      </c>
      <c r="AJ439" s="9">
        <f>VLOOKUP(Table1[[#This Row],[Stock]], Table2[[#All],[Stock]:[param_complete]], 30, FALSE)</f>
        <v>115</v>
      </c>
      <c r="AK439" s="65">
        <f>VLOOKUP(Table1[[#This Row],[Stock]], Table2[[#All],[Stock]:[param_complete]], 32, FALSE)</f>
        <v>0</v>
      </c>
    </row>
    <row r="440" spans="1:37" x14ac:dyDescent="0.3">
      <c r="A440" t="s">
        <v>48</v>
      </c>
      <c r="B440" t="s">
        <v>50</v>
      </c>
      <c r="C440" t="s">
        <v>51</v>
      </c>
      <c r="D440">
        <v>8</v>
      </c>
      <c r="E440">
        <v>1</v>
      </c>
      <c r="F440">
        <f t="shared" si="4"/>
        <v>0.82000000000000006</v>
      </c>
      <c r="H440" t="s">
        <v>52</v>
      </c>
      <c r="I440" t="s">
        <v>28</v>
      </c>
      <c r="J440" t="s">
        <v>53</v>
      </c>
      <c r="K440" t="s">
        <v>53</v>
      </c>
      <c r="M440" s="1" t="s">
        <v>54</v>
      </c>
      <c r="N440" s="1" t="s">
        <v>54</v>
      </c>
      <c r="P440">
        <v>1</v>
      </c>
      <c r="Q440" t="s">
        <v>7</v>
      </c>
      <c r="R440" t="s">
        <v>7</v>
      </c>
      <c r="T440" t="s">
        <v>9</v>
      </c>
      <c r="U440" s="9" t="str">
        <f>VLOOKUP(Table1[[#This Row],[Stock]], Table2[[#All],[Stock]:[param_complete]], 2, FALSE)</f>
        <v>pelagic</v>
      </c>
      <c r="V440" s="9">
        <f>VLOOKUP(Table1[[#This Row],[Stock]], Table2[[#All],[Stock]:[param_complete]], 4, FALSE)</f>
        <v>4.16</v>
      </c>
      <c r="W440" s="9">
        <f>VLOOKUP(Table1[[#This Row],[Stock]], Table2[[#All],[Stock]:[param_complete]], 6, FALSE)</f>
        <v>640</v>
      </c>
      <c r="X440" s="9">
        <f>VLOOKUP(Table1[[#This Row],[Stock]], Table2[[#All],[Stock]:[param_complete]], 8, FALSE)</f>
        <v>9.75</v>
      </c>
      <c r="Y440" s="9">
        <f>VLOOKUP(Table1[[#This Row],[Stock]], Table2[[#All],[Stock]:[param_complete]], 10, FALSE)</f>
        <v>2</v>
      </c>
      <c r="Z440" s="9">
        <f>VLOOKUP(Table1[[#This Row],[Stock]], Table2[[#All],[Stock]:[param_complete]], 12, FALSE)</f>
        <v>5.5</v>
      </c>
      <c r="AA440" s="9">
        <f>VLOOKUP(Table1[[#This Row],[Stock]], Table2[[#All],[Stock]:[param_complete]], 14, FALSE)</f>
        <v>193</v>
      </c>
      <c r="AB440" s="9">
        <f>VLOOKUP(Table1[[#This Row],[Stock]], Table2[[#All],[Stock]:[param_complete]], 16, FALSE)</f>
        <v>309</v>
      </c>
      <c r="AC440" s="9">
        <f>VLOOKUP(Table1[[#This Row],[Stock]], Table2[[#All],[Stock]:[param_complete]], 18, FALSE)</f>
        <v>0.10100000000000001</v>
      </c>
      <c r="AD440" s="9">
        <f>VLOOKUP(Table1[[#This Row],[Stock]], Table2[[#All],[Stock]:[param_complete]], 20, FALSE)</f>
        <v>285</v>
      </c>
      <c r="AE440" s="9">
        <f>VLOOKUP(Table1[[#This Row],[Stock]], Table2[[#All],[Stock]:[param_complete]], 22, FALSE)</f>
        <v>14</v>
      </c>
      <c r="AF440" s="9">
        <f>VLOOKUP(Table1[[#This Row],[Stock]], Table2[[#All],[Stock]:[param_complete]], 24, FALSE)</f>
        <v>27.5</v>
      </c>
      <c r="AG440" s="9">
        <f>VLOOKUP(Table1[[#This Row],[Stock]], Table2[[#All],[Stock]:[param_complete]], 26, FALSE)</f>
        <v>0</v>
      </c>
      <c r="AH440" s="9">
        <f>VLOOKUP(Table1[[#This Row],[Stock]], Table2[[#All],[Stock]:[param_complete]], 28, FALSE)</f>
        <v>0</v>
      </c>
      <c r="AI440" s="9">
        <f>VLOOKUP(Table1[[#This Row],[Stock]], Table2[[#All],[Stock]:[param_complete]], 29, FALSE)</f>
        <v>230</v>
      </c>
      <c r="AJ440" s="9">
        <f>VLOOKUP(Table1[[#This Row],[Stock]], Table2[[#All],[Stock]:[param_complete]], 30, FALSE)</f>
        <v>115</v>
      </c>
      <c r="AK440" s="65">
        <f>VLOOKUP(Table1[[#This Row],[Stock]], Table2[[#All],[Stock]:[param_complete]], 32, FALSE)</f>
        <v>0</v>
      </c>
    </row>
    <row r="441" spans="1:37" x14ac:dyDescent="0.3">
      <c r="A441" t="s">
        <v>48</v>
      </c>
      <c r="B441" t="s">
        <v>50</v>
      </c>
      <c r="C441" t="s">
        <v>51</v>
      </c>
      <c r="D441">
        <v>9</v>
      </c>
      <c r="E441">
        <v>1</v>
      </c>
      <c r="F441">
        <f t="shared" si="4"/>
        <v>0.82000000000000006</v>
      </c>
      <c r="H441" t="s">
        <v>52</v>
      </c>
      <c r="I441" t="s">
        <v>28</v>
      </c>
      <c r="J441" t="s">
        <v>53</v>
      </c>
      <c r="K441" t="s">
        <v>53</v>
      </c>
      <c r="M441" s="1" t="s">
        <v>54</v>
      </c>
      <c r="N441" s="1" t="s">
        <v>54</v>
      </c>
      <c r="P441">
        <v>1</v>
      </c>
      <c r="Q441" t="s">
        <v>7</v>
      </c>
      <c r="R441" t="s">
        <v>7</v>
      </c>
      <c r="T441" t="s">
        <v>9</v>
      </c>
      <c r="U441" s="9" t="str">
        <f>VLOOKUP(Table1[[#This Row],[Stock]], Table2[[#All],[Stock]:[param_complete]], 2, FALSE)</f>
        <v>pelagic</v>
      </c>
      <c r="V441" s="9">
        <f>VLOOKUP(Table1[[#This Row],[Stock]], Table2[[#All],[Stock]:[param_complete]], 4, FALSE)</f>
        <v>4.16</v>
      </c>
      <c r="W441" s="9">
        <f>VLOOKUP(Table1[[#This Row],[Stock]], Table2[[#All],[Stock]:[param_complete]], 6, FALSE)</f>
        <v>640</v>
      </c>
      <c r="X441" s="9">
        <f>VLOOKUP(Table1[[#This Row],[Stock]], Table2[[#All],[Stock]:[param_complete]], 8, FALSE)</f>
        <v>9.75</v>
      </c>
      <c r="Y441" s="9">
        <f>VLOOKUP(Table1[[#This Row],[Stock]], Table2[[#All],[Stock]:[param_complete]], 10, FALSE)</f>
        <v>2</v>
      </c>
      <c r="Z441" s="9">
        <f>VLOOKUP(Table1[[#This Row],[Stock]], Table2[[#All],[Stock]:[param_complete]], 12, FALSE)</f>
        <v>5.5</v>
      </c>
      <c r="AA441" s="9">
        <f>VLOOKUP(Table1[[#This Row],[Stock]], Table2[[#All],[Stock]:[param_complete]], 14, FALSE)</f>
        <v>193</v>
      </c>
      <c r="AB441" s="9">
        <f>VLOOKUP(Table1[[#This Row],[Stock]], Table2[[#All],[Stock]:[param_complete]], 16, FALSE)</f>
        <v>309</v>
      </c>
      <c r="AC441" s="9">
        <f>VLOOKUP(Table1[[#This Row],[Stock]], Table2[[#All],[Stock]:[param_complete]], 18, FALSE)</f>
        <v>0.10100000000000001</v>
      </c>
      <c r="AD441" s="9">
        <f>VLOOKUP(Table1[[#This Row],[Stock]], Table2[[#All],[Stock]:[param_complete]], 20, FALSE)</f>
        <v>285</v>
      </c>
      <c r="AE441" s="9">
        <f>VLOOKUP(Table1[[#This Row],[Stock]], Table2[[#All],[Stock]:[param_complete]], 22, FALSE)</f>
        <v>14</v>
      </c>
      <c r="AF441" s="9">
        <f>VLOOKUP(Table1[[#This Row],[Stock]], Table2[[#All],[Stock]:[param_complete]], 24, FALSE)</f>
        <v>27.5</v>
      </c>
      <c r="AG441" s="9">
        <f>VLOOKUP(Table1[[#This Row],[Stock]], Table2[[#All],[Stock]:[param_complete]], 26, FALSE)</f>
        <v>0</v>
      </c>
      <c r="AH441" s="9">
        <f>VLOOKUP(Table1[[#This Row],[Stock]], Table2[[#All],[Stock]:[param_complete]], 28, FALSE)</f>
        <v>0</v>
      </c>
      <c r="AI441" s="9">
        <f>VLOOKUP(Table1[[#This Row],[Stock]], Table2[[#All],[Stock]:[param_complete]], 29, FALSE)</f>
        <v>230</v>
      </c>
      <c r="AJ441" s="9">
        <f>VLOOKUP(Table1[[#This Row],[Stock]], Table2[[#All],[Stock]:[param_complete]], 30, FALSE)</f>
        <v>115</v>
      </c>
      <c r="AK441" s="65">
        <f>VLOOKUP(Table1[[#This Row],[Stock]], Table2[[#All],[Stock]:[param_complete]], 32, FALSE)</f>
        <v>0</v>
      </c>
    </row>
    <row r="442" spans="1:37" x14ac:dyDescent="0.3">
      <c r="A442" t="s">
        <v>48</v>
      </c>
      <c r="B442" t="s">
        <v>50</v>
      </c>
      <c r="C442" t="s">
        <v>51</v>
      </c>
      <c r="D442">
        <v>10</v>
      </c>
      <c r="E442">
        <v>1</v>
      </c>
      <c r="F442">
        <f t="shared" si="4"/>
        <v>0.82000000000000006</v>
      </c>
      <c r="H442" t="s">
        <v>52</v>
      </c>
      <c r="I442" t="s">
        <v>28</v>
      </c>
      <c r="J442" t="s">
        <v>53</v>
      </c>
      <c r="K442" t="s">
        <v>53</v>
      </c>
      <c r="M442" s="1" t="s">
        <v>54</v>
      </c>
      <c r="N442" s="1" t="s">
        <v>54</v>
      </c>
      <c r="P442">
        <v>1</v>
      </c>
      <c r="Q442" t="s">
        <v>7</v>
      </c>
      <c r="R442" t="s">
        <v>7</v>
      </c>
      <c r="T442" t="s">
        <v>9</v>
      </c>
      <c r="U442" s="9" t="str">
        <f>VLOOKUP(Table1[[#This Row],[Stock]], Table2[[#All],[Stock]:[param_complete]], 2, FALSE)</f>
        <v>pelagic</v>
      </c>
      <c r="V442" s="9">
        <f>VLOOKUP(Table1[[#This Row],[Stock]], Table2[[#All],[Stock]:[param_complete]], 4, FALSE)</f>
        <v>4.16</v>
      </c>
      <c r="W442" s="9">
        <f>VLOOKUP(Table1[[#This Row],[Stock]], Table2[[#All],[Stock]:[param_complete]], 6, FALSE)</f>
        <v>640</v>
      </c>
      <c r="X442" s="9">
        <f>VLOOKUP(Table1[[#This Row],[Stock]], Table2[[#All],[Stock]:[param_complete]], 8, FALSE)</f>
        <v>9.75</v>
      </c>
      <c r="Y442" s="9">
        <f>VLOOKUP(Table1[[#This Row],[Stock]], Table2[[#All],[Stock]:[param_complete]], 10, FALSE)</f>
        <v>2</v>
      </c>
      <c r="Z442" s="9">
        <f>VLOOKUP(Table1[[#This Row],[Stock]], Table2[[#All],[Stock]:[param_complete]], 12, FALSE)</f>
        <v>5.5</v>
      </c>
      <c r="AA442" s="9">
        <f>VLOOKUP(Table1[[#This Row],[Stock]], Table2[[#All],[Stock]:[param_complete]], 14, FALSE)</f>
        <v>193</v>
      </c>
      <c r="AB442" s="9">
        <f>VLOOKUP(Table1[[#This Row],[Stock]], Table2[[#All],[Stock]:[param_complete]], 16, FALSE)</f>
        <v>309</v>
      </c>
      <c r="AC442" s="9">
        <f>VLOOKUP(Table1[[#This Row],[Stock]], Table2[[#All],[Stock]:[param_complete]], 18, FALSE)</f>
        <v>0.10100000000000001</v>
      </c>
      <c r="AD442" s="9">
        <f>VLOOKUP(Table1[[#This Row],[Stock]], Table2[[#All],[Stock]:[param_complete]], 20, FALSE)</f>
        <v>285</v>
      </c>
      <c r="AE442" s="9">
        <f>VLOOKUP(Table1[[#This Row],[Stock]], Table2[[#All],[Stock]:[param_complete]], 22, FALSE)</f>
        <v>14</v>
      </c>
      <c r="AF442" s="9">
        <f>VLOOKUP(Table1[[#This Row],[Stock]], Table2[[#All],[Stock]:[param_complete]], 24, FALSE)</f>
        <v>27.5</v>
      </c>
      <c r="AG442" s="9">
        <f>VLOOKUP(Table1[[#This Row],[Stock]], Table2[[#All],[Stock]:[param_complete]], 26, FALSE)</f>
        <v>0</v>
      </c>
      <c r="AH442" s="9">
        <f>VLOOKUP(Table1[[#This Row],[Stock]], Table2[[#All],[Stock]:[param_complete]], 28, FALSE)</f>
        <v>0</v>
      </c>
      <c r="AI442" s="9">
        <f>VLOOKUP(Table1[[#This Row],[Stock]], Table2[[#All],[Stock]:[param_complete]], 29, FALSE)</f>
        <v>230</v>
      </c>
      <c r="AJ442" s="9">
        <f>VLOOKUP(Table1[[#This Row],[Stock]], Table2[[#All],[Stock]:[param_complete]], 30, FALSE)</f>
        <v>115</v>
      </c>
      <c r="AK442" s="65">
        <f>VLOOKUP(Table1[[#This Row],[Stock]], Table2[[#All],[Stock]:[param_complete]], 32, FALSE)</f>
        <v>0</v>
      </c>
    </row>
    <row r="443" spans="1:37" x14ac:dyDescent="0.3">
      <c r="A443" t="s">
        <v>48</v>
      </c>
      <c r="B443" t="s">
        <v>50</v>
      </c>
      <c r="C443" t="s">
        <v>51</v>
      </c>
      <c r="D443">
        <v>11</v>
      </c>
      <c r="E443">
        <v>1</v>
      </c>
      <c r="F443">
        <f t="shared" si="4"/>
        <v>0.82000000000000006</v>
      </c>
      <c r="H443" t="s">
        <v>52</v>
      </c>
      <c r="I443" t="s">
        <v>28</v>
      </c>
      <c r="J443" t="s">
        <v>53</v>
      </c>
      <c r="K443" t="s">
        <v>53</v>
      </c>
      <c r="M443" s="1" t="s">
        <v>54</v>
      </c>
      <c r="N443" s="1" t="s">
        <v>54</v>
      </c>
      <c r="P443">
        <v>1</v>
      </c>
      <c r="Q443" t="s">
        <v>7</v>
      </c>
      <c r="R443" t="s">
        <v>7</v>
      </c>
      <c r="T443" t="s">
        <v>9</v>
      </c>
      <c r="U443" s="9" t="str">
        <f>VLOOKUP(Table1[[#This Row],[Stock]], Table2[[#All],[Stock]:[param_complete]], 2, FALSE)</f>
        <v>pelagic</v>
      </c>
      <c r="V443" s="9">
        <f>VLOOKUP(Table1[[#This Row],[Stock]], Table2[[#All],[Stock]:[param_complete]], 4, FALSE)</f>
        <v>4.16</v>
      </c>
      <c r="W443" s="9">
        <f>VLOOKUP(Table1[[#This Row],[Stock]], Table2[[#All],[Stock]:[param_complete]], 6, FALSE)</f>
        <v>640</v>
      </c>
      <c r="X443" s="9">
        <f>VLOOKUP(Table1[[#This Row],[Stock]], Table2[[#All],[Stock]:[param_complete]], 8, FALSE)</f>
        <v>9.75</v>
      </c>
      <c r="Y443" s="9">
        <f>VLOOKUP(Table1[[#This Row],[Stock]], Table2[[#All],[Stock]:[param_complete]], 10, FALSE)</f>
        <v>2</v>
      </c>
      <c r="Z443" s="9">
        <f>VLOOKUP(Table1[[#This Row],[Stock]], Table2[[#All],[Stock]:[param_complete]], 12, FALSE)</f>
        <v>5.5</v>
      </c>
      <c r="AA443" s="9">
        <f>VLOOKUP(Table1[[#This Row],[Stock]], Table2[[#All],[Stock]:[param_complete]], 14, FALSE)</f>
        <v>193</v>
      </c>
      <c r="AB443" s="9">
        <f>VLOOKUP(Table1[[#This Row],[Stock]], Table2[[#All],[Stock]:[param_complete]], 16, FALSE)</f>
        <v>309</v>
      </c>
      <c r="AC443" s="9">
        <f>VLOOKUP(Table1[[#This Row],[Stock]], Table2[[#All],[Stock]:[param_complete]], 18, FALSE)</f>
        <v>0.10100000000000001</v>
      </c>
      <c r="AD443" s="9">
        <f>VLOOKUP(Table1[[#This Row],[Stock]], Table2[[#All],[Stock]:[param_complete]], 20, FALSE)</f>
        <v>285</v>
      </c>
      <c r="AE443" s="9">
        <f>VLOOKUP(Table1[[#This Row],[Stock]], Table2[[#All],[Stock]:[param_complete]], 22, FALSE)</f>
        <v>14</v>
      </c>
      <c r="AF443" s="9">
        <f>VLOOKUP(Table1[[#This Row],[Stock]], Table2[[#All],[Stock]:[param_complete]], 24, FALSE)</f>
        <v>27.5</v>
      </c>
      <c r="AG443" s="9">
        <f>VLOOKUP(Table1[[#This Row],[Stock]], Table2[[#All],[Stock]:[param_complete]], 26, FALSE)</f>
        <v>0</v>
      </c>
      <c r="AH443" s="9">
        <f>VLOOKUP(Table1[[#This Row],[Stock]], Table2[[#All],[Stock]:[param_complete]], 28, FALSE)</f>
        <v>0</v>
      </c>
      <c r="AI443" s="9">
        <f>VLOOKUP(Table1[[#This Row],[Stock]], Table2[[#All],[Stock]:[param_complete]], 29, FALSE)</f>
        <v>230</v>
      </c>
      <c r="AJ443" s="9">
        <f>VLOOKUP(Table1[[#This Row],[Stock]], Table2[[#All],[Stock]:[param_complete]], 30, FALSE)</f>
        <v>115</v>
      </c>
      <c r="AK443" s="65">
        <f>VLOOKUP(Table1[[#This Row],[Stock]], Table2[[#All],[Stock]:[param_complete]], 32, FALSE)</f>
        <v>0</v>
      </c>
    </row>
    <row r="444" spans="1:37" x14ac:dyDescent="0.3">
      <c r="A444" t="s">
        <v>48</v>
      </c>
      <c r="B444" t="s">
        <v>50</v>
      </c>
      <c r="C444" t="s">
        <v>51</v>
      </c>
      <c r="D444">
        <v>12</v>
      </c>
      <c r="E444">
        <v>1</v>
      </c>
      <c r="F444">
        <f t="shared" si="4"/>
        <v>0.82000000000000006</v>
      </c>
      <c r="H444" t="s">
        <v>52</v>
      </c>
      <c r="I444" t="s">
        <v>28</v>
      </c>
      <c r="J444" t="s">
        <v>53</v>
      </c>
      <c r="K444" t="s">
        <v>53</v>
      </c>
      <c r="M444" s="1" t="s">
        <v>54</v>
      </c>
      <c r="N444" s="1" t="s">
        <v>54</v>
      </c>
      <c r="P444">
        <v>1</v>
      </c>
      <c r="Q444" t="s">
        <v>7</v>
      </c>
      <c r="R444" t="s">
        <v>7</v>
      </c>
      <c r="T444" t="s">
        <v>9</v>
      </c>
      <c r="U444" s="9" t="str">
        <f>VLOOKUP(Table1[[#This Row],[Stock]], Table2[[#All],[Stock]:[param_complete]], 2, FALSE)</f>
        <v>pelagic</v>
      </c>
      <c r="V444" s="9">
        <f>VLOOKUP(Table1[[#This Row],[Stock]], Table2[[#All],[Stock]:[param_complete]], 4, FALSE)</f>
        <v>4.16</v>
      </c>
      <c r="W444" s="9">
        <f>VLOOKUP(Table1[[#This Row],[Stock]], Table2[[#All],[Stock]:[param_complete]], 6, FALSE)</f>
        <v>640</v>
      </c>
      <c r="X444" s="9">
        <f>VLOOKUP(Table1[[#This Row],[Stock]], Table2[[#All],[Stock]:[param_complete]], 8, FALSE)</f>
        <v>9.75</v>
      </c>
      <c r="Y444" s="9">
        <f>VLOOKUP(Table1[[#This Row],[Stock]], Table2[[#All],[Stock]:[param_complete]], 10, FALSE)</f>
        <v>2</v>
      </c>
      <c r="Z444" s="9">
        <f>VLOOKUP(Table1[[#This Row],[Stock]], Table2[[#All],[Stock]:[param_complete]], 12, FALSE)</f>
        <v>5.5</v>
      </c>
      <c r="AA444" s="9">
        <f>VLOOKUP(Table1[[#This Row],[Stock]], Table2[[#All],[Stock]:[param_complete]], 14, FALSE)</f>
        <v>193</v>
      </c>
      <c r="AB444" s="9">
        <f>VLOOKUP(Table1[[#This Row],[Stock]], Table2[[#All],[Stock]:[param_complete]], 16, FALSE)</f>
        <v>309</v>
      </c>
      <c r="AC444" s="9">
        <f>VLOOKUP(Table1[[#This Row],[Stock]], Table2[[#All],[Stock]:[param_complete]], 18, FALSE)</f>
        <v>0.10100000000000001</v>
      </c>
      <c r="AD444" s="9">
        <f>VLOOKUP(Table1[[#This Row],[Stock]], Table2[[#All],[Stock]:[param_complete]], 20, FALSE)</f>
        <v>285</v>
      </c>
      <c r="AE444" s="9">
        <f>VLOOKUP(Table1[[#This Row],[Stock]], Table2[[#All],[Stock]:[param_complete]], 22, FALSE)</f>
        <v>14</v>
      </c>
      <c r="AF444" s="9">
        <f>VLOOKUP(Table1[[#This Row],[Stock]], Table2[[#All],[Stock]:[param_complete]], 24, FALSE)</f>
        <v>27.5</v>
      </c>
      <c r="AG444" s="9">
        <f>VLOOKUP(Table1[[#This Row],[Stock]], Table2[[#All],[Stock]:[param_complete]], 26, FALSE)</f>
        <v>0</v>
      </c>
      <c r="AH444" s="9">
        <f>VLOOKUP(Table1[[#This Row],[Stock]], Table2[[#All],[Stock]:[param_complete]], 28, FALSE)</f>
        <v>0</v>
      </c>
      <c r="AI444" s="9">
        <f>VLOOKUP(Table1[[#This Row],[Stock]], Table2[[#All],[Stock]:[param_complete]], 29, FALSE)</f>
        <v>230</v>
      </c>
      <c r="AJ444" s="9">
        <f>VLOOKUP(Table1[[#This Row],[Stock]], Table2[[#All],[Stock]:[param_complete]], 30, FALSE)</f>
        <v>115</v>
      </c>
      <c r="AK444" s="65">
        <f>VLOOKUP(Table1[[#This Row],[Stock]], Table2[[#All],[Stock]:[param_complete]], 32, FALSE)</f>
        <v>0</v>
      </c>
    </row>
    <row r="445" spans="1:37" x14ac:dyDescent="0.3">
      <c r="A445" t="s">
        <v>48</v>
      </c>
      <c r="B445" t="s">
        <v>50</v>
      </c>
      <c r="C445" t="s">
        <v>51</v>
      </c>
      <c r="D445">
        <v>13</v>
      </c>
      <c r="E445">
        <v>1</v>
      </c>
      <c r="F445">
        <f t="shared" si="4"/>
        <v>0.82000000000000006</v>
      </c>
      <c r="H445" t="s">
        <v>52</v>
      </c>
      <c r="I445" t="s">
        <v>28</v>
      </c>
      <c r="J445" t="s">
        <v>53</v>
      </c>
      <c r="K445" t="s">
        <v>53</v>
      </c>
      <c r="M445" s="1" t="s">
        <v>54</v>
      </c>
      <c r="N445" s="1" t="s">
        <v>54</v>
      </c>
      <c r="P445">
        <v>1</v>
      </c>
      <c r="Q445" t="s">
        <v>7</v>
      </c>
      <c r="R445" t="s">
        <v>7</v>
      </c>
      <c r="T445" t="s">
        <v>9</v>
      </c>
      <c r="U445" s="9" t="str">
        <f>VLOOKUP(Table1[[#This Row],[Stock]], Table2[[#All],[Stock]:[param_complete]], 2, FALSE)</f>
        <v>pelagic</v>
      </c>
      <c r="V445" s="9">
        <f>VLOOKUP(Table1[[#This Row],[Stock]], Table2[[#All],[Stock]:[param_complete]], 4, FALSE)</f>
        <v>4.16</v>
      </c>
      <c r="W445" s="9">
        <f>VLOOKUP(Table1[[#This Row],[Stock]], Table2[[#All],[Stock]:[param_complete]], 6, FALSE)</f>
        <v>640</v>
      </c>
      <c r="X445" s="9">
        <f>VLOOKUP(Table1[[#This Row],[Stock]], Table2[[#All],[Stock]:[param_complete]], 8, FALSE)</f>
        <v>9.75</v>
      </c>
      <c r="Y445" s="9">
        <f>VLOOKUP(Table1[[#This Row],[Stock]], Table2[[#All],[Stock]:[param_complete]], 10, FALSE)</f>
        <v>2</v>
      </c>
      <c r="Z445" s="9">
        <f>VLOOKUP(Table1[[#This Row],[Stock]], Table2[[#All],[Stock]:[param_complete]], 12, FALSE)</f>
        <v>5.5</v>
      </c>
      <c r="AA445" s="9">
        <f>VLOOKUP(Table1[[#This Row],[Stock]], Table2[[#All],[Stock]:[param_complete]], 14, FALSE)</f>
        <v>193</v>
      </c>
      <c r="AB445" s="9">
        <f>VLOOKUP(Table1[[#This Row],[Stock]], Table2[[#All],[Stock]:[param_complete]], 16, FALSE)</f>
        <v>309</v>
      </c>
      <c r="AC445" s="9">
        <f>VLOOKUP(Table1[[#This Row],[Stock]], Table2[[#All],[Stock]:[param_complete]], 18, FALSE)</f>
        <v>0.10100000000000001</v>
      </c>
      <c r="AD445" s="9">
        <f>VLOOKUP(Table1[[#This Row],[Stock]], Table2[[#All],[Stock]:[param_complete]], 20, FALSE)</f>
        <v>285</v>
      </c>
      <c r="AE445" s="9">
        <f>VLOOKUP(Table1[[#This Row],[Stock]], Table2[[#All],[Stock]:[param_complete]], 22, FALSE)</f>
        <v>14</v>
      </c>
      <c r="AF445" s="9">
        <f>VLOOKUP(Table1[[#This Row],[Stock]], Table2[[#All],[Stock]:[param_complete]], 24, FALSE)</f>
        <v>27.5</v>
      </c>
      <c r="AG445" s="9">
        <f>VLOOKUP(Table1[[#This Row],[Stock]], Table2[[#All],[Stock]:[param_complete]], 26, FALSE)</f>
        <v>0</v>
      </c>
      <c r="AH445" s="9">
        <f>VLOOKUP(Table1[[#This Row],[Stock]], Table2[[#All],[Stock]:[param_complete]], 28, FALSE)</f>
        <v>0</v>
      </c>
      <c r="AI445" s="9">
        <f>VLOOKUP(Table1[[#This Row],[Stock]], Table2[[#All],[Stock]:[param_complete]], 29, FALSE)</f>
        <v>230</v>
      </c>
      <c r="AJ445" s="9">
        <f>VLOOKUP(Table1[[#This Row],[Stock]], Table2[[#All],[Stock]:[param_complete]], 30, FALSE)</f>
        <v>115</v>
      </c>
      <c r="AK445" s="65">
        <f>VLOOKUP(Table1[[#This Row],[Stock]], Table2[[#All],[Stock]:[param_complete]], 32, FALSE)</f>
        <v>0</v>
      </c>
    </row>
    <row r="446" spans="1:37" x14ac:dyDescent="0.3">
      <c r="A446" t="s">
        <v>48</v>
      </c>
      <c r="B446" t="s">
        <v>50</v>
      </c>
      <c r="C446" t="s">
        <v>51</v>
      </c>
      <c r="D446">
        <v>14</v>
      </c>
      <c r="E446">
        <v>1</v>
      </c>
      <c r="F446">
        <f t="shared" si="4"/>
        <v>0.82000000000000006</v>
      </c>
      <c r="H446" t="s">
        <v>52</v>
      </c>
      <c r="I446" t="s">
        <v>28</v>
      </c>
      <c r="J446" t="s">
        <v>53</v>
      </c>
      <c r="K446" t="s">
        <v>53</v>
      </c>
      <c r="M446" s="1" t="s">
        <v>54</v>
      </c>
      <c r="N446" s="1" t="s">
        <v>54</v>
      </c>
      <c r="P446">
        <v>1</v>
      </c>
      <c r="Q446" t="s">
        <v>7</v>
      </c>
      <c r="R446" t="s">
        <v>7</v>
      </c>
      <c r="T446" t="s">
        <v>9</v>
      </c>
      <c r="U446" s="9" t="str">
        <f>VLOOKUP(Table1[[#This Row],[Stock]], Table2[[#All],[Stock]:[param_complete]], 2, FALSE)</f>
        <v>pelagic</v>
      </c>
      <c r="V446" s="9">
        <f>VLOOKUP(Table1[[#This Row],[Stock]], Table2[[#All],[Stock]:[param_complete]], 4, FALSE)</f>
        <v>4.16</v>
      </c>
      <c r="W446" s="9">
        <f>VLOOKUP(Table1[[#This Row],[Stock]], Table2[[#All],[Stock]:[param_complete]], 6, FALSE)</f>
        <v>640</v>
      </c>
      <c r="X446" s="9">
        <f>VLOOKUP(Table1[[#This Row],[Stock]], Table2[[#All],[Stock]:[param_complete]], 8, FALSE)</f>
        <v>9.75</v>
      </c>
      <c r="Y446" s="9">
        <f>VLOOKUP(Table1[[#This Row],[Stock]], Table2[[#All],[Stock]:[param_complete]], 10, FALSE)</f>
        <v>2</v>
      </c>
      <c r="Z446" s="9">
        <f>VLOOKUP(Table1[[#This Row],[Stock]], Table2[[#All],[Stock]:[param_complete]], 12, FALSE)</f>
        <v>5.5</v>
      </c>
      <c r="AA446" s="9">
        <f>VLOOKUP(Table1[[#This Row],[Stock]], Table2[[#All],[Stock]:[param_complete]], 14, FALSE)</f>
        <v>193</v>
      </c>
      <c r="AB446" s="9">
        <f>VLOOKUP(Table1[[#This Row],[Stock]], Table2[[#All],[Stock]:[param_complete]], 16, FALSE)</f>
        <v>309</v>
      </c>
      <c r="AC446" s="9">
        <f>VLOOKUP(Table1[[#This Row],[Stock]], Table2[[#All],[Stock]:[param_complete]], 18, FALSE)</f>
        <v>0.10100000000000001</v>
      </c>
      <c r="AD446" s="9">
        <f>VLOOKUP(Table1[[#This Row],[Stock]], Table2[[#All],[Stock]:[param_complete]], 20, FALSE)</f>
        <v>285</v>
      </c>
      <c r="AE446" s="9">
        <f>VLOOKUP(Table1[[#This Row],[Stock]], Table2[[#All],[Stock]:[param_complete]], 22, FALSE)</f>
        <v>14</v>
      </c>
      <c r="AF446" s="9">
        <f>VLOOKUP(Table1[[#This Row],[Stock]], Table2[[#All],[Stock]:[param_complete]], 24, FALSE)</f>
        <v>27.5</v>
      </c>
      <c r="AG446" s="9">
        <f>VLOOKUP(Table1[[#This Row],[Stock]], Table2[[#All],[Stock]:[param_complete]], 26, FALSE)</f>
        <v>0</v>
      </c>
      <c r="AH446" s="9">
        <f>VLOOKUP(Table1[[#This Row],[Stock]], Table2[[#All],[Stock]:[param_complete]], 28, FALSE)</f>
        <v>0</v>
      </c>
      <c r="AI446" s="9">
        <f>VLOOKUP(Table1[[#This Row],[Stock]], Table2[[#All],[Stock]:[param_complete]], 29, FALSE)</f>
        <v>230</v>
      </c>
      <c r="AJ446" s="9">
        <f>VLOOKUP(Table1[[#This Row],[Stock]], Table2[[#All],[Stock]:[param_complete]], 30, FALSE)</f>
        <v>115</v>
      </c>
      <c r="AK446" s="65">
        <f>VLOOKUP(Table1[[#This Row],[Stock]], Table2[[#All],[Stock]:[param_complete]], 32, FALSE)</f>
        <v>0</v>
      </c>
    </row>
    <row r="447" spans="1:37" x14ac:dyDescent="0.3">
      <c r="A447" t="s">
        <v>48</v>
      </c>
      <c r="B447" t="s">
        <v>50</v>
      </c>
      <c r="C447" t="s">
        <v>51</v>
      </c>
      <c r="D447">
        <v>15</v>
      </c>
      <c r="E447">
        <v>1</v>
      </c>
      <c r="F447">
        <f t="shared" si="4"/>
        <v>0.82000000000000006</v>
      </c>
      <c r="H447" t="s">
        <v>52</v>
      </c>
      <c r="I447" t="s">
        <v>28</v>
      </c>
      <c r="J447" t="s">
        <v>53</v>
      </c>
      <c r="K447" t="s">
        <v>53</v>
      </c>
      <c r="M447" s="1" t="s">
        <v>54</v>
      </c>
      <c r="N447" s="1" t="s">
        <v>54</v>
      </c>
      <c r="P447">
        <v>1</v>
      </c>
      <c r="Q447" t="s">
        <v>7</v>
      </c>
      <c r="R447" t="s">
        <v>7</v>
      </c>
      <c r="T447" t="s">
        <v>9</v>
      </c>
      <c r="U447" s="9" t="str">
        <f>VLOOKUP(Table1[[#This Row],[Stock]], Table2[[#All],[Stock]:[param_complete]], 2, FALSE)</f>
        <v>pelagic</v>
      </c>
      <c r="V447" s="9">
        <f>VLOOKUP(Table1[[#This Row],[Stock]], Table2[[#All],[Stock]:[param_complete]], 4, FALSE)</f>
        <v>4.16</v>
      </c>
      <c r="W447" s="9">
        <f>VLOOKUP(Table1[[#This Row],[Stock]], Table2[[#All],[Stock]:[param_complete]], 6, FALSE)</f>
        <v>640</v>
      </c>
      <c r="X447" s="9">
        <f>VLOOKUP(Table1[[#This Row],[Stock]], Table2[[#All],[Stock]:[param_complete]], 8, FALSE)</f>
        <v>9.75</v>
      </c>
      <c r="Y447" s="9">
        <f>VLOOKUP(Table1[[#This Row],[Stock]], Table2[[#All],[Stock]:[param_complete]], 10, FALSE)</f>
        <v>2</v>
      </c>
      <c r="Z447" s="9">
        <f>VLOOKUP(Table1[[#This Row],[Stock]], Table2[[#All],[Stock]:[param_complete]], 12, FALSE)</f>
        <v>5.5</v>
      </c>
      <c r="AA447" s="9">
        <f>VLOOKUP(Table1[[#This Row],[Stock]], Table2[[#All],[Stock]:[param_complete]], 14, FALSE)</f>
        <v>193</v>
      </c>
      <c r="AB447" s="9">
        <f>VLOOKUP(Table1[[#This Row],[Stock]], Table2[[#All],[Stock]:[param_complete]], 16, FALSE)</f>
        <v>309</v>
      </c>
      <c r="AC447" s="9">
        <f>VLOOKUP(Table1[[#This Row],[Stock]], Table2[[#All],[Stock]:[param_complete]], 18, FALSE)</f>
        <v>0.10100000000000001</v>
      </c>
      <c r="AD447" s="9">
        <f>VLOOKUP(Table1[[#This Row],[Stock]], Table2[[#All],[Stock]:[param_complete]], 20, FALSE)</f>
        <v>285</v>
      </c>
      <c r="AE447" s="9">
        <f>VLOOKUP(Table1[[#This Row],[Stock]], Table2[[#All],[Stock]:[param_complete]], 22, FALSE)</f>
        <v>14</v>
      </c>
      <c r="AF447" s="9">
        <f>VLOOKUP(Table1[[#This Row],[Stock]], Table2[[#All],[Stock]:[param_complete]], 24, FALSE)</f>
        <v>27.5</v>
      </c>
      <c r="AG447" s="9">
        <f>VLOOKUP(Table1[[#This Row],[Stock]], Table2[[#All],[Stock]:[param_complete]], 26, FALSE)</f>
        <v>0</v>
      </c>
      <c r="AH447" s="9">
        <f>VLOOKUP(Table1[[#This Row],[Stock]], Table2[[#All],[Stock]:[param_complete]], 28, FALSE)</f>
        <v>0</v>
      </c>
      <c r="AI447" s="9">
        <f>VLOOKUP(Table1[[#This Row],[Stock]], Table2[[#All],[Stock]:[param_complete]], 29, FALSE)</f>
        <v>230</v>
      </c>
      <c r="AJ447" s="9">
        <f>VLOOKUP(Table1[[#This Row],[Stock]], Table2[[#All],[Stock]:[param_complete]], 30, FALSE)</f>
        <v>115</v>
      </c>
      <c r="AK447" s="65">
        <f>VLOOKUP(Table1[[#This Row],[Stock]], Table2[[#All],[Stock]:[param_complete]], 32, FALSE)</f>
        <v>0</v>
      </c>
    </row>
    <row r="448" spans="1:37" x14ac:dyDescent="0.3">
      <c r="A448" t="s">
        <v>48</v>
      </c>
      <c r="B448" t="s">
        <v>50</v>
      </c>
      <c r="C448" t="s">
        <v>51</v>
      </c>
      <c r="D448">
        <v>16</v>
      </c>
      <c r="E448">
        <v>1</v>
      </c>
      <c r="F448">
        <f t="shared" si="4"/>
        <v>0.82000000000000006</v>
      </c>
      <c r="H448" t="s">
        <v>52</v>
      </c>
      <c r="I448" t="s">
        <v>28</v>
      </c>
      <c r="J448" t="s">
        <v>53</v>
      </c>
      <c r="K448" t="s">
        <v>53</v>
      </c>
      <c r="M448" s="1" t="s">
        <v>54</v>
      </c>
      <c r="N448" s="1" t="s">
        <v>54</v>
      </c>
      <c r="P448">
        <v>1</v>
      </c>
      <c r="Q448" t="s">
        <v>7</v>
      </c>
      <c r="R448" t="s">
        <v>7</v>
      </c>
      <c r="T448" t="s">
        <v>9</v>
      </c>
      <c r="U448" s="9" t="str">
        <f>VLOOKUP(Table1[[#This Row],[Stock]], Table2[[#All],[Stock]:[param_complete]], 2, FALSE)</f>
        <v>pelagic</v>
      </c>
      <c r="V448" s="9">
        <f>VLOOKUP(Table1[[#This Row],[Stock]], Table2[[#All],[Stock]:[param_complete]], 4, FALSE)</f>
        <v>4.16</v>
      </c>
      <c r="W448" s="9">
        <f>VLOOKUP(Table1[[#This Row],[Stock]], Table2[[#All],[Stock]:[param_complete]], 6, FALSE)</f>
        <v>640</v>
      </c>
      <c r="X448" s="9">
        <f>VLOOKUP(Table1[[#This Row],[Stock]], Table2[[#All],[Stock]:[param_complete]], 8, FALSE)</f>
        <v>9.75</v>
      </c>
      <c r="Y448" s="9">
        <f>VLOOKUP(Table1[[#This Row],[Stock]], Table2[[#All],[Stock]:[param_complete]], 10, FALSE)</f>
        <v>2</v>
      </c>
      <c r="Z448" s="9">
        <f>VLOOKUP(Table1[[#This Row],[Stock]], Table2[[#All],[Stock]:[param_complete]], 12, FALSE)</f>
        <v>5.5</v>
      </c>
      <c r="AA448" s="9">
        <f>VLOOKUP(Table1[[#This Row],[Stock]], Table2[[#All],[Stock]:[param_complete]], 14, FALSE)</f>
        <v>193</v>
      </c>
      <c r="AB448" s="9">
        <f>VLOOKUP(Table1[[#This Row],[Stock]], Table2[[#All],[Stock]:[param_complete]], 16, FALSE)</f>
        <v>309</v>
      </c>
      <c r="AC448" s="9">
        <f>VLOOKUP(Table1[[#This Row],[Stock]], Table2[[#All],[Stock]:[param_complete]], 18, FALSE)</f>
        <v>0.10100000000000001</v>
      </c>
      <c r="AD448" s="9">
        <f>VLOOKUP(Table1[[#This Row],[Stock]], Table2[[#All],[Stock]:[param_complete]], 20, FALSE)</f>
        <v>285</v>
      </c>
      <c r="AE448" s="9">
        <f>VLOOKUP(Table1[[#This Row],[Stock]], Table2[[#All],[Stock]:[param_complete]], 22, FALSE)</f>
        <v>14</v>
      </c>
      <c r="AF448" s="9">
        <f>VLOOKUP(Table1[[#This Row],[Stock]], Table2[[#All],[Stock]:[param_complete]], 24, FALSE)</f>
        <v>27.5</v>
      </c>
      <c r="AG448" s="9">
        <f>VLOOKUP(Table1[[#This Row],[Stock]], Table2[[#All],[Stock]:[param_complete]], 26, FALSE)</f>
        <v>0</v>
      </c>
      <c r="AH448" s="9">
        <f>VLOOKUP(Table1[[#This Row],[Stock]], Table2[[#All],[Stock]:[param_complete]], 28, FALSE)</f>
        <v>0</v>
      </c>
      <c r="AI448" s="9">
        <f>VLOOKUP(Table1[[#This Row],[Stock]], Table2[[#All],[Stock]:[param_complete]], 29, FALSE)</f>
        <v>230</v>
      </c>
      <c r="AJ448" s="9">
        <f>VLOOKUP(Table1[[#This Row],[Stock]], Table2[[#All],[Stock]:[param_complete]], 30, FALSE)</f>
        <v>115</v>
      </c>
      <c r="AK448" s="65">
        <f>VLOOKUP(Table1[[#This Row],[Stock]], Table2[[#All],[Stock]:[param_complete]], 32, FALSE)</f>
        <v>0</v>
      </c>
    </row>
    <row r="449" spans="1:37" x14ac:dyDescent="0.3">
      <c r="A449" t="s">
        <v>48</v>
      </c>
      <c r="B449" t="s">
        <v>50</v>
      </c>
      <c r="C449" t="s">
        <v>51</v>
      </c>
      <c r="D449">
        <v>17</v>
      </c>
      <c r="E449">
        <v>1</v>
      </c>
      <c r="F449">
        <f t="shared" si="4"/>
        <v>0.82000000000000006</v>
      </c>
      <c r="H449" t="s">
        <v>52</v>
      </c>
      <c r="I449" t="s">
        <v>28</v>
      </c>
      <c r="J449" t="s">
        <v>53</v>
      </c>
      <c r="K449" t="s">
        <v>53</v>
      </c>
      <c r="M449" s="1" t="s">
        <v>54</v>
      </c>
      <c r="N449" s="1" t="s">
        <v>54</v>
      </c>
      <c r="P449">
        <v>1</v>
      </c>
      <c r="Q449" t="s">
        <v>7</v>
      </c>
      <c r="R449" t="s">
        <v>7</v>
      </c>
      <c r="T449" t="s">
        <v>9</v>
      </c>
      <c r="U449" s="9" t="str">
        <f>VLOOKUP(Table1[[#This Row],[Stock]], Table2[[#All],[Stock]:[param_complete]], 2, FALSE)</f>
        <v>pelagic</v>
      </c>
      <c r="V449" s="9">
        <f>VLOOKUP(Table1[[#This Row],[Stock]], Table2[[#All],[Stock]:[param_complete]], 4, FALSE)</f>
        <v>4.16</v>
      </c>
      <c r="W449" s="9">
        <f>VLOOKUP(Table1[[#This Row],[Stock]], Table2[[#All],[Stock]:[param_complete]], 6, FALSE)</f>
        <v>640</v>
      </c>
      <c r="X449" s="9">
        <f>VLOOKUP(Table1[[#This Row],[Stock]], Table2[[#All],[Stock]:[param_complete]], 8, FALSE)</f>
        <v>9.75</v>
      </c>
      <c r="Y449" s="9">
        <f>VLOOKUP(Table1[[#This Row],[Stock]], Table2[[#All],[Stock]:[param_complete]], 10, FALSE)</f>
        <v>2</v>
      </c>
      <c r="Z449" s="9">
        <f>VLOOKUP(Table1[[#This Row],[Stock]], Table2[[#All],[Stock]:[param_complete]], 12, FALSE)</f>
        <v>5.5</v>
      </c>
      <c r="AA449" s="9">
        <f>VLOOKUP(Table1[[#This Row],[Stock]], Table2[[#All],[Stock]:[param_complete]], 14, FALSE)</f>
        <v>193</v>
      </c>
      <c r="AB449" s="9">
        <f>VLOOKUP(Table1[[#This Row],[Stock]], Table2[[#All],[Stock]:[param_complete]], 16, FALSE)</f>
        <v>309</v>
      </c>
      <c r="AC449" s="9">
        <f>VLOOKUP(Table1[[#This Row],[Stock]], Table2[[#All],[Stock]:[param_complete]], 18, FALSE)</f>
        <v>0.10100000000000001</v>
      </c>
      <c r="AD449" s="9">
        <f>VLOOKUP(Table1[[#This Row],[Stock]], Table2[[#All],[Stock]:[param_complete]], 20, FALSE)</f>
        <v>285</v>
      </c>
      <c r="AE449" s="9">
        <f>VLOOKUP(Table1[[#This Row],[Stock]], Table2[[#All],[Stock]:[param_complete]], 22, FALSE)</f>
        <v>14</v>
      </c>
      <c r="AF449" s="9">
        <f>VLOOKUP(Table1[[#This Row],[Stock]], Table2[[#All],[Stock]:[param_complete]], 24, FALSE)</f>
        <v>27.5</v>
      </c>
      <c r="AG449" s="9">
        <f>VLOOKUP(Table1[[#This Row],[Stock]], Table2[[#All],[Stock]:[param_complete]], 26, FALSE)</f>
        <v>0</v>
      </c>
      <c r="AH449" s="9">
        <f>VLOOKUP(Table1[[#This Row],[Stock]], Table2[[#All],[Stock]:[param_complete]], 28, FALSE)</f>
        <v>0</v>
      </c>
      <c r="AI449" s="9">
        <f>VLOOKUP(Table1[[#This Row],[Stock]], Table2[[#All],[Stock]:[param_complete]], 29, FALSE)</f>
        <v>230</v>
      </c>
      <c r="AJ449" s="9">
        <f>VLOOKUP(Table1[[#This Row],[Stock]], Table2[[#All],[Stock]:[param_complete]], 30, FALSE)</f>
        <v>115</v>
      </c>
      <c r="AK449" s="65">
        <f>VLOOKUP(Table1[[#This Row],[Stock]], Table2[[#All],[Stock]:[param_complete]], 32, FALSE)</f>
        <v>0</v>
      </c>
    </row>
    <row r="450" spans="1:37" x14ac:dyDescent="0.3">
      <c r="A450" t="s">
        <v>48</v>
      </c>
      <c r="B450" t="s">
        <v>50</v>
      </c>
      <c r="C450" t="s">
        <v>51</v>
      </c>
      <c r="D450">
        <v>18</v>
      </c>
      <c r="E450">
        <v>1</v>
      </c>
      <c r="F450">
        <f t="shared" si="4"/>
        <v>0.82000000000000006</v>
      </c>
      <c r="H450" t="s">
        <v>52</v>
      </c>
      <c r="I450" t="s">
        <v>28</v>
      </c>
      <c r="J450" t="s">
        <v>53</v>
      </c>
      <c r="K450" t="s">
        <v>53</v>
      </c>
      <c r="M450" s="1" t="s">
        <v>54</v>
      </c>
      <c r="N450" s="1" t="s">
        <v>54</v>
      </c>
      <c r="P450">
        <v>1</v>
      </c>
      <c r="Q450" t="s">
        <v>7</v>
      </c>
      <c r="R450" t="s">
        <v>7</v>
      </c>
      <c r="T450" t="s">
        <v>9</v>
      </c>
      <c r="U450" s="9" t="str">
        <f>VLOOKUP(Table1[[#This Row],[Stock]], Table2[[#All],[Stock]:[param_complete]], 2, FALSE)</f>
        <v>pelagic</v>
      </c>
      <c r="V450" s="9">
        <f>VLOOKUP(Table1[[#This Row],[Stock]], Table2[[#All],[Stock]:[param_complete]], 4, FALSE)</f>
        <v>4.16</v>
      </c>
      <c r="W450" s="9">
        <f>VLOOKUP(Table1[[#This Row],[Stock]], Table2[[#All],[Stock]:[param_complete]], 6, FALSE)</f>
        <v>640</v>
      </c>
      <c r="X450" s="9">
        <f>VLOOKUP(Table1[[#This Row],[Stock]], Table2[[#All],[Stock]:[param_complete]], 8, FALSE)</f>
        <v>9.75</v>
      </c>
      <c r="Y450" s="9">
        <f>VLOOKUP(Table1[[#This Row],[Stock]], Table2[[#All],[Stock]:[param_complete]], 10, FALSE)</f>
        <v>2</v>
      </c>
      <c r="Z450" s="9">
        <f>VLOOKUP(Table1[[#This Row],[Stock]], Table2[[#All],[Stock]:[param_complete]], 12, FALSE)</f>
        <v>5.5</v>
      </c>
      <c r="AA450" s="9">
        <f>VLOOKUP(Table1[[#This Row],[Stock]], Table2[[#All],[Stock]:[param_complete]], 14, FALSE)</f>
        <v>193</v>
      </c>
      <c r="AB450" s="9">
        <f>VLOOKUP(Table1[[#This Row],[Stock]], Table2[[#All],[Stock]:[param_complete]], 16, FALSE)</f>
        <v>309</v>
      </c>
      <c r="AC450" s="9">
        <f>VLOOKUP(Table1[[#This Row],[Stock]], Table2[[#All],[Stock]:[param_complete]], 18, FALSE)</f>
        <v>0.10100000000000001</v>
      </c>
      <c r="AD450" s="9">
        <f>VLOOKUP(Table1[[#This Row],[Stock]], Table2[[#All],[Stock]:[param_complete]], 20, FALSE)</f>
        <v>285</v>
      </c>
      <c r="AE450" s="9">
        <f>VLOOKUP(Table1[[#This Row],[Stock]], Table2[[#All],[Stock]:[param_complete]], 22, FALSE)</f>
        <v>14</v>
      </c>
      <c r="AF450" s="9">
        <f>VLOOKUP(Table1[[#This Row],[Stock]], Table2[[#All],[Stock]:[param_complete]], 24, FALSE)</f>
        <v>27.5</v>
      </c>
      <c r="AG450" s="9">
        <f>VLOOKUP(Table1[[#This Row],[Stock]], Table2[[#All],[Stock]:[param_complete]], 26, FALSE)</f>
        <v>0</v>
      </c>
      <c r="AH450" s="9">
        <f>VLOOKUP(Table1[[#This Row],[Stock]], Table2[[#All],[Stock]:[param_complete]], 28, FALSE)</f>
        <v>0</v>
      </c>
      <c r="AI450" s="9">
        <f>VLOOKUP(Table1[[#This Row],[Stock]], Table2[[#All],[Stock]:[param_complete]], 29, FALSE)</f>
        <v>230</v>
      </c>
      <c r="AJ450" s="9">
        <f>VLOOKUP(Table1[[#This Row],[Stock]], Table2[[#All],[Stock]:[param_complete]], 30, FALSE)</f>
        <v>115</v>
      </c>
      <c r="AK450" s="65">
        <f>VLOOKUP(Table1[[#This Row],[Stock]], Table2[[#All],[Stock]:[param_complete]], 32, FALSE)</f>
        <v>0</v>
      </c>
    </row>
    <row r="451" spans="1:37" x14ac:dyDescent="0.3">
      <c r="A451" t="s">
        <v>48</v>
      </c>
      <c r="B451" t="s">
        <v>50</v>
      </c>
      <c r="C451" t="s">
        <v>51</v>
      </c>
      <c r="D451">
        <v>19</v>
      </c>
      <c r="E451">
        <v>1</v>
      </c>
      <c r="F451">
        <f t="shared" si="4"/>
        <v>0.82000000000000006</v>
      </c>
      <c r="H451" t="s">
        <v>52</v>
      </c>
      <c r="I451" t="s">
        <v>28</v>
      </c>
      <c r="J451" t="s">
        <v>53</v>
      </c>
      <c r="K451" t="s">
        <v>53</v>
      </c>
      <c r="M451" s="1" t="s">
        <v>54</v>
      </c>
      <c r="N451" s="1" t="s">
        <v>54</v>
      </c>
      <c r="P451">
        <v>1</v>
      </c>
      <c r="Q451" t="s">
        <v>7</v>
      </c>
      <c r="R451" t="s">
        <v>7</v>
      </c>
      <c r="T451" t="s">
        <v>9</v>
      </c>
      <c r="U451" s="9" t="str">
        <f>VLOOKUP(Table1[[#This Row],[Stock]], Table2[[#All],[Stock]:[param_complete]], 2, FALSE)</f>
        <v>pelagic</v>
      </c>
      <c r="V451" s="9">
        <f>VLOOKUP(Table1[[#This Row],[Stock]], Table2[[#All],[Stock]:[param_complete]], 4, FALSE)</f>
        <v>4.16</v>
      </c>
      <c r="W451" s="9">
        <f>VLOOKUP(Table1[[#This Row],[Stock]], Table2[[#All],[Stock]:[param_complete]], 6, FALSE)</f>
        <v>640</v>
      </c>
      <c r="X451" s="9">
        <f>VLOOKUP(Table1[[#This Row],[Stock]], Table2[[#All],[Stock]:[param_complete]], 8, FALSE)</f>
        <v>9.75</v>
      </c>
      <c r="Y451" s="9">
        <f>VLOOKUP(Table1[[#This Row],[Stock]], Table2[[#All],[Stock]:[param_complete]], 10, FALSE)</f>
        <v>2</v>
      </c>
      <c r="Z451" s="9">
        <f>VLOOKUP(Table1[[#This Row],[Stock]], Table2[[#All],[Stock]:[param_complete]], 12, FALSE)</f>
        <v>5.5</v>
      </c>
      <c r="AA451" s="9">
        <f>VLOOKUP(Table1[[#This Row],[Stock]], Table2[[#All],[Stock]:[param_complete]], 14, FALSE)</f>
        <v>193</v>
      </c>
      <c r="AB451" s="9">
        <f>VLOOKUP(Table1[[#This Row],[Stock]], Table2[[#All],[Stock]:[param_complete]], 16, FALSE)</f>
        <v>309</v>
      </c>
      <c r="AC451" s="9">
        <f>VLOOKUP(Table1[[#This Row],[Stock]], Table2[[#All],[Stock]:[param_complete]], 18, FALSE)</f>
        <v>0.10100000000000001</v>
      </c>
      <c r="AD451" s="9">
        <f>VLOOKUP(Table1[[#This Row],[Stock]], Table2[[#All],[Stock]:[param_complete]], 20, FALSE)</f>
        <v>285</v>
      </c>
      <c r="AE451" s="9">
        <f>VLOOKUP(Table1[[#This Row],[Stock]], Table2[[#All],[Stock]:[param_complete]], 22, FALSE)</f>
        <v>14</v>
      </c>
      <c r="AF451" s="9">
        <f>VLOOKUP(Table1[[#This Row],[Stock]], Table2[[#All],[Stock]:[param_complete]], 24, FALSE)</f>
        <v>27.5</v>
      </c>
      <c r="AG451" s="9">
        <f>VLOOKUP(Table1[[#This Row],[Stock]], Table2[[#All],[Stock]:[param_complete]], 26, FALSE)</f>
        <v>0</v>
      </c>
      <c r="AH451" s="9">
        <f>VLOOKUP(Table1[[#This Row],[Stock]], Table2[[#All],[Stock]:[param_complete]], 28, FALSE)</f>
        <v>0</v>
      </c>
      <c r="AI451" s="9">
        <f>VLOOKUP(Table1[[#This Row],[Stock]], Table2[[#All],[Stock]:[param_complete]], 29, FALSE)</f>
        <v>230</v>
      </c>
      <c r="AJ451" s="9">
        <f>VLOOKUP(Table1[[#This Row],[Stock]], Table2[[#All],[Stock]:[param_complete]], 30, FALSE)</f>
        <v>115</v>
      </c>
      <c r="AK451" s="65">
        <f>VLOOKUP(Table1[[#This Row],[Stock]], Table2[[#All],[Stock]:[param_complete]], 32, FALSE)</f>
        <v>0</v>
      </c>
    </row>
    <row r="452" spans="1:37" x14ac:dyDescent="0.3">
      <c r="A452" t="s">
        <v>48</v>
      </c>
      <c r="B452" t="s">
        <v>50</v>
      </c>
      <c r="C452" t="s">
        <v>51</v>
      </c>
      <c r="D452">
        <v>20</v>
      </c>
      <c r="E452">
        <v>1</v>
      </c>
      <c r="F452">
        <f t="shared" si="4"/>
        <v>0.82000000000000006</v>
      </c>
      <c r="H452" t="s">
        <v>52</v>
      </c>
      <c r="I452" t="s">
        <v>28</v>
      </c>
      <c r="J452" t="s">
        <v>53</v>
      </c>
      <c r="K452" t="s">
        <v>53</v>
      </c>
      <c r="M452" s="1" t="s">
        <v>54</v>
      </c>
      <c r="N452" s="1" t="s">
        <v>54</v>
      </c>
      <c r="P452">
        <v>1</v>
      </c>
      <c r="Q452" t="s">
        <v>7</v>
      </c>
      <c r="R452" t="s">
        <v>7</v>
      </c>
      <c r="T452" t="s">
        <v>9</v>
      </c>
      <c r="U452" s="9" t="str">
        <f>VLOOKUP(Table1[[#This Row],[Stock]], Table2[[#All],[Stock]:[param_complete]], 2, FALSE)</f>
        <v>pelagic</v>
      </c>
      <c r="V452" s="9">
        <f>VLOOKUP(Table1[[#This Row],[Stock]], Table2[[#All],[Stock]:[param_complete]], 4, FALSE)</f>
        <v>4.16</v>
      </c>
      <c r="W452" s="9">
        <f>VLOOKUP(Table1[[#This Row],[Stock]], Table2[[#All],[Stock]:[param_complete]], 6, FALSE)</f>
        <v>640</v>
      </c>
      <c r="X452" s="9">
        <f>VLOOKUP(Table1[[#This Row],[Stock]], Table2[[#All],[Stock]:[param_complete]], 8, FALSE)</f>
        <v>9.75</v>
      </c>
      <c r="Y452" s="9">
        <f>VLOOKUP(Table1[[#This Row],[Stock]], Table2[[#All],[Stock]:[param_complete]], 10, FALSE)</f>
        <v>2</v>
      </c>
      <c r="Z452" s="9">
        <f>VLOOKUP(Table1[[#This Row],[Stock]], Table2[[#All],[Stock]:[param_complete]], 12, FALSE)</f>
        <v>5.5</v>
      </c>
      <c r="AA452" s="9">
        <f>VLOOKUP(Table1[[#This Row],[Stock]], Table2[[#All],[Stock]:[param_complete]], 14, FALSE)</f>
        <v>193</v>
      </c>
      <c r="AB452" s="9">
        <f>VLOOKUP(Table1[[#This Row],[Stock]], Table2[[#All],[Stock]:[param_complete]], 16, FALSE)</f>
        <v>309</v>
      </c>
      <c r="AC452" s="9">
        <f>VLOOKUP(Table1[[#This Row],[Stock]], Table2[[#All],[Stock]:[param_complete]], 18, FALSE)</f>
        <v>0.10100000000000001</v>
      </c>
      <c r="AD452" s="9">
        <f>VLOOKUP(Table1[[#This Row],[Stock]], Table2[[#All],[Stock]:[param_complete]], 20, FALSE)</f>
        <v>285</v>
      </c>
      <c r="AE452" s="9">
        <f>VLOOKUP(Table1[[#This Row],[Stock]], Table2[[#All],[Stock]:[param_complete]], 22, FALSE)</f>
        <v>14</v>
      </c>
      <c r="AF452" s="9">
        <f>VLOOKUP(Table1[[#This Row],[Stock]], Table2[[#All],[Stock]:[param_complete]], 24, FALSE)</f>
        <v>27.5</v>
      </c>
      <c r="AG452" s="9">
        <f>VLOOKUP(Table1[[#This Row],[Stock]], Table2[[#All],[Stock]:[param_complete]], 26, FALSE)</f>
        <v>0</v>
      </c>
      <c r="AH452" s="9">
        <f>VLOOKUP(Table1[[#This Row],[Stock]], Table2[[#All],[Stock]:[param_complete]], 28, FALSE)</f>
        <v>0</v>
      </c>
      <c r="AI452" s="9">
        <f>VLOOKUP(Table1[[#This Row],[Stock]], Table2[[#All],[Stock]:[param_complete]], 29, FALSE)</f>
        <v>230</v>
      </c>
      <c r="AJ452" s="9">
        <f>VLOOKUP(Table1[[#This Row],[Stock]], Table2[[#All],[Stock]:[param_complete]], 30, FALSE)</f>
        <v>115</v>
      </c>
      <c r="AK452" s="65">
        <f>VLOOKUP(Table1[[#This Row],[Stock]], Table2[[#All],[Stock]:[param_complete]], 32, FALSE)</f>
        <v>0</v>
      </c>
    </row>
    <row r="453" spans="1:37" x14ac:dyDescent="0.3">
      <c r="A453" t="s">
        <v>48</v>
      </c>
      <c r="B453" t="s">
        <v>50</v>
      </c>
      <c r="C453" t="s">
        <v>51</v>
      </c>
      <c r="D453">
        <v>21</v>
      </c>
      <c r="E453">
        <v>1</v>
      </c>
      <c r="F453">
        <f t="shared" si="4"/>
        <v>0.82000000000000006</v>
      </c>
      <c r="H453" t="s">
        <v>52</v>
      </c>
      <c r="I453" t="s">
        <v>28</v>
      </c>
      <c r="J453" t="s">
        <v>53</v>
      </c>
      <c r="K453" t="s">
        <v>53</v>
      </c>
      <c r="M453" s="1" t="s">
        <v>54</v>
      </c>
      <c r="N453" s="1" t="s">
        <v>54</v>
      </c>
      <c r="P453">
        <v>1</v>
      </c>
      <c r="Q453" t="s">
        <v>7</v>
      </c>
      <c r="R453" t="s">
        <v>7</v>
      </c>
      <c r="T453" t="s">
        <v>9</v>
      </c>
      <c r="U453" s="9" t="str">
        <f>VLOOKUP(Table1[[#This Row],[Stock]], Table2[[#All],[Stock]:[param_complete]], 2, FALSE)</f>
        <v>pelagic</v>
      </c>
      <c r="V453" s="9">
        <f>VLOOKUP(Table1[[#This Row],[Stock]], Table2[[#All],[Stock]:[param_complete]], 4, FALSE)</f>
        <v>4.16</v>
      </c>
      <c r="W453" s="9">
        <f>VLOOKUP(Table1[[#This Row],[Stock]], Table2[[#All],[Stock]:[param_complete]], 6, FALSE)</f>
        <v>640</v>
      </c>
      <c r="X453" s="9">
        <f>VLOOKUP(Table1[[#This Row],[Stock]], Table2[[#All],[Stock]:[param_complete]], 8, FALSE)</f>
        <v>9.75</v>
      </c>
      <c r="Y453" s="9">
        <f>VLOOKUP(Table1[[#This Row],[Stock]], Table2[[#All],[Stock]:[param_complete]], 10, FALSE)</f>
        <v>2</v>
      </c>
      <c r="Z453" s="9">
        <f>VLOOKUP(Table1[[#This Row],[Stock]], Table2[[#All],[Stock]:[param_complete]], 12, FALSE)</f>
        <v>5.5</v>
      </c>
      <c r="AA453" s="9">
        <f>VLOOKUP(Table1[[#This Row],[Stock]], Table2[[#All],[Stock]:[param_complete]], 14, FALSE)</f>
        <v>193</v>
      </c>
      <c r="AB453" s="9">
        <f>VLOOKUP(Table1[[#This Row],[Stock]], Table2[[#All],[Stock]:[param_complete]], 16, FALSE)</f>
        <v>309</v>
      </c>
      <c r="AC453" s="9">
        <f>VLOOKUP(Table1[[#This Row],[Stock]], Table2[[#All],[Stock]:[param_complete]], 18, FALSE)</f>
        <v>0.10100000000000001</v>
      </c>
      <c r="AD453" s="9">
        <f>VLOOKUP(Table1[[#This Row],[Stock]], Table2[[#All],[Stock]:[param_complete]], 20, FALSE)</f>
        <v>285</v>
      </c>
      <c r="AE453" s="9">
        <f>VLOOKUP(Table1[[#This Row],[Stock]], Table2[[#All],[Stock]:[param_complete]], 22, FALSE)</f>
        <v>14</v>
      </c>
      <c r="AF453" s="9">
        <f>VLOOKUP(Table1[[#This Row],[Stock]], Table2[[#All],[Stock]:[param_complete]], 24, FALSE)</f>
        <v>27.5</v>
      </c>
      <c r="AG453" s="9">
        <f>VLOOKUP(Table1[[#This Row],[Stock]], Table2[[#All],[Stock]:[param_complete]], 26, FALSE)</f>
        <v>0</v>
      </c>
      <c r="AH453" s="9">
        <f>VLOOKUP(Table1[[#This Row],[Stock]], Table2[[#All],[Stock]:[param_complete]], 28, FALSE)</f>
        <v>0</v>
      </c>
      <c r="AI453" s="9">
        <f>VLOOKUP(Table1[[#This Row],[Stock]], Table2[[#All],[Stock]:[param_complete]], 29, FALSE)</f>
        <v>230</v>
      </c>
      <c r="AJ453" s="9">
        <f>VLOOKUP(Table1[[#This Row],[Stock]], Table2[[#All],[Stock]:[param_complete]], 30, FALSE)</f>
        <v>115</v>
      </c>
      <c r="AK453" s="65">
        <f>VLOOKUP(Table1[[#This Row],[Stock]], Table2[[#All],[Stock]:[param_complete]], 32, FALSE)</f>
        <v>0</v>
      </c>
    </row>
    <row r="454" spans="1:37" x14ac:dyDescent="0.3">
      <c r="A454" t="s">
        <v>48</v>
      </c>
      <c r="B454" t="s">
        <v>50</v>
      </c>
      <c r="C454" t="s">
        <v>51</v>
      </c>
      <c r="D454">
        <v>22</v>
      </c>
      <c r="E454">
        <v>1</v>
      </c>
      <c r="F454">
        <f t="shared" si="4"/>
        <v>0.82000000000000006</v>
      </c>
      <c r="H454" t="s">
        <v>52</v>
      </c>
      <c r="I454" t="s">
        <v>28</v>
      </c>
      <c r="J454" t="s">
        <v>53</v>
      </c>
      <c r="K454" t="s">
        <v>53</v>
      </c>
      <c r="M454" s="1" t="s">
        <v>54</v>
      </c>
      <c r="N454" s="1" t="s">
        <v>54</v>
      </c>
      <c r="P454">
        <v>1</v>
      </c>
      <c r="Q454" t="s">
        <v>7</v>
      </c>
      <c r="R454" t="s">
        <v>7</v>
      </c>
      <c r="T454" t="s">
        <v>9</v>
      </c>
      <c r="U454" s="9" t="str">
        <f>VLOOKUP(Table1[[#This Row],[Stock]], Table2[[#All],[Stock]:[param_complete]], 2, FALSE)</f>
        <v>pelagic</v>
      </c>
      <c r="V454" s="9">
        <f>VLOOKUP(Table1[[#This Row],[Stock]], Table2[[#All],[Stock]:[param_complete]], 4, FALSE)</f>
        <v>4.16</v>
      </c>
      <c r="W454" s="9">
        <f>VLOOKUP(Table1[[#This Row],[Stock]], Table2[[#All],[Stock]:[param_complete]], 6, FALSE)</f>
        <v>640</v>
      </c>
      <c r="X454" s="9">
        <f>VLOOKUP(Table1[[#This Row],[Stock]], Table2[[#All],[Stock]:[param_complete]], 8, FALSE)</f>
        <v>9.75</v>
      </c>
      <c r="Y454" s="9">
        <f>VLOOKUP(Table1[[#This Row],[Stock]], Table2[[#All],[Stock]:[param_complete]], 10, FALSE)</f>
        <v>2</v>
      </c>
      <c r="Z454" s="9">
        <f>VLOOKUP(Table1[[#This Row],[Stock]], Table2[[#All],[Stock]:[param_complete]], 12, FALSE)</f>
        <v>5.5</v>
      </c>
      <c r="AA454" s="9">
        <f>VLOOKUP(Table1[[#This Row],[Stock]], Table2[[#All],[Stock]:[param_complete]], 14, FALSE)</f>
        <v>193</v>
      </c>
      <c r="AB454" s="9">
        <f>VLOOKUP(Table1[[#This Row],[Stock]], Table2[[#All],[Stock]:[param_complete]], 16, FALSE)</f>
        <v>309</v>
      </c>
      <c r="AC454" s="9">
        <f>VLOOKUP(Table1[[#This Row],[Stock]], Table2[[#All],[Stock]:[param_complete]], 18, FALSE)</f>
        <v>0.10100000000000001</v>
      </c>
      <c r="AD454" s="9">
        <f>VLOOKUP(Table1[[#This Row],[Stock]], Table2[[#All],[Stock]:[param_complete]], 20, FALSE)</f>
        <v>285</v>
      </c>
      <c r="AE454" s="9">
        <f>VLOOKUP(Table1[[#This Row],[Stock]], Table2[[#All],[Stock]:[param_complete]], 22, FALSE)</f>
        <v>14</v>
      </c>
      <c r="AF454" s="9">
        <f>VLOOKUP(Table1[[#This Row],[Stock]], Table2[[#All],[Stock]:[param_complete]], 24, FALSE)</f>
        <v>27.5</v>
      </c>
      <c r="AG454" s="9">
        <f>VLOOKUP(Table1[[#This Row],[Stock]], Table2[[#All],[Stock]:[param_complete]], 26, FALSE)</f>
        <v>0</v>
      </c>
      <c r="AH454" s="9">
        <f>VLOOKUP(Table1[[#This Row],[Stock]], Table2[[#All],[Stock]:[param_complete]], 28, FALSE)</f>
        <v>0</v>
      </c>
      <c r="AI454" s="9">
        <f>VLOOKUP(Table1[[#This Row],[Stock]], Table2[[#All],[Stock]:[param_complete]], 29, FALSE)</f>
        <v>230</v>
      </c>
      <c r="AJ454" s="9">
        <f>VLOOKUP(Table1[[#This Row],[Stock]], Table2[[#All],[Stock]:[param_complete]], 30, FALSE)</f>
        <v>115</v>
      </c>
      <c r="AK454" s="65">
        <f>VLOOKUP(Table1[[#This Row],[Stock]], Table2[[#All],[Stock]:[param_complete]], 32, FALSE)</f>
        <v>0</v>
      </c>
    </row>
    <row r="455" spans="1:37" x14ac:dyDescent="0.3">
      <c r="A455" t="s">
        <v>48</v>
      </c>
      <c r="B455" t="s">
        <v>50</v>
      </c>
      <c r="C455" t="s">
        <v>51</v>
      </c>
      <c r="D455">
        <v>23</v>
      </c>
      <c r="E455">
        <v>1</v>
      </c>
      <c r="F455">
        <f t="shared" si="4"/>
        <v>0.82000000000000006</v>
      </c>
      <c r="H455" t="s">
        <v>52</v>
      </c>
      <c r="I455" t="s">
        <v>28</v>
      </c>
      <c r="J455" t="s">
        <v>53</v>
      </c>
      <c r="K455" t="s">
        <v>53</v>
      </c>
      <c r="M455" s="1" t="s">
        <v>54</v>
      </c>
      <c r="N455" s="1" t="s">
        <v>54</v>
      </c>
      <c r="P455">
        <v>1</v>
      </c>
      <c r="Q455" t="s">
        <v>7</v>
      </c>
      <c r="R455" t="s">
        <v>7</v>
      </c>
      <c r="T455" t="s">
        <v>9</v>
      </c>
      <c r="U455" s="9" t="str">
        <f>VLOOKUP(Table1[[#This Row],[Stock]], Table2[[#All],[Stock]:[param_complete]], 2, FALSE)</f>
        <v>pelagic</v>
      </c>
      <c r="V455" s="9">
        <f>VLOOKUP(Table1[[#This Row],[Stock]], Table2[[#All],[Stock]:[param_complete]], 4, FALSE)</f>
        <v>4.16</v>
      </c>
      <c r="W455" s="9">
        <f>VLOOKUP(Table1[[#This Row],[Stock]], Table2[[#All],[Stock]:[param_complete]], 6, FALSE)</f>
        <v>640</v>
      </c>
      <c r="X455" s="9">
        <f>VLOOKUP(Table1[[#This Row],[Stock]], Table2[[#All],[Stock]:[param_complete]], 8, FALSE)</f>
        <v>9.75</v>
      </c>
      <c r="Y455" s="9">
        <f>VLOOKUP(Table1[[#This Row],[Stock]], Table2[[#All],[Stock]:[param_complete]], 10, FALSE)</f>
        <v>2</v>
      </c>
      <c r="Z455" s="9">
        <f>VLOOKUP(Table1[[#This Row],[Stock]], Table2[[#All],[Stock]:[param_complete]], 12, FALSE)</f>
        <v>5.5</v>
      </c>
      <c r="AA455" s="9">
        <f>VLOOKUP(Table1[[#This Row],[Stock]], Table2[[#All],[Stock]:[param_complete]], 14, FALSE)</f>
        <v>193</v>
      </c>
      <c r="AB455" s="9">
        <f>VLOOKUP(Table1[[#This Row],[Stock]], Table2[[#All],[Stock]:[param_complete]], 16, FALSE)</f>
        <v>309</v>
      </c>
      <c r="AC455" s="9">
        <f>VLOOKUP(Table1[[#This Row],[Stock]], Table2[[#All],[Stock]:[param_complete]], 18, FALSE)</f>
        <v>0.10100000000000001</v>
      </c>
      <c r="AD455" s="9">
        <f>VLOOKUP(Table1[[#This Row],[Stock]], Table2[[#All],[Stock]:[param_complete]], 20, FALSE)</f>
        <v>285</v>
      </c>
      <c r="AE455" s="9">
        <f>VLOOKUP(Table1[[#This Row],[Stock]], Table2[[#All],[Stock]:[param_complete]], 22, FALSE)</f>
        <v>14</v>
      </c>
      <c r="AF455" s="9">
        <f>VLOOKUP(Table1[[#This Row],[Stock]], Table2[[#All],[Stock]:[param_complete]], 24, FALSE)</f>
        <v>27.5</v>
      </c>
      <c r="AG455" s="9">
        <f>VLOOKUP(Table1[[#This Row],[Stock]], Table2[[#All],[Stock]:[param_complete]], 26, FALSE)</f>
        <v>0</v>
      </c>
      <c r="AH455" s="9">
        <f>VLOOKUP(Table1[[#This Row],[Stock]], Table2[[#All],[Stock]:[param_complete]], 28, FALSE)</f>
        <v>0</v>
      </c>
      <c r="AI455" s="9">
        <f>VLOOKUP(Table1[[#This Row],[Stock]], Table2[[#All],[Stock]:[param_complete]], 29, FALSE)</f>
        <v>230</v>
      </c>
      <c r="AJ455" s="9">
        <f>VLOOKUP(Table1[[#This Row],[Stock]], Table2[[#All],[Stock]:[param_complete]], 30, FALSE)</f>
        <v>115</v>
      </c>
      <c r="AK455" s="65">
        <f>VLOOKUP(Table1[[#This Row],[Stock]], Table2[[#All],[Stock]:[param_complete]], 32, FALSE)</f>
        <v>0</v>
      </c>
    </row>
    <row r="456" spans="1:37" x14ac:dyDescent="0.3">
      <c r="A456" t="s">
        <v>48</v>
      </c>
      <c r="B456" t="s">
        <v>50</v>
      </c>
      <c r="C456" t="s">
        <v>51</v>
      </c>
      <c r="D456">
        <v>24</v>
      </c>
      <c r="E456">
        <v>1</v>
      </c>
      <c r="F456">
        <f t="shared" si="4"/>
        <v>0.82000000000000006</v>
      </c>
      <c r="H456" t="s">
        <v>52</v>
      </c>
      <c r="I456" t="s">
        <v>28</v>
      </c>
      <c r="J456" t="s">
        <v>53</v>
      </c>
      <c r="K456" t="s">
        <v>53</v>
      </c>
      <c r="M456" s="1" t="s">
        <v>54</v>
      </c>
      <c r="N456" s="1" t="s">
        <v>54</v>
      </c>
      <c r="P456">
        <v>1</v>
      </c>
      <c r="Q456" t="s">
        <v>7</v>
      </c>
      <c r="R456" t="s">
        <v>7</v>
      </c>
      <c r="T456" t="s">
        <v>9</v>
      </c>
      <c r="U456" s="9" t="str">
        <f>VLOOKUP(Table1[[#This Row],[Stock]], Table2[[#All],[Stock]:[param_complete]], 2, FALSE)</f>
        <v>pelagic</v>
      </c>
      <c r="V456" s="9">
        <f>VLOOKUP(Table1[[#This Row],[Stock]], Table2[[#All],[Stock]:[param_complete]], 4, FALSE)</f>
        <v>4.16</v>
      </c>
      <c r="W456" s="9">
        <f>VLOOKUP(Table1[[#This Row],[Stock]], Table2[[#All],[Stock]:[param_complete]], 6, FALSE)</f>
        <v>640</v>
      </c>
      <c r="X456" s="9">
        <f>VLOOKUP(Table1[[#This Row],[Stock]], Table2[[#All],[Stock]:[param_complete]], 8, FALSE)</f>
        <v>9.75</v>
      </c>
      <c r="Y456" s="9">
        <f>VLOOKUP(Table1[[#This Row],[Stock]], Table2[[#All],[Stock]:[param_complete]], 10, FALSE)</f>
        <v>2</v>
      </c>
      <c r="Z456" s="9">
        <f>VLOOKUP(Table1[[#This Row],[Stock]], Table2[[#All],[Stock]:[param_complete]], 12, FALSE)</f>
        <v>5.5</v>
      </c>
      <c r="AA456" s="9">
        <f>VLOOKUP(Table1[[#This Row],[Stock]], Table2[[#All],[Stock]:[param_complete]], 14, FALSE)</f>
        <v>193</v>
      </c>
      <c r="AB456" s="9">
        <f>VLOOKUP(Table1[[#This Row],[Stock]], Table2[[#All],[Stock]:[param_complete]], 16, FALSE)</f>
        <v>309</v>
      </c>
      <c r="AC456" s="9">
        <f>VLOOKUP(Table1[[#This Row],[Stock]], Table2[[#All],[Stock]:[param_complete]], 18, FALSE)</f>
        <v>0.10100000000000001</v>
      </c>
      <c r="AD456" s="9">
        <f>VLOOKUP(Table1[[#This Row],[Stock]], Table2[[#All],[Stock]:[param_complete]], 20, FALSE)</f>
        <v>285</v>
      </c>
      <c r="AE456" s="9">
        <f>VLOOKUP(Table1[[#This Row],[Stock]], Table2[[#All],[Stock]:[param_complete]], 22, FALSE)</f>
        <v>14</v>
      </c>
      <c r="AF456" s="9">
        <f>VLOOKUP(Table1[[#This Row],[Stock]], Table2[[#All],[Stock]:[param_complete]], 24, FALSE)</f>
        <v>27.5</v>
      </c>
      <c r="AG456" s="9">
        <f>VLOOKUP(Table1[[#This Row],[Stock]], Table2[[#All],[Stock]:[param_complete]], 26, FALSE)</f>
        <v>0</v>
      </c>
      <c r="AH456" s="9">
        <f>VLOOKUP(Table1[[#This Row],[Stock]], Table2[[#All],[Stock]:[param_complete]], 28, FALSE)</f>
        <v>0</v>
      </c>
      <c r="AI456" s="9">
        <f>VLOOKUP(Table1[[#This Row],[Stock]], Table2[[#All],[Stock]:[param_complete]], 29, FALSE)</f>
        <v>230</v>
      </c>
      <c r="AJ456" s="9">
        <f>VLOOKUP(Table1[[#This Row],[Stock]], Table2[[#All],[Stock]:[param_complete]], 30, FALSE)</f>
        <v>115</v>
      </c>
      <c r="AK456" s="65">
        <f>VLOOKUP(Table1[[#This Row],[Stock]], Table2[[#All],[Stock]:[param_complete]], 32, FALSE)</f>
        <v>0</v>
      </c>
    </row>
    <row r="457" spans="1:37" x14ac:dyDescent="0.3">
      <c r="A457" t="s">
        <v>48</v>
      </c>
      <c r="B457" t="s">
        <v>50</v>
      </c>
      <c r="C457" t="s">
        <v>51</v>
      </c>
      <c r="D457">
        <v>25</v>
      </c>
      <c r="E457">
        <v>1</v>
      </c>
      <c r="F457">
        <f t="shared" si="4"/>
        <v>0.82000000000000006</v>
      </c>
      <c r="H457" t="s">
        <v>52</v>
      </c>
      <c r="I457" t="s">
        <v>28</v>
      </c>
      <c r="J457" t="s">
        <v>53</v>
      </c>
      <c r="K457" t="s">
        <v>53</v>
      </c>
      <c r="M457" s="1" t="s">
        <v>54</v>
      </c>
      <c r="N457" s="1" t="s">
        <v>54</v>
      </c>
      <c r="P457">
        <v>1</v>
      </c>
      <c r="Q457" t="s">
        <v>7</v>
      </c>
      <c r="R457" t="s">
        <v>7</v>
      </c>
      <c r="T457" t="s">
        <v>9</v>
      </c>
      <c r="U457" s="9" t="str">
        <f>VLOOKUP(Table1[[#This Row],[Stock]], Table2[[#All],[Stock]:[param_complete]], 2, FALSE)</f>
        <v>pelagic</v>
      </c>
      <c r="V457" s="9">
        <f>VLOOKUP(Table1[[#This Row],[Stock]], Table2[[#All],[Stock]:[param_complete]], 4, FALSE)</f>
        <v>4.16</v>
      </c>
      <c r="W457" s="9">
        <f>VLOOKUP(Table1[[#This Row],[Stock]], Table2[[#All],[Stock]:[param_complete]], 6, FALSE)</f>
        <v>640</v>
      </c>
      <c r="X457" s="9">
        <f>VLOOKUP(Table1[[#This Row],[Stock]], Table2[[#All],[Stock]:[param_complete]], 8, FALSE)</f>
        <v>9.75</v>
      </c>
      <c r="Y457" s="9">
        <f>VLOOKUP(Table1[[#This Row],[Stock]], Table2[[#All],[Stock]:[param_complete]], 10, FALSE)</f>
        <v>2</v>
      </c>
      <c r="Z457" s="9">
        <f>VLOOKUP(Table1[[#This Row],[Stock]], Table2[[#All],[Stock]:[param_complete]], 12, FALSE)</f>
        <v>5.5</v>
      </c>
      <c r="AA457" s="9">
        <f>VLOOKUP(Table1[[#This Row],[Stock]], Table2[[#All],[Stock]:[param_complete]], 14, FALSE)</f>
        <v>193</v>
      </c>
      <c r="AB457" s="9">
        <f>VLOOKUP(Table1[[#This Row],[Stock]], Table2[[#All],[Stock]:[param_complete]], 16, FALSE)</f>
        <v>309</v>
      </c>
      <c r="AC457" s="9">
        <f>VLOOKUP(Table1[[#This Row],[Stock]], Table2[[#All],[Stock]:[param_complete]], 18, FALSE)</f>
        <v>0.10100000000000001</v>
      </c>
      <c r="AD457" s="9">
        <f>VLOOKUP(Table1[[#This Row],[Stock]], Table2[[#All],[Stock]:[param_complete]], 20, FALSE)</f>
        <v>285</v>
      </c>
      <c r="AE457" s="9">
        <f>VLOOKUP(Table1[[#This Row],[Stock]], Table2[[#All],[Stock]:[param_complete]], 22, FALSE)</f>
        <v>14</v>
      </c>
      <c r="AF457" s="9">
        <f>VLOOKUP(Table1[[#This Row],[Stock]], Table2[[#All],[Stock]:[param_complete]], 24, FALSE)</f>
        <v>27.5</v>
      </c>
      <c r="AG457" s="9">
        <f>VLOOKUP(Table1[[#This Row],[Stock]], Table2[[#All],[Stock]:[param_complete]], 26, FALSE)</f>
        <v>0</v>
      </c>
      <c r="AH457" s="9">
        <f>VLOOKUP(Table1[[#This Row],[Stock]], Table2[[#All],[Stock]:[param_complete]], 28, FALSE)</f>
        <v>0</v>
      </c>
      <c r="AI457" s="9">
        <f>VLOOKUP(Table1[[#This Row],[Stock]], Table2[[#All],[Stock]:[param_complete]], 29, FALSE)</f>
        <v>230</v>
      </c>
      <c r="AJ457" s="9">
        <f>VLOOKUP(Table1[[#This Row],[Stock]], Table2[[#All],[Stock]:[param_complete]], 30, FALSE)</f>
        <v>115</v>
      </c>
      <c r="AK457" s="65">
        <f>VLOOKUP(Table1[[#This Row],[Stock]], Table2[[#All],[Stock]:[param_complete]], 32, FALSE)</f>
        <v>0</v>
      </c>
    </row>
    <row r="458" spans="1:37" x14ac:dyDescent="0.3">
      <c r="A458" t="s">
        <v>48</v>
      </c>
      <c r="B458" t="s">
        <v>50</v>
      </c>
      <c r="C458" t="s">
        <v>51</v>
      </c>
      <c r="D458">
        <v>26</v>
      </c>
      <c r="E458">
        <v>1</v>
      </c>
      <c r="F458">
        <f t="shared" si="4"/>
        <v>0.82000000000000006</v>
      </c>
      <c r="H458" t="s">
        <v>52</v>
      </c>
      <c r="I458" t="s">
        <v>28</v>
      </c>
      <c r="J458" t="s">
        <v>53</v>
      </c>
      <c r="K458" t="s">
        <v>53</v>
      </c>
      <c r="M458" s="1" t="s">
        <v>54</v>
      </c>
      <c r="N458" s="1" t="s">
        <v>54</v>
      </c>
      <c r="P458">
        <v>1</v>
      </c>
      <c r="Q458" t="s">
        <v>7</v>
      </c>
      <c r="R458" t="s">
        <v>7</v>
      </c>
      <c r="T458" t="s">
        <v>9</v>
      </c>
      <c r="U458" s="9" t="str">
        <f>VLOOKUP(Table1[[#This Row],[Stock]], Table2[[#All],[Stock]:[param_complete]], 2, FALSE)</f>
        <v>pelagic</v>
      </c>
      <c r="V458" s="9">
        <f>VLOOKUP(Table1[[#This Row],[Stock]], Table2[[#All],[Stock]:[param_complete]], 4, FALSE)</f>
        <v>4.16</v>
      </c>
      <c r="W458" s="9">
        <f>VLOOKUP(Table1[[#This Row],[Stock]], Table2[[#All],[Stock]:[param_complete]], 6, FALSE)</f>
        <v>640</v>
      </c>
      <c r="X458" s="9">
        <f>VLOOKUP(Table1[[#This Row],[Stock]], Table2[[#All],[Stock]:[param_complete]], 8, FALSE)</f>
        <v>9.75</v>
      </c>
      <c r="Y458" s="9">
        <f>VLOOKUP(Table1[[#This Row],[Stock]], Table2[[#All],[Stock]:[param_complete]], 10, FALSE)</f>
        <v>2</v>
      </c>
      <c r="Z458" s="9">
        <f>VLOOKUP(Table1[[#This Row],[Stock]], Table2[[#All],[Stock]:[param_complete]], 12, FALSE)</f>
        <v>5.5</v>
      </c>
      <c r="AA458" s="9">
        <f>VLOOKUP(Table1[[#This Row],[Stock]], Table2[[#All],[Stock]:[param_complete]], 14, FALSE)</f>
        <v>193</v>
      </c>
      <c r="AB458" s="9">
        <f>VLOOKUP(Table1[[#This Row],[Stock]], Table2[[#All],[Stock]:[param_complete]], 16, FALSE)</f>
        <v>309</v>
      </c>
      <c r="AC458" s="9">
        <f>VLOOKUP(Table1[[#This Row],[Stock]], Table2[[#All],[Stock]:[param_complete]], 18, FALSE)</f>
        <v>0.10100000000000001</v>
      </c>
      <c r="AD458" s="9">
        <f>VLOOKUP(Table1[[#This Row],[Stock]], Table2[[#All],[Stock]:[param_complete]], 20, FALSE)</f>
        <v>285</v>
      </c>
      <c r="AE458" s="9">
        <f>VLOOKUP(Table1[[#This Row],[Stock]], Table2[[#All],[Stock]:[param_complete]], 22, FALSE)</f>
        <v>14</v>
      </c>
      <c r="AF458" s="9">
        <f>VLOOKUP(Table1[[#This Row],[Stock]], Table2[[#All],[Stock]:[param_complete]], 24, FALSE)</f>
        <v>27.5</v>
      </c>
      <c r="AG458" s="9">
        <f>VLOOKUP(Table1[[#This Row],[Stock]], Table2[[#All],[Stock]:[param_complete]], 26, FALSE)</f>
        <v>0</v>
      </c>
      <c r="AH458" s="9">
        <f>VLOOKUP(Table1[[#This Row],[Stock]], Table2[[#All],[Stock]:[param_complete]], 28, FALSE)</f>
        <v>0</v>
      </c>
      <c r="AI458" s="9">
        <f>VLOOKUP(Table1[[#This Row],[Stock]], Table2[[#All],[Stock]:[param_complete]], 29, FALSE)</f>
        <v>230</v>
      </c>
      <c r="AJ458" s="9">
        <f>VLOOKUP(Table1[[#This Row],[Stock]], Table2[[#All],[Stock]:[param_complete]], 30, FALSE)</f>
        <v>115</v>
      </c>
      <c r="AK458" s="65">
        <f>VLOOKUP(Table1[[#This Row],[Stock]], Table2[[#All],[Stock]:[param_complete]], 32, FALSE)</f>
        <v>0</v>
      </c>
    </row>
    <row r="459" spans="1:37" x14ac:dyDescent="0.3">
      <c r="A459" t="s">
        <v>48</v>
      </c>
      <c r="B459" t="s">
        <v>50</v>
      </c>
      <c r="C459" t="s">
        <v>51</v>
      </c>
      <c r="D459">
        <v>27</v>
      </c>
      <c r="E459">
        <v>1</v>
      </c>
      <c r="F459">
        <f t="shared" si="4"/>
        <v>0.82000000000000006</v>
      </c>
      <c r="H459" t="s">
        <v>52</v>
      </c>
      <c r="I459" t="s">
        <v>28</v>
      </c>
      <c r="J459" t="s">
        <v>53</v>
      </c>
      <c r="K459" t="s">
        <v>53</v>
      </c>
      <c r="M459" s="1" t="s">
        <v>54</v>
      </c>
      <c r="N459" s="1" t="s">
        <v>54</v>
      </c>
      <c r="P459">
        <v>1</v>
      </c>
      <c r="Q459" t="s">
        <v>7</v>
      </c>
      <c r="R459" t="s">
        <v>7</v>
      </c>
      <c r="T459" t="s">
        <v>9</v>
      </c>
      <c r="U459" s="9" t="str">
        <f>VLOOKUP(Table1[[#This Row],[Stock]], Table2[[#All],[Stock]:[param_complete]], 2, FALSE)</f>
        <v>pelagic</v>
      </c>
      <c r="V459" s="9">
        <f>VLOOKUP(Table1[[#This Row],[Stock]], Table2[[#All],[Stock]:[param_complete]], 4, FALSE)</f>
        <v>4.16</v>
      </c>
      <c r="W459" s="9">
        <f>VLOOKUP(Table1[[#This Row],[Stock]], Table2[[#All],[Stock]:[param_complete]], 6, FALSE)</f>
        <v>640</v>
      </c>
      <c r="X459" s="9">
        <f>VLOOKUP(Table1[[#This Row],[Stock]], Table2[[#All],[Stock]:[param_complete]], 8, FALSE)</f>
        <v>9.75</v>
      </c>
      <c r="Y459" s="9">
        <f>VLOOKUP(Table1[[#This Row],[Stock]], Table2[[#All],[Stock]:[param_complete]], 10, FALSE)</f>
        <v>2</v>
      </c>
      <c r="Z459" s="9">
        <f>VLOOKUP(Table1[[#This Row],[Stock]], Table2[[#All],[Stock]:[param_complete]], 12, FALSE)</f>
        <v>5.5</v>
      </c>
      <c r="AA459" s="9">
        <f>VLOOKUP(Table1[[#This Row],[Stock]], Table2[[#All],[Stock]:[param_complete]], 14, FALSE)</f>
        <v>193</v>
      </c>
      <c r="AB459" s="9">
        <f>VLOOKUP(Table1[[#This Row],[Stock]], Table2[[#All],[Stock]:[param_complete]], 16, FALSE)</f>
        <v>309</v>
      </c>
      <c r="AC459" s="9">
        <f>VLOOKUP(Table1[[#This Row],[Stock]], Table2[[#All],[Stock]:[param_complete]], 18, FALSE)</f>
        <v>0.10100000000000001</v>
      </c>
      <c r="AD459" s="9">
        <f>VLOOKUP(Table1[[#This Row],[Stock]], Table2[[#All],[Stock]:[param_complete]], 20, FALSE)</f>
        <v>285</v>
      </c>
      <c r="AE459" s="9">
        <f>VLOOKUP(Table1[[#This Row],[Stock]], Table2[[#All],[Stock]:[param_complete]], 22, FALSE)</f>
        <v>14</v>
      </c>
      <c r="AF459" s="9">
        <f>VLOOKUP(Table1[[#This Row],[Stock]], Table2[[#All],[Stock]:[param_complete]], 24, FALSE)</f>
        <v>27.5</v>
      </c>
      <c r="AG459" s="9">
        <f>VLOOKUP(Table1[[#This Row],[Stock]], Table2[[#All],[Stock]:[param_complete]], 26, FALSE)</f>
        <v>0</v>
      </c>
      <c r="AH459" s="9">
        <f>VLOOKUP(Table1[[#This Row],[Stock]], Table2[[#All],[Stock]:[param_complete]], 28, FALSE)</f>
        <v>0</v>
      </c>
      <c r="AI459" s="9">
        <f>VLOOKUP(Table1[[#This Row],[Stock]], Table2[[#All],[Stock]:[param_complete]], 29, FALSE)</f>
        <v>230</v>
      </c>
      <c r="AJ459" s="9">
        <f>VLOOKUP(Table1[[#This Row],[Stock]], Table2[[#All],[Stock]:[param_complete]], 30, FALSE)</f>
        <v>115</v>
      </c>
      <c r="AK459" s="65">
        <f>VLOOKUP(Table1[[#This Row],[Stock]], Table2[[#All],[Stock]:[param_complete]], 32, FALSE)</f>
        <v>0</v>
      </c>
    </row>
    <row r="460" spans="1:37" x14ac:dyDescent="0.3">
      <c r="A460" t="s">
        <v>48</v>
      </c>
      <c r="B460" t="s">
        <v>50</v>
      </c>
      <c r="C460" t="s">
        <v>51</v>
      </c>
      <c r="D460">
        <v>28</v>
      </c>
      <c r="E460">
        <v>1</v>
      </c>
      <c r="F460">
        <f t="shared" si="4"/>
        <v>0.82000000000000006</v>
      </c>
      <c r="H460" t="s">
        <v>52</v>
      </c>
      <c r="I460" t="s">
        <v>28</v>
      </c>
      <c r="J460" t="s">
        <v>53</v>
      </c>
      <c r="K460" t="s">
        <v>53</v>
      </c>
      <c r="M460" s="1" t="s">
        <v>54</v>
      </c>
      <c r="N460" s="1" t="s">
        <v>54</v>
      </c>
      <c r="P460">
        <v>1</v>
      </c>
      <c r="Q460" t="s">
        <v>7</v>
      </c>
      <c r="R460" t="s">
        <v>7</v>
      </c>
      <c r="T460" t="s">
        <v>9</v>
      </c>
      <c r="U460" s="9" t="str">
        <f>VLOOKUP(Table1[[#This Row],[Stock]], Table2[[#All],[Stock]:[param_complete]], 2, FALSE)</f>
        <v>pelagic</v>
      </c>
      <c r="V460" s="9">
        <f>VLOOKUP(Table1[[#This Row],[Stock]], Table2[[#All],[Stock]:[param_complete]], 4, FALSE)</f>
        <v>4.16</v>
      </c>
      <c r="W460" s="9">
        <f>VLOOKUP(Table1[[#This Row],[Stock]], Table2[[#All],[Stock]:[param_complete]], 6, FALSE)</f>
        <v>640</v>
      </c>
      <c r="X460" s="9">
        <f>VLOOKUP(Table1[[#This Row],[Stock]], Table2[[#All],[Stock]:[param_complete]], 8, FALSE)</f>
        <v>9.75</v>
      </c>
      <c r="Y460" s="9">
        <f>VLOOKUP(Table1[[#This Row],[Stock]], Table2[[#All],[Stock]:[param_complete]], 10, FALSE)</f>
        <v>2</v>
      </c>
      <c r="Z460" s="9">
        <f>VLOOKUP(Table1[[#This Row],[Stock]], Table2[[#All],[Stock]:[param_complete]], 12, FALSE)</f>
        <v>5.5</v>
      </c>
      <c r="AA460" s="9">
        <f>VLOOKUP(Table1[[#This Row],[Stock]], Table2[[#All],[Stock]:[param_complete]], 14, FALSE)</f>
        <v>193</v>
      </c>
      <c r="AB460" s="9">
        <f>VLOOKUP(Table1[[#This Row],[Stock]], Table2[[#All],[Stock]:[param_complete]], 16, FALSE)</f>
        <v>309</v>
      </c>
      <c r="AC460" s="9">
        <f>VLOOKUP(Table1[[#This Row],[Stock]], Table2[[#All],[Stock]:[param_complete]], 18, FALSE)</f>
        <v>0.10100000000000001</v>
      </c>
      <c r="AD460" s="9">
        <f>VLOOKUP(Table1[[#This Row],[Stock]], Table2[[#All],[Stock]:[param_complete]], 20, FALSE)</f>
        <v>285</v>
      </c>
      <c r="AE460" s="9">
        <f>VLOOKUP(Table1[[#This Row],[Stock]], Table2[[#All],[Stock]:[param_complete]], 22, FALSE)</f>
        <v>14</v>
      </c>
      <c r="AF460" s="9">
        <f>VLOOKUP(Table1[[#This Row],[Stock]], Table2[[#All],[Stock]:[param_complete]], 24, FALSE)</f>
        <v>27.5</v>
      </c>
      <c r="AG460" s="9">
        <f>VLOOKUP(Table1[[#This Row],[Stock]], Table2[[#All],[Stock]:[param_complete]], 26, FALSE)</f>
        <v>0</v>
      </c>
      <c r="AH460" s="9">
        <f>VLOOKUP(Table1[[#This Row],[Stock]], Table2[[#All],[Stock]:[param_complete]], 28, FALSE)</f>
        <v>0</v>
      </c>
      <c r="AI460" s="9">
        <f>VLOOKUP(Table1[[#This Row],[Stock]], Table2[[#All],[Stock]:[param_complete]], 29, FALSE)</f>
        <v>230</v>
      </c>
      <c r="AJ460" s="9">
        <f>VLOOKUP(Table1[[#This Row],[Stock]], Table2[[#All],[Stock]:[param_complete]], 30, FALSE)</f>
        <v>115</v>
      </c>
      <c r="AK460" s="65">
        <f>VLOOKUP(Table1[[#This Row],[Stock]], Table2[[#All],[Stock]:[param_complete]], 32, FALSE)</f>
        <v>0</v>
      </c>
    </row>
    <row r="461" spans="1:37" x14ac:dyDescent="0.3">
      <c r="A461" t="s">
        <v>48</v>
      </c>
      <c r="B461" t="s">
        <v>50</v>
      </c>
      <c r="C461" t="s">
        <v>51</v>
      </c>
      <c r="D461">
        <v>29</v>
      </c>
      <c r="E461">
        <v>1</v>
      </c>
      <c r="F461">
        <f t="shared" si="4"/>
        <v>0.82000000000000006</v>
      </c>
      <c r="H461" t="s">
        <v>52</v>
      </c>
      <c r="I461" t="s">
        <v>28</v>
      </c>
      <c r="J461" t="s">
        <v>53</v>
      </c>
      <c r="K461" t="s">
        <v>53</v>
      </c>
      <c r="M461" s="1" t="s">
        <v>54</v>
      </c>
      <c r="N461" s="1" t="s">
        <v>54</v>
      </c>
      <c r="P461">
        <v>1</v>
      </c>
      <c r="Q461" t="s">
        <v>7</v>
      </c>
      <c r="R461" t="s">
        <v>7</v>
      </c>
      <c r="T461" t="s">
        <v>9</v>
      </c>
      <c r="U461" s="9" t="str">
        <f>VLOOKUP(Table1[[#This Row],[Stock]], Table2[[#All],[Stock]:[param_complete]], 2, FALSE)</f>
        <v>pelagic</v>
      </c>
      <c r="V461" s="9">
        <f>VLOOKUP(Table1[[#This Row],[Stock]], Table2[[#All],[Stock]:[param_complete]], 4, FALSE)</f>
        <v>4.16</v>
      </c>
      <c r="W461" s="9">
        <f>VLOOKUP(Table1[[#This Row],[Stock]], Table2[[#All],[Stock]:[param_complete]], 6, FALSE)</f>
        <v>640</v>
      </c>
      <c r="X461" s="9">
        <f>VLOOKUP(Table1[[#This Row],[Stock]], Table2[[#All],[Stock]:[param_complete]], 8, FALSE)</f>
        <v>9.75</v>
      </c>
      <c r="Y461" s="9">
        <f>VLOOKUP(Table1[[#This Row],[Stock]], Table2[[#All],[Stock]:[param_complete]], 10, FALSE)</f>
        <v>2</v>
      </c>
      <c r="Z461" s="9">
        <f>VLOOKUP(Table1[[#This Row],[Stock]], Table2[[#All],[Stock]:[param_complete]], 12, FALSE)</f>
        <v>5.5</v>
      </c>
      <c r="AA461" s="9">
        <f>VLOOKUP(Table1[[#This Row],[Stock]], Table2[[#All],[Stock]:[param_complete]], 14, FALSE)</f>
        <v>193</v>
      </c>
      <c r="AB461" s="9">
        <f>VLOOKUP(Table1[[#This Row],[Stock]], Table2[[#All],[Stock]:[param_complete]], 16, FALSE)</f>
        <v>309</v>
      </c>
      <c r="AC461" s="9">
        <f>VLOOKUP(Table1[[#This Row],[Stock]], Table2[[#All],[Stock]:[param_complete]], 18, FALSE)</f>
        <v>0.10100000000000001</v>
      </c>
      <c r="AD461" s="9">
        <f>VLOOKUP(Table1[[#This Row],[Stock]], Table2[[#All],[Stock]:[param_complete]], 20, FALSE)</f>
        <v>285</v>
      </c>
      <c r="AE461" s="9">
        <f>VLOOKUP(Table1[[#This Row],[Stock]], Table2[[#All],[Stock]:[param_complete]], 22, FALSE)</f>
        <v>14</v>
      </c>
      <c r="AF461" s="9">
        <f>VLOOKUP(Table1[[#This Row],[Stock]], Table2[[#All],[Stock]:[param_complete]], 24, FALSE)</f>
        <v>27.5</v>
      </c>
      <c r="AG461" s="9">
        <f>VLOOKUP(Table1[[#This Row],[Stock]], Table2[[#All],[Stock]:[param_complete]], 26, FALSE)</f>
        <v>0</v>
      </c>
      <c r="AH461" s="9">
        <f>VLOOKUP(Table1[[#This Row],[Stock]], Table2[[#All],[Stock]:[param_complete]], 28, FALSE)</f>
        <v>0</v>
      </c>
      <c r="AI461" s="9">
        <f>VLOOKUP(Table1[[#This Row],[Stock]], Table2[[#All],[Stock]:[param_complete]], 29, FALSE)</f>
        <v>230</v>
      </c>
      <c r="AJ461" s="9">
        <f>VLOOKUP(Table1[[#This Row],[Stock]], Table2[[#All],[Stock]:[param_complete]], 30, FALSE)</f>
        <v>115</v>
      </c>
      <c r="AK461" s="65">
        <f>VLOOKUP(Table1[[#This Row],[Stock]], Table2[[#All],[Stock]:[param_complete]], 32, FALSE)</f>
        <v>0</v>
      </c>
    </row>
    <row r="462" spans="1:37" x14ac:dyDescent="0.3">
      <c r="A462" t="s">
        <v>48</v>
      </c>
      <c r="B462" t="s">
        <v>50</v>
      </c>
      <c r="C462" t="s">
        <v>51</v>
      </c>
      <c r="D462">
        <v>30</v>
      </c>
      <c r="E462">
        <v>1</v>
      </c>
      <c r="F462">
        <f t="shared" si="4"/>
        <v>0.82000000000000006</v>
      </c>
      <c r="H462" t="s">
        <v>52</v>
      </c>
      <c r="I462" t="s">
        <v>28</v>
      </c>
      <c r="J462" t="s">
        <v>53</v>
      </c>
      <c r="K462" t="s">
        <v>53</v>
      </c>
      <c r="M462" s="1" t="s">
        <v>54</v>
      </c>
      <c r="N462" s="1" t="s">
        <v>54</v>
      </c>
      <c r="P462">
        <v>1</v>
      </c>
      <c r="Q462" t="s">
        <v>7</v>
      </c>
      <c r="R462" t="s">
        <v>7</v>
      </c>
      <c r="T462" t="s">
        <v>9</v>
      </c>
      <c r="U462" s="9" t="str">
        <f>VLOOKUP(Table1[[#This Row],[Stock]], Table2[[#All],[Stock]:[param_complete]], 2, FALSE)</f>
        <v>pelagic</v>
      </c>
      <c r="V462" s="9">
        <f>VLOOKUP(Table1[[#This Row],[Stock]], Table2[[#All],[Stock]:[param_complete]], 4, FALSE)</f>
        <v>4.16</v>
      </c>
      <c r="W462" s="9">
        <f>VLOOKUP(Table1[[#This Row],[Stock]], Table2[[#All],[Stock]:[param_complete]], 6, FALSE)</f>
        <v>640</v>
      </c>
      <c r="X462" s="9">
        <f>VLOOKUP(Table1[[#This Row],[Stock]], Table2[[#All],[Stock]:[param_complete]], 8, FALSE)</f>
        <v>9.75</v>
      </c>
      <c r="Y462" s="9">
        <f>VLOOKUP(Table1[[#This Row],[Stock]], Table2[[#All],[Stock]:[param_complete]], 10, FALSE)</f>
        <v>2</v>
      </c>
      <c r="Z462" s="9">
        <f>VLOOKUP(Table1[[#This Row],[Stock]], Table2[[#All],[Stock]:[param_complete]], 12, FALSE)</f>
        <v>5.5</v>
      </c>
      <c r="AA462" s="9">
        <f>VLOOKUP(Table1[[#This Row],[Stock]], Table2[[#All],[Stock]:[param_complete]], 14, FALSE)</f>
        <v>193</v>
      </c>
      <c r="AB462" s="9">
        <f>VLOOKUP(Table1[[#This Row],[Stock]], Table2[[#All],[Stock]:[param_complete]], 16, FALSE)</f>
        <v>309</v>
      </c>
      <c r="AC462" s="9">
        <f>VLOOKUP(Table1[[#This Row],[Stock]], Table2[[#All],[Stock]:[param_complete]], 18, FALSE)</f>
        <v>0.10100000000000001</v>
      </c>
      <c r="AD462" s="9">
        <f>VLOOKUP(Table1[[#This Row],[Stock]], Table2[[#All],[Stock]:[param_complete]], 20, FALSE)</f>
        <v>285</v>
      </c>
      <c r="AE462" s="9">
        <f>VLOOKUP(Table1[[#This Row],[Stock]], Table2[[#All],[Stock]:[param_complete]], 22, FALSE)</f>
        <v>14</v>
      </c>
      <c r="AF462" s="9">
        <f>VLOOKUP(Table1[[#This Row],[Stock]], Table2[[#All],[Stock]:[param_complete]], 24, FALSE)</f>
        <v>27.5</v>
      </c>
      <c r="AG462" s="9">
        <f>VLOOKUP(Table1[[#This Row],[Stock]], Table2[[#All],[Stock]:[param_complete]], 26, FALSE)</f>
        <v>0</v>
      </c>
      <c r="AH462" s="9">
        <f>VLOOKUP(Table1[[#This Row],[Stock]], Table2[[#All],[Stock]:[param_complete]], 28, FALSE)</f>
        <v>0</v>
      </c>
      <c r="AI462" s="9">
        <f>VLOOKUP(Table1[[#This Row],[Stock]], Table2[[#All],[Stock]:[param_complete]], 29, FALSE)</f>
        <v>230</v>
      </c>
      <c r="AJ462" s="9">
        <f>VLOOKUP(Table1[[#This Row],[Stock]], Table2[[#All],[Stock]:[param_complete]], 30, FALSE)</f>
        <v>115</v>
      </c>
      <c r="AK462" s="65">
        <f>VLOOKUP(Table1[[#This Row],[Stock]], Table2[[#All],[Stock]:[param_complete]], 32, FALSE)</f>
        <v>0</v>
      </c>
    </row>
    <row r="463" spans="1:37" x14ac:dyDescent="0.3">
      <c r="A463" t="s">
        <v>48</v>
      </c>
      <c r="B463" t="s">
        <v>50</v>
      </c>
      <c r="C463" t="s">
        <v>51</v>
      </c>
      <c r="D463">
        <v>31</v>
      </c>
      <c r="E463">
        <v>1</v>
      </c>
      <c r="F463">
        <f t="shared" si="4"/>
        <v>0.82000000000000006</v>
      </c>
      <c r="H463" t="s">
        <v>52</v>
      </c>
      <c r="I463" t="s">
        <v>28</v>
      </c>
      <c r="J463" t="s">
        <v>53</v>
      </c>
      <c r="K463" t="s">
        <v>53</v>
      </c>
      <c r="M463" s="1" t="s">
        <v>54</v>
      </c>
      <c r="N463" s="1" t="s">
        <v>54</v>
      </c>
      <c r="P463">
        <v>1</v>
      </c>
      <c r="Q463" t="s">
        <v>7</v>
      </c>
      <c r="R463" t="s">
        <v>7</v>
      </c>
      <c r="T463" t="s">
        <v>9</v>
      </c>
      <c r="U463" s="9" t="str">
        <f>VLOOKUP(Table1[[#This Row],[Stock]], Table2[[#All],[Stock]:[param_complete]], 2, FALSE)</f>
        <v>pelagic</v>
      </c>
      <c r="V463" s="9">
        <f>VLOOKUP(Table1[[#This Row],[Stock]], Table2[[#All],[Stock]:[param_complete]], 4, FALSE)</f>
        <v>4.16</v>
      </c>
      <c r="W463" s="9">
        <f>VLOOKUP(Table1[[#This Row],[Stock]], Table2[[#All],[Stock]:[param_complete]], 6, FALSE)</f>
        <v>640</v>
      </c>
      <c r="X463" s="9">
        <f>VLOOKUP(Table1[[#This Row],[Stock]], Table2[[#All],[Stock]:[param_complete]], 8, FALSE)</f>
        <v>9.75</v>
      </c>
      <c r="Y463" s="9">
        <f>VLOOKUP(Table1[[#This Row],[Stock]], Table2[[#All],[Stock]:[param_complete]], 10, FALSE)</f>
        <v>2</v>
      </c>
      <c r="Z463" s="9">
        <f>VLOOKUP(Table1[[#This Row],[Stock]], Table2[[#All],[Stock]:[param_complete]], 12, FALSE)</f>
        <v>5.5</v>
      </c>
      <c r="AA463" s="9">
        <f>VLOOKUP(Table1[[#This Row],[Stock]], Table2[[#All],[Stock]:[param_complete]], 14, FALSE)</f>
        <v>193</v>
      </c>
      <c r="AB463" s="9">
        <f>VLOOKUP(Table1[[#This Row],[Stock]], Table2[[#All],[Stock]:[param_complete]], 16, FALSE)</f>
        <v>309</v>
      </c>
      <c r="AC463" s="9">
        <f>VLOOKUP(Table1[[#This Row],[Stock]], Table2[[#All],[Stock]:[param_complete]], 18, FALSE)</f>
        <v>0.10100000000000001</v>
      </c>
      <c r="AD463" s="9">
        <f>VLOOKUP(Table1[[#This Row],[Stock]], Table2[[#All],[Stock]:[param_complete]], 20, FALSE)</f>
        <v>285</v>
      </c>
      <c r="AE463" s="9">
        <f>VLOOKUP(Table1[[#This Row],[Stock]], Table2[[#All],[Stock]:[param_complete]], 22, FALSE)</f>
        <v>14</v>
      </c>
      <c r="AF463" s="9">
        <f>VLOOKUP(Table1[[#This Row],[Stock]], Table2[[#All],[Stock]:[param_complete]], 24, FALSE)</f>
        <v>27.5</v>
      </c>
      <c r="AG463" s="9">
        <f>VLOOKUP(Table1[[#This Row],[Stock]], Table2[[#All],[Stock]:[param_complete]], 26, FALSE)</f>
        <v>0</v>
      </c>
      <c r="AH463" s="9">
        <f>VLOOKUP(Table1[[#This Row],[Stock]], Table2[[#All],[Stock]:[param_complete]], 28, FALSE)</f>
        <v>0</v>
      </c>
      <c r="AI463" s="9">
        <f>VLOOKUP(Table1[[#This Row],[Stock]], Table2[[#All],[Stock]:[param_complete]], 29, FALSE)</f>
        <v>230</v>
      </c>
      <c r="AJ463" s="9">
        <f>VLOOKUP(Table1[[#This Row],[Stock]], Table2[[#All],[Stock]:[param_complete]], 30, FALSE)</f>
        <v>115</v>
      </c>
      <c r="AK463" s="65">
        <f>VLOOKUP(Table1[[#This Row],[Stock]], Table2[[#All],[Stock]:[param_complete]], 32, FALSE)</f>
        <v>0</v>
      </c>
    </row>
    <row r="464" spans="1:37" x14ac:dyDescent="0.3">
      <c r="A464" t="s">
        <v>48</v>
      </c>
      <c r="B464" t="s">
        <v>50</v>
      </c>
      <c r="C464" t="s">
        <v>51</v>
      </c>
      <c r="D464">
        <v>32</v>
      </c>
      <c r="E464">
        <v>1</v>
      </c>
      <c r="F464">
        <f t="shared" si="4"/>
        <v>0.82000000000000006</v>
      </c>
      <c r="H464" t="s">
        <v>52</v>
      </c>
      <c r="I464" t="s">
        <v>28</v>
      </c>
      <c r="J464" t="s">
        <v>53</v>
      </c>
      <c r="K464" t="s">
        <v>53</v>
      </c>
      <c r="M464" s="1" t="s">
        <v>54</v>
      </c>
      <c r="N464" s="1" t="s">
        <v>54</v>
      </c>
      <c r="P464">
        <v>1</v>
      </c>
      <c r="Q464" t="s">
        <v>7</v>
      </c>
      <c r="R464" t="s">
        <v>7</v>
      </c>
      <c r="T464" t="s">
        <v>9</v>
      </c>
      <c r="U464" s="9" t="str">
        <f>VLOOKUP(Table1[[#This Row],[Stock]], Table2[[#All],[Stock]:[param_complete]], 2, FALSE)</f>
        <v>pelagic</v>
      </c>
      <c r="V464" s="9">
        <f>VLOOKUP(Table1[[#This Row],[Stock]], Table2[[#All],[Stock]:[param_complete]], 4, FALSE)</f>
        <v>4.16</v>
      </c>
      <c r="W464" s="9">
        <f>VLOOKUP(Table1[[#This Row],[Stock]], Table2[[#All],[Stock]:[param_complete]], 6, FALSE)</f>
        <v>640</v>
      </c>
      <c r="X464" s="9">
        <f>VLOOKUP(Table1[[#This Row],[Stock]], Table2[[#All],[Stock]:[param_complete]], 8, FALSE)</f>
        <v>9.75</v>
      </c>
      <c r="Y464" s="9">
        <f>VLOOKUP(Table1[[#This Row],[Stock]], Table2[[#All],[Stock]:[param_complete]], 10, FALSE)</f>
        <v>2</v>
      </c>
      <c r="Z464" s="9">
        <f>VLOOKUP(Table1[[#This Row],[Stock]], Table2[[#All],[Stock]:[param_complete]], 12, FALSE)</f>
        <v>5.5</v>
      </c>
      <c r="AA464" s="9">
        <f>VLOOKUP(Table1[[#This Row],[Stock]], Table2[[#All],[Stock]:[param_complete]], 14, FALSE)</f>
        <v>193</v>
      </c>
      <c r="AB464" s="9">
        <f>VLOOKUP(Table1[[#This Row],[Stock]], Table2[[#All],[Stock]:[param_complete]], 16, FALSE)</f>
        <v>309</v>
      </c>
      <c r="AC464" s="9">
        <f>VLOOKUP(Table1[[#This Row],[Stock]], Table2[[#All],[Stock]:[param_complete]], 18, FALSE)</f>
        <v>0.10100000000000001</v>
      </c>
      <c r="AD464" s="9">
        <f>VLOOKUP(Table1[[#This Row],[Stock]], Table2[[#All],[Stock]:[param_complete]], 20, FALSE)</f>
        <v>285</v>
      </c>
      <c r="AE464" s="9">
        <f>VLOOKUP(Table1[[#This Row],[Stock]], Table2[[#All],[Stock]:[param_complete]], 22, FALSE)</f>
        <v>14</v>
      </c>
      <c r="AF464" s="9">
        <f>VLOOKUP(Table1[[#This Row],[Stock]], Table2[[#All],[Stock]:[param_complete]], 24, FALSE)</f>
        <v>27.5</v>
      </c>
      <c r="AG464" s="9">
        <f>VLOOKUP(Table1[[#This Row],[Stock]], Table2[[#All],[Stock]:[param_complete]], 26, FALSE)</f>
        <v>0</v>
      </c>
      <c r="AH464" s="9">
        <f>VLOOKUP(Table1[[#This Row],[Stock]], Table2[[#All],[Stock]:[param_complete]], 28, FALSE)</f>
        <v>0</v>
      </c>
      <c r="AI464" s="9">
        <f>VLOOKUP(Table1[[#This Row],[Stock]], Table2[[#All],[Stock]:[param_complete]], 29, FALSE)</f>
        <v>230</v>
      </c>
      <c r="AJ464" s="9">
        <f>VLOOKUP(Table1[[#This Row],[Stock]], Table2[[#All],[Stock]:[param_complete]], 30, FALSE)</f>
        <v>115</v>
      </c>
      <c r="AK464" s="65">
        <f>VLOOKUP(Table1[[#This Row],[Stock]], Table2[[#All],[Stock]:[param_complete]], 32, FALSE)</f>
        <v>0</v>
      </c>
    </row>
    <row r="465" spans="1:37" x14ac:dyDescent="0.3">
      <c r="A465" t="s">
        <v>48</v>
      </c>
      <c r="B465" t="s">
        <v>50</v>
      </c>
      <c r="C465" t="s">
        <v>51</v>
      </c>
      <c r="D465">
        <v>33</v>
      </c>
      <c r="E465">
        <v>1</v>
      </c>
      <c r="F465">
        <f t="shared" si="4"/>
        <v>0.82000000000000006</v>
      </c>
      <c r="H465" t="s">
        <v>52</v>
      </c>
      <c r="I465" t="s">
        <v>28</v>
      </c>
      <c r="J465" t="s">
        <v>53</v>
      </c>
      <c r="K465" t="s">
        <v>53</v>
      </c>
      <c r="M465" s="1" t="s">
        <v>54</v>
      </c>
      <c r="N465" s="1" t="s">
        <v>54</v>
      </c>
      <c r="P465">
        <v>1</v>
      </c>
      <c r="Q465" t="s">
        <v>7</v>
      </c>
      <c r="R465" t="s">
        <v>7</v>
      </c>
      <c r="T465" t="s">
        <v>9</v>
      </c>
      <c r="U465" s="9" t="str">
        <f>VLOOKUP(Table1[[#This Row],[Stock]], Table2[[#All],[Stock]:[param_complete]], 2, FALSE)</f>
        <v>pelagic</v>
      </c>
      <c r="V465" s="9">
        <f>VLOOKUP(Table1[[#This Row],[Stock]], Table2[[#All],[Stock]:[param_complete]], 4, FALSE)</f>
        <v>4.16</v>
      </c>
      <c r="W465" s="9">
        <f>VLOOKUP(Table1[[#This Row],[Stock]], Table2[[#All],[Stock]:[param_complete]], 6, FALSE)</f>
        <v>640</v>
      </c>
      <c r="X465" s="9">
        <f>VLOOKUP(Table1[[#This Row],[Stock]], Table2[[#All],[Stock]:[param_complete]], 8, FALSE)</f>
        <v>9.75</v>
      </c>
      <c r="Y465" s="9">
        <f>VLOOKUP(Table1[[#This Row],[Stock]], Table2[[#All],[Stock]:[param_complete]], 10, FALSE)</f>
        <v>2</v>
      </c>
      <c r="Z465" s="9">
        <f>VLOOKUP(Table1[[#This Row],[Stock]], Table2[[#All],[Stock]:[param_complete]], 12, FALSE)</f>
        <v>5.5</v>
      </c>
      <c r="AA465" s="9">
        <f>VLOOKUP(Table1[[#This Row],[Stock]], Table2[[#All],[Stock]:[param_complete]], 14, FALSE)</f>
        <v>193</v>
      </c>
      <c r="AB465" s="9">
        <f>VLOOKUP(Table1[[#This Row],[Stock]], Table2[[#All],[Stock]:[param_complete]], 16, FALSE)</f>
        <v>309</v>
      </c>
      <c r="AC465" s="9">
        <f>VLOOKUP(Table1[[#This Row],[Stock]], Table2[[#All],[Stock]:[param_complete]], 18, FALSE)</f>
        <v>0.10100000000000001</v>
      </c>
      <c r="AD465" s="9">
        <f>VLOOKUP(Table1[[#This Row],[Stock]], Table2[[#All],[Stock]:[param_complete]], 20, FALSE)</f>
        <v>285</v>
      </c>
      <c r="AE465" s="9">
        <f>VLOOKUP(Table1[[#This Row],[Stock]], Table2[[#All],[Stock]:[param_complete]], 22, FALSE)</f>
        <v>14</v>
      </c>
      <c r="AF465" s="9">
        <f>VLOOKUP(Table1[[#This Row],[Stock]], Table2[[#All],[Stock]:[param_complete]], 24, FALSE)</f>
        <v>27.5</v>
      </c>
      <c r="AG465" s="9">
        <f>VLOOKUP(Table1[[#This Row],[Stock]], Table2[[#All],[Stock]:[param_complete]], 26, FALSE)</f>
        <v>0</v>
      </c>
      <c r="AH465" s="9">
        <f>VLOOKUP(Table1[[#This Row],[Stock]], Table2[[#All],[Stock]:[param_complete]], 28, FALSE)</f>
        <v>0</v>
      </c>
      <c r="AI465" s="9">
        <f>VLOOKUP(Table1[[#This Row],[Stock]], Table2[[#All],[Stock]:[param_complete]], 29, FALSE)</f>
        <v>230</v>
      </c>
      <c r="AJ465" s="9">
        <f>VLOOKUP(Table1[[#This Row],[Stock]], Table2[[#All],[Stock]:[param_complete]], 30, FALSE)</f>
        <v>115</v>
      </c>
      <c r="AK465" s="65">
        <f>VLOOKUP(Table1[[#This Row],[Stock]], Table2[[#All],[Stock]:[param_complete]], 32, FALSE)</f>
        <v>0</v>
      </c>
    </row>
    <row r="466" spans="1:37" x14ac:dyDescent="0.3">
      <c r="A466" t="s">
        <v>48</v>
      </c>
      <c r="B466" t="s">
        <v>50</v>
      </c>
      <c r="C466" t="s">
        <v>51</v>
      </c>
      <c r="D466">
        <v>34</v>
      </c>
      <c r="E466">
        <v>1</v>
      </c>
      <c r="F466">
        <f t="shared" si="4"/>
        <v>0.82000000000000006</v>
      </c>
      <c r="H466" t="s">
        <v>52</v>
      </c>
      <c r="I466" t="s">
        <v>28</v>
      </c>
      <c r="J466" t="s">
        <v>53</v>
      </c>
      <c r="K466" t="s">
        <v>53</v>
      </c>
      <c r="M466" s="1" t="s">
        <v>54</v>
      </c>
      <c r="N466" s="1" t="s">
        <v>54</v>
      </c>
      <c r="P466">
        <v>1</v>
      </c>
      <c r="Q466" t="s">
        <v>7</v>
      </c>
      <c r="R466" t="s">
        <v>7</v>
      </c>
      <c r="T466" t="s">
        <v>9</v>
      </c>
      <c r="U466" s="9" t="str">
        <f>VLOOKUP(Table1[[#This Row],[Stock]], Table2[[#All],[Stock]:[param_complete]], 2, FALSE)</f>
        <v>pelagic</v>
      </c>
      <c r="V466" s="9">
        <f>VLOOKUP(Table1[[#This Row],[Stock]], Table2[[#All],[Stock]:[param_complete]], 4, FALSE)</f>
        <v>4.16</v>
      </c>
      <c r="W466" s="9">
        <f>VLOOKUP(Table1[[#This Row],[Stock]], Table2[[#All],[Stock]:[param_complete]], 6, FALSE)</f>
        <v>640</v>
      </c>
      <c r="X466" s="9">
        <f>VLOOKUP(Table1[[#This Row],[Stock]], Table2[[#All],[Stock]:[param_complete]], 8, FALSE)</f>
        <v>9.75</v>
      </c>
      <c r="Y466" s="9">
        <f>VLOOKUP(Table1[[#This Row],[Stock]], Table2[[#All],[Stock]:[param_complete]], 10, FALSE)</f>
        <v>2</v>
      </c>
      <c r="Z466" s="9">
        <f>VLOOKUP(Table1[[#This Row],[Stock]], Table2[[#All],[Stock]:[param_complete]], 12, FALSE)</f>
        <v>5.5</v>
      </c>
      <c r="AA466" s="9">
        <f>VLOOKUP(Table1[[#This Row],[Stock]], Table2[[#All],[Stock]:[param_complete]], 14, FALSE)</f>
        <v>193</v>
      </c>
      <c r="AB466" s="9">
        <f>VLOOKUP(Table1[[#This Row],[Stock]], Table2[[#All],[Stock]:[param_complete]], 16, FALSE)</f>
        <v>309</v>
      </c>
      <c r="AC466" s="9">
        <f>VLOOKUP(Table1[[#This Row],[Stock]], Table2[[#All],[Stock]:[param_complete]], 18, FALSE)</f>
        <v>0.10100000000000001</v>
      </c>
      <c r="AD466" s="9">
        <f>VLOOKUP(Table1[[#This Row],[Stock]], Table2[[#All],[Stock]:[param_complete]], 20, FALSE)</f>
        <v>285</v>
      </c>
      <c r="AE466" s="9">
        <f>VLOOKUP(Table1[[#This Row],[Stock]], Table2[[#All],[Stock]:[param_complete]], 22, FALSE)</f>
        <v>14</v>
      </c>
      <c r="AF466" s="9">
        <f>VLOOKUP(Table1[[#This Row],[Stock]], Table2[[#All],[Stock]:[param_complete]], 24, FALSE)</f>
        <v>27.5</v>
      </c>
      <c r="AG466" s="9">
        <f>VLOOKUP(Table1[[#This Row],[Stock]], Table2[[#All],[Stock]:[param_complete]], 26, FALSE)</f>
        <v>0</v>
      </c>
      <c r="AH466" s="9">
        <f>VLOOKUP(Table1[[#This Row],[Stock]], Table2[[#All],[Stock]:[param_complete]], 28, FALSE)</f>
        <v>0</v>
      </c>
      <c r="AI466" s="9">
        <f>VLOOKUP(Table1[[#This Row],[Stock]], Table2[[#All],[Stock]:[param_complete]], 29, FALSE)</f>
        <v>230</v>
      </c>
      <c r="AJ466" s="9">
        <f>VLOOKUP(Table1[[#This Row],[Stock]], Table2[[#All],[Stock]:[param_complete]], 30, FALSE)</f>
        <v>115</v>
      </c>
      <c r="AK466" s="65">
        <f>VLOOKUP(Table1[[#This Row],[Stock]], Table2[[#All],[Stock]:[param_complete]], 32, FALSE)</f>
        <v>0</v>
      </c>
    </row>
    <row r="467" spans="1:37" x14ac:dyDescent="0.3">
      <c r="A467" t="s">
        <v>48</v>
      </c>
      <c r="B467" t="s">
        <v>50</v>
      </c>
      <c r="C467" t="s">
        <v>51</v>
      </c>
      <c r="D467">
        <v>35</v>
      </c>
      <c r="E467">
        <v>1</v>
      </c>
      <c r="F467">
        <f t="shared" si="4"/>
        <v>0.82000000000000006</v>
      </c>
      <c r="H467" t="s">
        <v>52</v>
      </c>
      <c r="I467" t="s">
        <v>28</v>
      </c>
      <c r="J467" t="s">
        <v>53</v>
      </c>
      <c r="K467" t="s">
        <v>53</v>
      </c>
      <c r="M467" s="1" t="s">
        <v>54</v>
      </c>
      <c r="N467" s="1" t="s">
        <v>54</v>
      </c>
      <c r="P467">
        <v>1</v>
      </c>
      <c r="Q467" t="s">
        <v>7</v>
      </c>
      <c r="R467" t="s">
        <v>7</v>
      </c>
      <c r="T467" t="s">
        <v>9</v>
      </c>
      <c r="U467" s="9" t="str">
        <f>VLOOKUP(Table1[[#This Row],[Stock]], Table2[[#All],[Stock]:[param_complete]], 2, FALSE)</f>
        <v>pelagic</v>
      </c>
      <c r="V467" s="9">
        <f>VLOOKUP(Table1[[#This Row],[Stock]], Table2[[#All],[Stock]:[param_complete]], 4, FALSE)</f>
        <v>4.16</v>
      </c>
      <c r="W467" s="9">
        <f>VLOOKUP(Table1[[#This Row],[Stock]], Table2[[#All],[Stock]:[param_complete]], 6, FALSE)</f>
        <v>640</v>
      </c>
      <c r="X467" s="9">
        <f>VLOOKUP(Table1[[#This Row],[Stock]], Table2[[#All],[Stock]:[param_complete]], 8, FALSE)</f>
        <v>9.75</v>
      </c>
      <c r="Y467" s="9">
        <f>VLOOKUP(Table1[[#This Row],[Stock]], Table2[[#All],[Stock]:[param_complete]], 10, FALSE)</f>
        <v>2</v>
      </c>
      <c r="Z467" s="9">
        <f>VLOOKUP(Table1[[#This Row],[Stock]], Table2[[#All],[Stock]:[param_complete]], 12, FALSE)</f>
        <v>5.5</v>
      </c>
      <c r="AA467" s="9">
        <f>VLOOKUP(Table1[[#This Row],[Stock]], Table2[[#All],[Stock]:[param_complete]], 14, FALSE)</f>
        <v>193</v>
      </c>
      <c r="AB467" s="9">
        <f>VLOOKUP(Table1[[#This Row],[Stock]], Table2[[#All],[Stock]:[param_complete]], 16, FALSE)</f>
        <v>309</v>
      </c>
      <c r="AC467" s="9">
        <f>VLOOKUP(Table1[[#This Row],[Stock]], Table2[[#All],[Stock]:[param_complete]], 18, FALSE)</f>
        <v>0.10100000000000001</v>
      </c>
      <c r="AD467" s="9">
        <f>VLOOKUP(Table1[[#This Row],[Stock]], Table2[[#All],[Stock]:[param_complete]], 20, FALSE)</f>
        <v>285</v>
      </c>
      <c r="AE467" s="9">
        <f>VLOOKUP(Table1[[#This Row],[Stock]], Table2[[#All],[Stock]:[param_complete]], 22, FALSE)</f>
        <v>14</v>
      </c>
      <c r="AF467" s="9">
        <f>VLOOKUP(Table1[[#This Row],[Stock]], Table2[[#All],[Stock]:[param_complete]], 24, FALSE)</f>
        <v>27.5</v>
      </c>
      <c r="AG467" s="9">
        <f>VLOOKUP(Table1[[#This Row],[Stock]], Table2[[#All],[Stock]:[param_complete]], 26, FALSE)</f>
        <v>0</v>
      </c>
      <c r="AH467" s="9">
        <f>VLOOKUP(Table1[[#This Row],[Stock]], Table2[[#All],[Stock]:[param_complete]], 28, FALSE)</f>
        <v>0</v>
      </c>
      <c r="AI467" s="9">
        <f>VLOOKUP(Table1[[#This Row],[Stock]], Table2[[#All],[Stock]:[param_complete]], 29, FALSE)</f>
        <v>230</v>
      </c>
      <c r="AJ467" s="9">
        <f>VLOOKUP(Table1[[#This Row],[Stock]], Table2[[#All],[Stock]:[param_complete]], 30, FALSE)</f>
        <v>115</v>
      </c>
      <c r="AK467" s="65">
        <f>VLOOKUP(Table1[[#This Row],[Stock]], Table2[[#All],[Stock]:[param_complete]], 32, FALSE)</f>
        <v>0</v>
      </c>
    </row>
    <row r="468" spans="1:37" x14ac:dyDescent="0.3">
      <c r="A468" t="s">
        <v>48</v>
      </c>
      <c r="B468" t="s">
        <v>50</v>
      </c>
      <c r="C468" t="s">
        <v>51</v>
      </c>
      <c r="D468">
        <v>36</v>
      </c>
      <c r="E468">
        <v>1</v>
      </c>
      <c r="F468">
        <f t="shared" si="4"/>
        <v>0.82000000000000006</v>
      </c>
      <c r="H468" t="s">
        <v>52</v>
      </c>
      <c r="I468" t="s">
        <v>28</v>
      </c>
      <c r="J468" t="s">
        <v>53</v>
      </c>
      <c r="K468" t="s">
        <v>53</v>
      </c>
      <c r="M468" s="1" t="s">
        <v>54</v>
      </c>
      <c r="N468" s="1" t="s">
        <v>54</v>
      </c>
      <c r="P468">
        <v>1</v>
      </c>
      <c r="Q468" t="s">
        <v>7</v>
      </c>
      <c r="R468" t="s">
        <v>7</v>
      </c>
      <c r="T468" t="s">
        <v>9</v>
      </c>
      <c r="U468" s="9" t="str">
        <f>VLOOKUP(Table1[[#This Row],[Stock]], Table2[[#All],[Stock]:[param_complete]], 2, FALSE)</f>
        <v>pelagic</v>
      </c>
      <c r="V468" s="9">
        <f>VLOOKUP(Table1[[#This Row],[Stock]], Table2[[#All],[Stock]:[param_complete]], 4, FALSE)</f>
        <v>4.16</v>
      </c>
      <c r="W468" s="9">
        <f>VLOOKUP(Table1[[#This Row],[Stock]], Table2[[#All],[Stock]:[param_complete]], 6, FALSE)</f>
        <v>640</v>
      </c>
      <c r="X468" s="9">
        <f>VLOOKUP(Table1[[#This Row],[Stock]], Table2[[#All],[Stock]:[param_complete]], 8, FALSE)</f>
        <v>9.75</v>
      </c>
      <c r="Y468" s="9">
        <f>VLOOKUP(Table1[[#This Row],[Stock]], Table2[[#All],[Stock]:[param_complete]], 10, FALSE)</f>
        <v>2</v>
      </c>
      <c r="Z468" s="9">
        <f>VLOOKUP(Table1[[#This Row],[Stock]], Table2[[#All],[Stock]:[param_complete]], 12, FALSE)</f>
        <v>5.5</v>
      </c>
      <c r="AA468" s="9">
        <f>VLOOKUP(Table1[[#This Row],[Stock]], Table2[[#All],[Stock]:[param_complete]], 14, FALSE)</f>
        <v>193</v>
      </c>
      <c r="AB468" s="9">
        <f>VLOOKUP(Table1[[#This Row],[Stock]], Table2[[#All],[Stock]:[param_complete]], 16, FALSE)</f>
        <v>309</v>
      </c>
      <c r="AC468" s="9">
        <f>VLOOKUP(Table1[[#This Row],[Stock]], Table2[[#All],[Stock]:[param_complete]], 18, FALSE)</f>
        <v>0.10100000000000001</v>
      </c>
      <c r="AD468" s="9">
        <f>VLOOKUP(Table1[[#This Row],[Stock]], Table2[[#All],[Stock]:[param_complete]], 20, FALSE)</f>
        <v>285</v>
      </c>
      <c r="AE468" s="9">
        <f>VLOOKUP(Table1[[#This Row],[Stock]], Table2[[#All],[Stock]:[param_complete]], 22, FALSE)</f>
        <v>14</v>
      </c>
      <c r="AF468" s="9">
        <f>VLOOKUP(Table1[[#This Row],[Stock]], Table2[[#All],[Stock]:[param_complete]], 24, FALSE)</f>
        <v>27.5</v>
      </c>
      <c r="AG468" s="9">
        <f>VLOOKUP(Table1[[#This Row],[Stock]], Table2[[#All],[Stock]:[param_complete]], 26, FALSE)</f>
        <v>0</v>
      </c>
      <c r="AH468" s="9">
        <f>VLOOKUP(Table1[[#This Row],[Stock]], Table2[[#All],[Stock]:[param_complete]], 28, FALSE)</f>
        <v>0</v>
      </c>
      <c r="AI468" s="9">
        <f>VLOOKUP(Table1[[#This Row],[Stock]], Table2[[#All],[Stock]:[param_complete]], 29, FALSE)</f>
        <v>230</v>
      </c>
      <c r="AJ468" s="9">
        <f>VLOOKUP(Table1[[#This Row],[Stock]], Table2[[#All],[Stock]:[param_complete]], 30, FALSE)</f>
        <v>115</v>
      </c>
      <c r="AK468" s="65">
        <f>VLOOKUP(Table1[[#This Row],[Stock]], Table2[[#All],[Stock]:[param_complete]], 32, FALSE)</f>
        <v>0</v>
      </c>
    </row>
    <row r="469" spans="1:37" x14ac:dyDescent="0.3">
      <c r="A469" t="s">
        <v>56</v>
      </c>
      <c r="B469" t="s">
        <v>57</v>
      </c>
      <c r="C469" t="s">
        <v>62</v>
      </c>
      <c r="D469">
        <v>0</v>
      </c>
      <c r="F469">
        <v>0.79</v>
      </c>
      <c r="H469" t="s">
        <v>46</v>
      </c>
      <c r="K469" t="s">
        <v>47</v>
      </c>
      <c r="M469" s="1"/>
      <c r="P469">
        <v>0</v>
      </c>
      <c r="R469" t="s">
        <v>7</v>
      </c>
      <c r="T469" t="s">
        <v>9</v>
      </c>
      <c r="U469" s="9" t="str">
        <f>VLOOKUP(Table1[[#This Row],[Stock]], Table2[[#All],[Stock]:[param_complete]], 2, FALSE)</f>
        <v>benthopelagic</v>
      </c>
      <c r="V469" s="9">
        <f>VLOOKUP(Table1[[#This Row],[Stock]], Table2[[#All],[Stock]:[param_complete]], 4, FALSE)</f>
        <v>4.49</v>
      </c>
      <c r="W469" s="9">
        <f>VLOOKUP(Table1[[#This Row],[Stock]], Table2[[#All],[Stock]:[param_complete]], 6, FALSE)</f>
        <v>450</v>
      </c>
      <c r="X469" s="9">
        <f>VLOOKUP(Table1[[#This Row],[Stock]], Table2[[#All],[Stock]:[param_complete]], 8, FALSE)</f>
        <v>8</v>
      </c>
      <c r="Y469" s="9">
        <f>VLOOKUP(Table1[[#This Row],[Stock]], Table2[[#All],[Stock]:[param_complete]], 10, FALSE)</f>
        <v>2</v>
      </c>
      <c r="Z469" s="9">
        <f>VLOOKUP(Table1[[#This Row],[Stock]], Table2[[#All],[Stock]:[param_complete]], 12, FALSE)</f>
        <v>12.5</v>
      </c>
      <c r="AA469" s="9">
        <f>VLOOKUP(Table1[[#This Row],[Stock]], Table2[[#All],[Stock]:[param_complete]], 14, FALSE)</f>
        <v>172</v>
      </c>
      <c r="AB469" s="9">
        <f>VLOOKUP(Table1[[#This Row],[Stock]], Table2[[#All],[Stock]:[param_complete]], 16, FALSE)</f>
        <v>250.66666670000001</v>
      </c>
      <c r="AC469" s="9">
        <f>VLOOKUP(Table1[[#This Row],[Stock]], Table2[[#All],[Stock]:[param_complete]], 18, FALSE)</f>
        <v>6.5499187E-2</v>
      </c>
      <c r="AD469" s="9">
        <f>VLOOKUP(Table1[[#This Row],[Stock]], Table2[[#All],[Stock]:[param_complete]], 20, FALSE)</f>
        <v>204</v>
      </c>
      <c r="AE469" s="9">
        <f>VLOOKUP(Table1[[#This Row],[Stock]], Table2[[#All],[Stock]:[param_complete]], 22, FALSE)</f>
        <v>34</v>
      </c>
      <c r="AF469" s="9">
        <f>VLOOKUP(Table1[[#This Row],[Stock]], Table2[[#All],[Stock]:[param_complete]], 24, FALSE)</f>
        <v>18</v>
      </c>
      <c r="AG469" s="9">
        <f>VLOOKUP(Table1[[#This Row],[Stock]], Table2[[#All],[Stock]:[param_complete]], 26, FALSE)</f>
        <v>0</v>
      </c>
      <c r="AH469" s="9">
        <f>VLOOKUP(Table1[[#This Row],[Stock]], Table2[[#All],[Stock]:[param_complete]], 28, FALSE)</f>
        <v>0</v>
      </c>
      <c r="AI469" s="9">
        <f>VLOOKUP(Table1[[#This Row],[Stock]], Table2[[#All],[Stock]:[param_complete]], 29, FALSE)</f>
        <v>500</v>
      </c>
      <c r="AJ469" s="9">
        <f>VLOOKUP(Table1[[#This Row],[Stock]], Table2[[#All],[Stock]:[param_complete]], 30, FALSE)</f>
        <v>250</v>
      </c>
      <c r="AK469" s="65">
        <f>VLOOKUP(Table1[[#This Row],[Stock]], Table2[[#All],[Stock]:[param_complete]], 32, FALSE)</f>
        <v>0</v>
      </c>
    </row>
    <row r="470" spans="1:37" x14ac:dyDescent="0.3">
      <c r="A470" t="s">
        <v>56</v>
      </c>
      <c r="B470" t="s">
        <v>57</v>
      </c>
      <c r="C470" t="s">
        <v>62</v>
      </c>
      <c r="D470">
        <v>1</v>
      </c>
      <c r="F470">
        <v>0.8</v>
      </c>
      <c r="H470" t="s">
        <v>46</v>
      </c>
      <c r="K470" t="s">
        <v>47</v>
      </c>
      <c r="M470" s="1"/>
      <c r="P470">
        <v>0</v>
      </c>
      <c r="R470" t="s">
        <v>7</v>
      </c>
      <c r="T470" t="s">
        <v>9</v>
      </c>
      <c r="U470" s="9" t="str">
        <f>VLOOKUP(Table1[[#This Row],[Stock]], Table2[[#All],[Stock]:[param_complete]], 2, FALSE)</f>
        <v>benthopelagic</v>
      </c>
      <c r="V470" s="9">
        <f>VLOOKUP(Table1[[#This Row],[Stock]], Table2[[#All],[Stock]:[param_complete]], 4, FALSE)</f>
        <v>4.49</v>
      </c>
      <c r="W470" s="9">
        <f>VLOOKUP(Table1[[#This Row],[Stock]], Table2[[#All],[Stock]:[param_complete]], 6, FALSE)</f>
        <v>450</v>
      </c>
      <c r="X470" s="9">
        <f>VLOOKUP(Table1[[#This Row],[Stock]], Table2[[#All],[Stock]:[param_complete]], 8, FALSE)</f>
        <v>8</v>
      </c>
      <c r="Y470" s="9">
        <f>VLOOKUP(Table1[[#This Row],[Stock]], Table2[[#All],[Stock]:[param_complete]], 10, FALSE)</f>
        <v>2</v>
      </c>
      <c r="Z470" s="9">
        <f>VLOOKUP(Table1[[#This Row],[Stock]], Table2[[#All],[Stock]:[param_complete]], 12, FALSE)</f>
        <v>12.5</v>
      </c>
      <c r="AA470" s="9">
        <f>VLOOKUP(Table1[[#This Row],[Stock]], Table2[[#All],[Stock]:[param_complete]], 14, FALSE)</f>
        <v>172</v>
      </c>
      <c r="AB470" s="9">
        <f>VLOOKUP(Table1[[#This Row],[Stock]], Table2[[#All],[Stock]:[param_complete]], 16, FALSE)</f>
        <v>250.66666670000001</v>
      </c>
      <c r="AC470" s="9">
        <f>VLOOKUP(Table1[[#This Row],[Stock]], Table2[[#All],[Stock]:[param_complete]], 18, FALSE)</f>
        <v>6.5499187E-2</v>
      </c>
      <c r="AD470" s="9">
        <f>VLOOKUP(Table1[[#This Row],[Stock]], Table2[[#All],[Stock]:[param_complete]], 20, FALSE)</f>
        <v>204</v>
      </c>
      <c r="AE470" s="9">
        <f>VLOOKUP(Table1[[#This Row],[Stock]], Table2[[#All],[Stock]:[param_complete]], 22, FALSE)</f>
        <v>34</v>
      </c>
      <c r="AF470" s="9">
        <f>VLOOKUP(Table1[[#This Row],[Stock]], Table2[[#All],[Stock]:[param_complete]], 24, FALSE)</f>
        <v>18</v>
      </c>
      <c r="AG470" s="9">
        <f>VLOOKUP(Table1[[#This Row],[Stock]], Table2[[#All],[Stock]:[param_complete]], 26, FALSE)</f>
        <v>0</v>
      </c>
      <c r="AH470" s="9">
        <f>VLOOKUP(Table1[[#This Row],[Stock]], Table2[[#All],[Stock]:[param_complete]], 28, FALSE)</f>
        <v>0</v>
      </c>
      <c r="AI470" s="9">
        <f>VLOOKUP(Table1[[#This Row],[Stock]], Table2[[#All],[Stock]:[param_complete]], 29, FALSE)</f>
        <v>500</v>
      </c>
      <c r="AJ470" s="9">
        <f>VLOOKUP(Table1[[#This Row],[Stock]], Table2[[#All],[Stock]:[param_complete]], 30, FALSE)</f>
        <v>250</v>
      </c>
      <c r="AK470" s="65">
        <f>VLOOKUP(Table1[[#This Row],[Stock]], Table2[[#All],[Stock]:[param_complete]], 32, FALSE)</f>
        <v>0</v>
      </c>
    </row>
    <row r="471" spans="1:37" x14ac:dyDescent="0.3">
      <c r="A471" t="s">
        <v>56</v>
      </c>
      <c r="B471" t="s">
        <v>57</v>
      </c>
      <c r="C471" t="s">
        <v>62</v>
      </c>
      <c r="D471">
        <v>2</v>
      </c>
      <c r="F471">
        <v>0.8</v>
      </c>
      <c r="H471" t="s">
        <v>46</v>
      </c>
      <c r="K471" t="s">
        <v>47</v>
      </c>
      <c r="M471" s="1"/>
      <c r="P471">
        <v>0</v>
      </c>
      <c r="R471" t="s">
        <v>7</v>
      </c>
      <c r="T471" t="s">
        <v>9</v>
      </c>
      <c r="U471" s="9" t="str">
        <f>VLOOKUP(Table1[[#This Row],[Stock]], Table2[[#All],[Stock]:[param_complete]], 2, FALSE)</f>
        <v>benthopelagic</v>
      </c>
      <c r="V471" s="9">
        <f>VLOOKUP(Table1[[#This Row],[Stock]], Table2[[#All],[Stock]:[param_complete]], 4, FALSE)</f>
        <v>4.49</v>
      </c>
      <c r="W471" s="9">
        <f>VLOOKUP(Table1[[#This Row],[Stock]], Table2[[#All],[Stock]:[param_complete]], 6, FALSE)</f>
        <v>450</v>
      </c>
      <c r="X471" s="9">
        <f>VLOOKUP(Table1[[#This Row],[Stock]], Table2[[#All],[Stock]:[param_complete]], 8, FALSE)</f>
        <v>8</v>
      </c>
      <c r="Y471" s="9">
        <f>VLOOKUP(Table1[[#This Row],[Stock]], Table2[[#All],[Stock]:[param_complete]], 10, FALSE)</f>
        <v>2</v>
      </c>
      <c r="Z471" s="9">
        <f>VLOOKUP(Table1[[#This Row],[Stock]], Table2[[#All],[Stock]:[param_complete]], 12, FALSE)</f>
        <v>12.5</v>
      </c>
      <c r="AA471" s="9">
        <f>VLOOKUP(Table1[[#This Row],[Stock]], Table2[[#All],[Stock]:[param_complete]], 14, FALSE)</f>
        <v>172</v>
      </c>
      <c r="AB471" s="9">
        <f>VLOOKUP(Table1[[#This Row],[Stock]], Table2[[#All],[Stock]:[param_complete]], 16, FALSE)</f>
        <v>250.66666670000001</v>
      </c>
      <c r="AC471" s="9">
        <f>VLOOKUP(Table1[[#This Row],[Stock]], Table2[[#All],[Stock]:[param_complete]], 18, FALSE)</f>
        <v>6.5499187E-2</v>
      </c>
      <c r="AD471" s="9">
        <f>VLOOKUP(Table1[[#This Row],[Stock]], Table2[[#All],[Stock]:[param_complete]], 20, FALSE)</f>
        <v>204</v>
      </c>
      <c r="AE471" s="9">
        <f>VLOOKUP(Table1[[#This Row],[Stock]], Table2[[#All],[Stock]:[param_complete]], 22, FALSE)</f>
        <v>34</v>
      </c>
      <c r="AF471" s="9">
        <f>VLOOKUP(Table1[[#This Row],[Stock]], Table2[[#All],[Stock]:[param_complete]], 24, FALSE)</f>
        <v>18</v>
      </c>
      <c r="AG471" s="9">
        <f>VLOOKUP(Table1[[#This Row],[Stock]], Table2[[#All],[Stock]:[param_complete]], 26, FALSE)</f>
        <v>0</v>
      </c>
      <c r="AH471" s="9">
        <f>VLOOKUP(Table1[[#This Row],[Stock]], Table2[[#All],[Stock]:[param_complete]], 28, FALSE)</f>
        <v>0</v>
      </c>
      <c r="AI471" s="9">
        <f>VLOOKUP(Table1[[#This Row],[Stock]], Table2[[#All],[Stock]:[param_complete]], 29, FALSE)</f>
        <v>500</v>
      </c>
      <c r="AJ471" s="9">
        <f>VLOOKUP(Table1[[#This Row],[Stock]], Table2[[#All],[Stock]:[param_complete]], 30, FALSE)</f>
        <v>250</v>
      </c>
      <c r="AK471" s="65">
        <f>VLOOKUP(Table1[[#This Row],[Stock]], Table2[[#All],[Stock]:[param_complete]], 32, FALSE)</f>
        <v>0</v>
      </c>
    </row>
    <row r="472" spans="1:37" x14ac:dyDescent="0.3">
      <c r="A472" t="s">
        <v>56</v>
      </c>
      <c r="B472" t="s">
        <v>57</v>
      </c>
      <c r="C472" t="s">
        <v>62</v>
      </c>
      <c r="D472">
        <v>3</v>
      </c>
      <c r="F472">
        <v>0.81</v>
      </c>
      <c r="H472" t="s">
        <v>46</v>
      </c>
      <c r="K472" t="s">
        <v>47</v>
      </c>
      <c r="M472" s="1"/>
      <c r="P472">
        <v>0</v>
      </c>
      <c r="R472" t="s">
        <v>7</v>
      </c>
      <c r="T472" t="s">
        <v>9</v>
      </c>
      <c r="U472" s="9" t="str">
        <f>VLOOKUP(Table1[[#This Row],[Stock]], Table2[[#All],[Stock]:[param_complete]], 2, FALSE)</f>
        <v>benthopelagic</v>
      </c>
      <c r="V472" s="9">
        <f>VLOOKUP(Table1[[#This Row],[Stock]], Table2[[#All],[Stock]:[param_complete]], 4, FALSE)</f>
        <v>4.49</v>
      </c>
      <c r="W472" s="9">
        <f>VLOOKUP(Table1[[#This Row],[Stock]], Table2[[#All],[Stock]:[param_complete]], 6, FALSE)</f>
        <v>450</v>
      </c>
      <c r="X472" s="9">
        <f>VLOOKUP(Table1[[#This Row],[Stock]], Table2[[#All],[Stock]:[param_complete]], 8, FALSE)</f>
        <v>8</v>
      </c>
      <c r="Y472" s="9">
        <f>VLOOKUP(Table1[[#This Row],[Stock]], Table2[[#All],[Stock]:[param_complete]], 10, FALSE)</f>
        <v>2</v>
      </c>
      <c r="Z472" s="9">
        <f>VLOOKUP(Table1[[#This Row],[Stock]], Table2[[#All],[Stock]:[param_complete]], 12, FALSE)</f>
        <v>12.5</v>
      </c>
      <c r="AA472" s="9">
        <f>VLOOKUP(Table1[[#This Row],[Stock]], Table2[[#All],[Stock]:[param_complete]], 14, FALSE)</f>
        <v>172</v>
      </c>
      <c r="AB472" s="9">
        <f>VLOOKUP(Table1[[#This Row],[Stock]], Table2[[#All],[Stock]:[param_complete]], 16, FALSE)</f>
        <v>250.66666670000001</v>
      </c>
      <c r="AC472" s="9">
        <f>VLOOKUP(Table1[[#This Row],[Stock]], Table2[[#All],[Stock]:[param_complete]], 18, FALSE)</f>
        <v>6.5499187E-2</v>
      </c>
      <c r="AD472" s="9">
        <f>VLOOKUP(Table1[[#This Row],[Stock]], Table2[[#All],[Stock]:[param_complete]], 20, FALSE)</f>
        <v>204</v>
      </c>
      <c r="AE472" s="9">
        <f>VLOOKUP(Table1[[#This Row],[Stock]], Table2[[#All],[Stock]:[param_complete]], 22, FALSE)</f>
        <v>34</v>
      </c>
      <c r="AF472" s="9">
        <f>VLOOKUP(Table1[[#This Row],[Stock]], Table2[[#All],[Stock]:[param_complete]], 24, FALSE)</f>
        <v>18</v>
      </c>
      <c r="AG472" s="9">
        <f>VLOOKUP(Table1[[#This Row],[Stock]], Table2[[#All],[Stock]:[param_complete]], 26, FALSE)</f>
        <v>0</v>
      </c>
      <c r="AH472" s="9">
        <f>VLOOKUP(Table1[[#This Row],[Stock]], Table2[[#All],[Stock]:[param_complete]], 28, FALSE)</f>
        <v>0</v>
      </c>
      <c r="AI472" s="9">
        <f>VLOOKUP(Table1[[#This Row],[Stock]], Table2[[#All],[Stock]:[param_complete]], 29, FALSE)</f>
        <v>500</v>
      </c>
      <c r="AJ472" s="9">
        <f>VLOOKUP(Table1[[#This Row],[Stock]], Table2[[#All],[Stock]:[param_complete]], 30, FALSE)</f>
        <v>250</v>
      </c>
      <c r="AK472" s="65">
        <f>VLOOKUP(Table1[[#This Row],[Stock]], Table2[[#All],[Stock]:[param_complete]], 32, FALSE)</f>
        <v>0</v>
      </c>
    </row>
    <row r="473" spans="1:37" x14ac:dyDescent="0.3">
      <c r="A473" t="s">
        <v>56</v>
      </c>
      <c r="B473" t="s">
        <v>57</v>
      </c>
      <c r="C473" t="s">
        <v>62</v>
      </c>
      <c r="D473">
        <v>4</v>
      </c>
      <c r="F473">
        <v>0.81</v>
      </c>
      <c r="H473" t="s">
        <v>46</v>
      </c>
      <c r="K473" t="s">
        <v>47</v>
      </c>
      <c r="M473" s="1"/>
      <c r="P473">
        <v>0</v>
      </c>
      <c r="R473" t="s">
        <v>7</v>
      </c>
      <c r="T473" t="s">
        <v>9</v>
      </c>
      <c r="U473" s="9" t="str">
        <f>VLOOKUP(Table1[[#This Row],[Stock]], Table2[[#All],[Stock]:[param_complete]], 2, FALSE)</f>
        <v>benthopelagic</v>
      </c>
      <c r="V473" s="9">
        <f>VLOOKUP(Table1[[#This Row],[Stock]], Table2[[#All],[Stock]:[param_complete]], 4, FALSE)</f>
        <v>4.49</v>
      </c>
      <c r="W473" s="9">
        <f>VLOOKUP(Table1[[#This Row],[Stock]], Table2[[#All],[Stock]:[param_complete]], 6, FALSE)</f>
        <v>450</v>
      </c>
      <c r="X473" s="9">
        <f>VLOOKUP(Table1[[#This Row],[Stock]], Table2[[#All],[Stock]:[param_complete]], 8, FALSE)</f>
        <v>8</v>
      </c>
      <c r="Y473" s="9">
        <f>VLOOKUP(Table1[[#This Row],[Stock]], Table2[[#All],[Stock]:[param_complete]], 10, FALSE)</f>
        <v>2</v>
      </c>
      <c r="Z473" s="9">
        <f>VLOOKUP(Table1[[#This Row],[Stock]], Table2[[#All],[Stock]:[param_complete]], 12, FALSE)</f>
        <v>12.5</v>
      </c>
      <c r="AA473" s="9">
        <f>VLOOKUP(Table1[[#This Row],[Stock]], Table2[[#All],[Stock]:[param_complete]], 14, FALSE)</f>
        <v>172</v>
      </c>
      <c r="AB473" s="9">
        <f>VLOOKUP(Table1[[#This Row],[Stock]], Table2[[#All],[Stock]:[param_complete]], 16, FALSE)</f>
        <v>250.66666670000001</v>
      </c>
      <c r="AC473" s="9">
        <f>VLOOKUP(Table1[[#This Row],[Stock]], Table2[[#All],[Stock]:[param_complete]], 18, FALSE)</f>
        <v>6.5499187E-2</v>
      </c>
      <c r="AD473" s="9">
        <f>VLOOKUP(Table1[[#This Row],[Stock]], Table2[[#All],[Stock]:[param_complete]], 20, FALSE)</f>
        <v>204</v>
      </c>
      <c r="AE473" s="9">
        <f>VLOOKUP(Table1[[#This Row],[Stock]], Table2[[#All],[Stock]:[param_complete]], 22, FALSE)</f>
        <v>34</v>
      </c>
      <c r="AF473" s="9">
        <f>VLOOKUP(Table1[[#This Row],[Stock]], Table2[[#All],[Stock]:[param_complete]], 24, FALSE)</f>
        <v>18</v>
      </c>
      <c r="AG473" s="9">
        <f>VLOOKUP(Table1[[#This Row],[Stock]], Table2[[#All],[Stock]:[param_complete]], 26, FALSE)</f>
        <v>0</v>
      </c>
      <c r="AH473" s="9">
        <f>VLOOKUP(Table1[[#This Row],[Stock]], Table2[[#All],[Stock]:[param_complete]], 28, FALSE)</f>
        <v>0</v>
      </c>
      <c r="AI473" s="9">
        <f>VLOOKUP(Table1[[#This Row],[Stock]], Table2[[#All],[Stock]:[param_complete]], 29, FALSE)</f>
        <v>500</v>
      </c>
      <c r="AJ473" s="9">
        <f>VLOOKUP(Table1[[#This Row],[Stock]], Table2[[#All],[Stock]:[param_complete]], 30, FALSE)</f>
        <v>250</v>
      </c>
      <c r="AK473" s="65">
        <f>VLOOKUP(Table1[[#This Row],[Stock]], Table2[[#All],[Stock]:[param_complete]], 32, FALSE)</f>
        <v>0</v>
      </c>
    </row>
    <row r="474" spans="1:37" x14ac:dyDescent="0.3">
      <c r="A474" t="s">
        <v>56</v>
      </c>
      <c r="B474" t="s">
        <v>57</v>
      </c>
      <c r="C474" t="s">
        <v>62</v>
      </c>
      <c r="D474">
        <v>5</v>
      </c>
      <c r="F474">
        <v>0.82</v>
      </c>
      <c r="H474" t="s">
        <v>46</v>
      </c>
      <c r="K474" t="s">
        <v>47</v>
      </c>
      <c r="M474" s="1"/>
      <c r="P474">
        <v>0</v>
      </c>
      <c r="R474" t="s">
        <v>7</v>
      </c>
      <c r="T474" t="s">
        <v>9</v>
      </c>
      <c r="U474" s="9" t="str">
        <f>VLOOKUP(Table1[[#This Row],[Stock]], Table2[[#All],[Stock]:[param_complete]], 2, FALSE)</f>
        <v>benthopelagic</v>
      </c>
      <c r="V474" s="9">
        <f>VLOOKUP(Table1[[#This Row],[Stock]], Table2[[#All],[Stock]:[param_complete]], 4, FALSE)</f>
        <v>4.49</v>
      </c>
      <c r="W474" s="9">
        <f>VLOOKUP(Table1[[#This Row],[Stock]], Table2[[#All],[Stock]:[param_complete]], 6, FALSE)</f>
        <v>450</v>
      </c>
      <c r="X474" s="9">
        <f>VLOOKUP(Table1[[#This Row],[Stock]], Table2[[#All],[Stock]:[param_complete]], 8, FALSE)</f>
        <v>8</v>
      </c>
      <c r="Y474" s="9">
        <f>VLOOKUP(Table1[[#This Row],[Stock]], Table2[[#All],[Stock]:[param_complete]], 10, FALSE)</f>
        <v>2</v>
      </c>
      <c r="Z474" s="9">
        <f>VLOOKUP(Table1[[#This Row],[Stock]], Table2[[#All],[Stock]:[param_complete]], 12, FALSE)</f>
        <v>12.5</v>
      </c>
      <c r="AA474" s="9">
        <f>VLOOKUP(Table1[[#This Row],[Stock]], Table2[[#All],[Stock]:[param_complete]], 14, FALSE)</f>
        <v>172</v>
      </c>
      <c r="AB474" s="9">
        <f>VLOOKUP(Table1[[#This Row],[Stock]], Table2[[#All],[Stock]:[param_complete]], 16, FALSE)</f>
        <v>250.66666670000001</v>
      </c>
      <c r="AC474" s="9">
        <f>VLOOKUP(Table1[[#This Row],[Stock]], Table2[[#All],[Stock]:[param_complete]], 18, FALSE)</f>
        <v>6.5499187E-2</v>
      </c>
      <c r="AD474" s="9">
        <f>VLOOKUP(Table1[[#This Row],[Stock]], Table2[[#All],[Stock]:[param_complete]], 20, FALSE)</f>
        <v>204</v>
      </c>
      <c r="AE474" s="9">
        <f>VLOOKUP(Table1[[#This Row],[Stock]], Table2[[#All],[Stock]:[param_complete]], 22, FALSE)</f>
        <v>34</v>
      </c>
      <c r="AF474" s="9">
        <f>VLOOKUP(Table1[[#This Row],[Stock]], Table2[[#All],[Stock]:[param_complete]], 24, FALSE)</f>
        <v>18</v>
      </c>
      <c r="AG474" s="9">
        <f>VLOOKUP(Table1[[#This Row],[Stock]], Table2[[#All],[Stock]:[param_complete]], 26, FALSE)</f>
        <v>0</v>
      </c>
      <c r="AH474" s="9">
        <f>VLOOKUP(Table1[[#This Row],[Stock]], Table2[[#All],[Stock]:[param_complete]], 28, FALSE)</f>
        <v>0</v>
      </c>
      <c r="AI474" s="9">
        <f>VLOOKUP(Table1[[#This Row],[Stock]], Table2[[#All],[Stock]:[param_complete]], 29, FALSE)</f>
        <v>500</v>
      </c>
      <c r="AJ474" s="9">
        <f>VLOOKUP(Table1[[#This Row],[Stock]], Table2[[#All],[Stock]:[param_complete]], 30, FALSE)</f>
        <v>250</v>
      </c>
      <c r="AK474" s="65">
        <f>VLOOKUP(Table1[[#This Row],[Stock]], Table2[[#All],[Stock]:[param_complete]], 32, FALSE)</f>
        <v>0</v>
      </c>
    </row>
    <row r="475" spans="1:37" x14ac:dyDescent="0.3">
      <c r="A475" t="s">
        <v>56</v>
      </c>
      <c r="B475" t="s">
        <v>57</v>
      </c>
      <c r="C475" t="s">
        <v>62</v>
      </c>
      <c r="D475">
        <v>6</v>
      </c>
      <c r="F475">
        <v>0.82</v>
      </c>
      <c r="H475" t="s">
        <v>46</v>
      </c>
      <c r="K475" t="s">
        <v>47</v>
      </c>
      <c r="M475" s="1"/>
      <c r="P475">
        <v>0</v>
      </c>
      <c r="R475" t="s">
        <v>7</v>
      </c>
      <c r="T475" t="s">
        <v>9</v>
      </c>
      <c r="U475" s="9" t="str">
        <f>VLOOKUP(Table1[[#This Row],[Stock]], Table2[[#All],[Stock]:[param_complete]], 2, FALSE)</f>
        <v>benthopelagic</v>
      </c>
      <c r="V475" s="9">
        <f>VLOOKUP(Table1[[#This Row],[Stock]], Table2[[#All],[Stock]:[param_complete]], 4, FALSE)</f>
        <v>4.49</v>
      </c>
      <c r="W475" s="9">
        <f>VLOOKUP(Table1[[#This Row],[Stock]], Table2[[#All],[Stock]:[param_complete]], 6, FALSE)</f>
        <v>450</v>
      </c>
      <c r="X475" s="9">
        <f>VLOOKUP(Table1[[#This Row],[Stock]], Table2[[#All],[Stock]:[param_complete]], 8, FALSE)</f>
        <v>8</v>
      </c>
      <c r="Y475" s="9">
        <f>VLOOKUP(Table1[[#This Row],[Stock]], Table2[[#All],[Stock]:[param_complete]], 10, FALSE)</f>
        <v>2</v>
      </c>
      <c r="Z475" s="9">
        <f>VLOOKUP(Table1[[#This Row],[Stock]], Table2[[#All],[Stock]:[param_complete]], 12, FALSE)</f>
        <v>12.5</v>
      </c>
      <c r="AA475" s="9">
        <f>VLOOKUP(Table1[[#This Row],[Stock]], Table2[[#All],[Stock]:[param_complete]], 14, FALSE)</f>
        <v>172</v>
      </c>
      <c r="AB475" s="9">
        <f>VLOOKUP(Table1[[#This Row],[Stock]], Table2[[#All],[Stock]:[param_complete]], 16, FALSE)</f>
        <v>250.66666670000001</v>
      </c>
      <c r="AC475" s="9">
        <f>VLOOKUP(Table1[[#This Row],[Stock]], Table2[[#All],[Stock]:[param_complete]], 18, FALSE)</f>
        <v>6.5499187E-2</v>
      </c>
      <c r="AD475" s="9">
        <f>VLOOKUP(Table1[[#This Row],[Stock]], Table2[[#All],[Stock]:[param_complete]], 20, FALSE)</f>
        <v>204</v>
      </c>
      <c r="AE475" s="9">
        <f>VLOOKUP(Table1[[#This Row],[Stock]], Table2[[#All],[Stock]:[param_complete]], 22, FALSE)</f>
        <v>34</v>
      </c>
      <c r="AF475" s="9">
        <f>VLOOKUP(Table1[[#This Row],[Stock]], Table2[[#All],[Stock]:[param_complete]], 24, FALSE)</f>
        <v>18</v>
      </c>
      <c r="AG475" s="9">
        <f>VLOOKUP(Table1[[#This Row],[Stock]], Table2[[#All],[Stock]:[param_complete]], 26, FALSE)</f>
        <v>0</v>
      </c>
      <c r="AH475" s="9">
        <f>VLOOKUP(Table1[[#This Row],[Stock]], Table2[[#All],[Stock]:[param_complete]], 28, FALSE)</f>
        <v>0</v>
      </c>
      <c r="AI475" s="9">
        <f>VLOOKUP(Table1[[#This Row],[Stock]], Table2[[#All],[Stock]:[param_complete]], 29, FALSE)</f>
        <v>500</v>
      </c>
      <c r="AJ475" s="9">
        <f>VLOOKUP(Table1[[#This Row],[Stock]], Table2[[#All],[Stock]:[param_complete]], 30, FALSE)</f>
        <v>250</v>
      </c>
      <c r="AK475" s="65">
        <f>VLOOKUP(Table1[[#This Row],[Stock]], Table2[[#All],[Stock]:[param_complete]], 32, FALSE)</f>
        <v>0</v>
      </c>
    </row>
    <row r="476" spans="1:37" x14ac:dyDescent="0.3">
      <c r="A476" t="s">
        <v>56</v>
      </c>
      <c r="B476" t="s">
        <v>57</v>
      </c>
      <c r="C476" t="s">
        <v>62</v>
      </c>
      <c r="D476">
        <v>7</v>
      </c>
      <c r="F476">
        <v>0.83</v>
      </c>
      <c r="H476" t="s">
        <v>46</v>
      </c>
      <c r="K476" t="s">
        <v>47</v>
      </c>
      <c r="M476" s="1"/>
      <c r="P476">
        <v>0</v>
      </c>
      <c r="R476" t="s">
        <v>7</v>
      </c>
      <c r="T476" t="s">
        <v>9</v>
      </c>
      <c r="U476" s="9" t="str">
        <f>VLOOKUP(Table1[[#This Row],[Stock]], Table2[[#All],[Stock]:[param_complete]], 2, FALSE)</f>
        <v>benthopelagic</v>
      </c>
      <c r="V476" s="9">
        <f>VLOOKUP(Table1[[#This Row],[Stock]], Table2[[#All],[Stock]:[param_complete]], 4, FALSE)</f>
        <v>4.49</v>
      </c>
      <c r="W476" s="9">
        <f>VLOOKUP(Table1[[#This Row],[Stock]], Table2[[#All],[Stock]:[param_complete]], 6, FALSE)</f>
        <v>450</v>
      </c>
      <c r="X476" s="9">
        <f>VLOOKUP(Table1[[#This Row],[Stock]], Table2[[#All],[Stock]:[param_complete]], 8, FALSE)</f>
        <v>8</v>
      </c>
      <c r="Y476" s="9">
        <f>VLOOKUP(Table1[[#This Row],[Stock]], Table2[[#All],[Stock]:[param_complete]], 10, FALSE)</f>
        <v>2</v>
      </c>
      <c r="Z476" s="9">
        <f>VLOOKUP(Table1[[#This Row],[Stock]], Table2[[#All],[Stock]:[param_complete]], 12, FALSE)</f>
        <v>12.5</v>
      </c>
      <c r="AA476" s="9">
        <f>VLOOKUP(Table1[[#This Row],[Stock]], Table2[[#All],[Stock]:[param_complete]], 14, FALSE)</f>
        <v>172</v>
      </c>
      <c r="AB476" s="9">
        <f>VLOOKUP(Table1[[#This Row],[Stock]], Table2[[#All],[Stock]:[param_complete]], 16, FALSE)</f>
        <v>250.66666670000001</v>
      </c>
      <c r="AC476" s="9">
        <f>VLOOKUP(Table1[[#This Row],[Stock]], Table2[[#All],[Stock]:[param_complete]], 18, FALSE)</f>
        <v>6.5499187E-2</v>
      </c>
      <c r="AD476" s="9">
        <f>VLOOKUP(Table1[[#This Row],[Stock]], Table2[[#All],[Stock]:[param_complete]], 20, FALSE)</f>
        <v>204</v>
      </c>
      <c r="AE476" s="9">
        <f>VLOOKUP(Table1[[#This Row],[Stock]], Table2[[#All],[Stock]:[param_complete]], 22, FALSE)</f>
        <v>34</v>
      </c>
      <c r="AF476" s="9">
        <f>VLOOKUP(Table1[[#This Row],[Stock]], Table2[[#All],[Stock]:[param_complete]], 24, FALSE)</f>
        <v>18</v>
      </c>
      <c r="AG476" s="9">
        <f>VLOOKUP(Table1[[#This Row],[Stock]], Table2[[#All],[Stock]:[param_complete]], 26, FALSE)</f>
        <v>0</v>
      </c>
      <c r="AH476" s="9">
        <f>VLOOKUP(Table1[[#This Row],[Stock]], Table2[[#All],[Stock]:[param_complete]], 28, FALSE)</f>
        <v>0</v>
      </c>
      <c r="AI476" s="9">
        <f>VLOOKUP(Table1[[#This Row],[Stock]], Table2[[#All],[Stock]:[param_complete]], 29, FALSE)</f>
        <v>500</v>
      </c>
      <c r="AJ476" s="9">
        <f>VLOOKUP(Table1[[#This Row],[Stock]], Table2[[#All],[Stock]:[param_complete]], 30, FALSE)</f>
        <v>250</v>
      </c>
      <c r="AK476" s="65">
        <f>VLOOKUP(Table1[[#This Row],[Stock]], Table2[[#All],[Stock]:[param_complete]], 32, FALSE)</f>
        <v>0</v>
      </c>
    </row>
    <row r="477" spans="1:37" x14ac:dyDescent="0.3">
      <c r="A477" t="s">
        <v>56</v>
      </c>
      <c r="B477" t="s">
        <v>57</v>
      </c>
      <c r="C477" t="s">
        <v>62</v>
      </c>
      <c r="D477">
        <v>8</v>
      </c>
      <c r="F477">
        <v>0.83</v>
      </c>
      <c r="H477" t="s">
        <v>46</v>
      </c>
      <c r="K477" t="s">
        <v>47</v>
      </c>
      <c r="M477" s="1"/>
      <c r="P477">
        <v>0</v>
      </c>
      <c r="R477" t="s">
        <v>7</v>
      </c>
      <c r="T477" t="s">
        <v>9</v>
      </c>
      <c r="U477" s="9" t="str">
        <f>VLOOKUP(Table1[[#This Row],[Stock]], Table2[[#All],[Stock]:[param_complete]], 2, FALSE)</f>
        <v>benthopelagic</v>
      </c>
      <c r="V477" s="9">
        <f>VLOOKUP(Table1[[#This Row],[Stock]], Table2[[#All],[Stock]:[param_complete]], 4, FALSE)</f>
        <v>4.49</v>
      </c>
      <c r="W477" s="9">
        <f>VLOOKUP(Table1[[#This Row],[Stock]], Table2[[#All],[Stock]:[param_complete]], 6, FALSE)</f>
        <v>450</v>
      </c>
      <c r="X477" s="9">
        <f>VLOOKUP(Table1[[#This Row],[Stock]], Table2[[#All],[Stock]:[param_complete]], 8, FALSE)</f>
        <v>8</v>
      </c>
      <c r="Y477" s="9">
        <f>VLOOKUP(Table1[[#This Row],[Stock]], Table2[[#All],[Stock]:[param_complete]], 10, FALSE)</f>
        <v>2</v>
      </c>
      <c r="Z477" s="9">
        <f>VLOOKUP(Table1[[#This Row],[Stock]], Table2[[#All],[Stock]:[param_complete]], 12, FALSE)</f>
        <v>12.5</v>
      </c>
      <c r="AA477" s="9">
        <f>VLOOKUP(Table1[[#This Row],[Stock]], Table2[[#All],[Stock]:[param_complete]], 14, FALSE)</f>
        <v>172</v>
      </c>
      <c r="AB477" s="9">
        <f>VLOOKUP(Table1[[#This Row],[Stock]], Table2[[#All],[Stock]:[param_complete]], 16, FALSE)</f>
        <v>250.66666670000001</v>
      </c>
      <c r="AC477" s="9">
        <f>VLOOKUP(Table1[[#This Row],[Stock]], Table2[[#All],[Stock]:[param_complete]], 18, FALSE)</f>
        <v>6.5499187E-2</v>
      </c>
      <c r="AD477" s="9">
        <f>VLOOKUP(Table1[[#This Row],[Stock]], Table2[[#All],[Stock]:[param_complete]], 20, FALSE)</f>
        <v>204</v>
      </c>
      <c r="AE477" s="9">
        <f>VLOOKUP(Table1[[#This Row],[Stock]], Table2[[#All],[Stock]:[param_complete]], 22, FALSE)</f>
        <v>34</v>
      </c>
      <c r="AF477" s="9">
        <f>VLOOKUP(Table1[[#This Row],[Stock]], Table2[[#All],[Stock]:[param_complete]], 24, FALSE)</f>
        <v>18</v>
      </c>
      <c r="AG477" s="9">
        <f>VLOOKUP(Table1[[#This Row],[Stock]], Table2[[#All],[Stock]:[param_complete]], 26, FALSE)</f>
        <v>0</v>
      </c>
      <c r="AH477" s="9">
        <f>VLOOKUP(Table1[[#This Row],[Stock]], Table2[[#All],[Stock]:[param_complete]], 28, FALSE)</f>
        <v>0</v>
      </c>
      <c r="AI477" s="9">
        <f>VLOOKUP(Table1[[#This Row],[Stock]], Table2[[#All],[Stock]:[param_complete]], 29, FALSE)</f>
        <v>500</v>
      </c>
      <c r="AJ477" s="9">
        <f>VLOOKUP(Table1[[#This Row],[Stock]], Table2[[#All],[Stock]:[param_complete]], 30, FALSE)</f>
        <v>250</v>
      </c>
      <c r="AK477" s="65">
        <f>VLOOKUP(Table1[[#This Row],[Stock]], Table2[[#All],[Stock]:[param_complete]], 32, FALSE)</f>
        <v>0</v>
      </c>
    </row>
    <row r="478" spans="1:37" x14ac:dyDescent="0.3">
      <c r="A478" t="s">
        <v>56</v>
      </c>
      <c r="B478" t="s">
        <v>57</v>
      </c>
      <c r="C478" t="s">
        <v>62</v>
      </c>
      <c r="D478">
        <v>9</v>
      </c>
      <c r="F478">
        <v>0.84</v>
      </c>
      <c r="H478" t="s">
        <v>46</v>
      </c>
      <c r="K478" t="s">
        <v>47</v>
      </c>
      <c r="M478" s="1"/>
      <c r="P478">
        <v>0</v>
      </c>
      <c r="R478" t="s">
        <v>7</v>
      </c>
      <c r="T478" t="s">
        <v>9</v>
      </c>
      <c r="U478" s="9" t="str">
        <f>VLOOKUP(Table1[[#This Row],[Stock]], Table2[[#All],[Stock]:[param_complete]], 2, FALSE)</f>
        <v>benthopelagic</v>
      </c>
      <c r="V478" s="9">
        <f>VLOOKUP(Table1[[#This Row],[Stock]], Table2[[#All],[Stock]:[param_complete]], 4, FALSE)</f>
        <v>4.49</v>
      </c>
      <c r="W478" s="9">
        <f>VLOOKUP(Table1[[#This Row],[Stock]], Table2[[#All],[Stock]:[param_complete]], 6, FALSE)</f>
        <v>450</v>
      </c>
      <c r="X478" s="9">
        <f>VLOOKUP(Table1[[#This Row],[Stock]], Table2[[#All],[Stock]:[param_complete]], 8, FALSE)</f>
        <v>8</v>
      </c>
      <c r="Y478" s="9">
        <f>VLOOKUP(Table1[[#This Row],[Stock]], Table2[[#All],[Stock]:[param_complete]], 10, FALSE)</f>
        <v>2</v>
      </c>
      <c r="Z478" s="9">
        <f>VLOOKUP(Table1[[#This Row],[Stock]], Table2[[#All],[Stock]:[param_complete]], 12, FALSE)</f>
        <v>12.5</v>
      </c>
      <c r="AA478" s="9">
        <f>VLOOKUP(Table1[[#This Row],[Stock]], Table2[[#All],[Stock]:[param_complete]], 14, FALSE)</f>
        <v>172</v>
      </c>
      <c r="AB478" s="9">
        <f>VLOOKUP(Table1[[#This Row],[Stock]], Table2[[#All],[Stock]:[param_complete]], 16, FALSE)</f>
        <v>250.66666670000001</v>
      </c>
      <c r="AC478" s="9">
        <f>VLOOKUP(Table1[[#This Row],[Stock]], Table2[[#All],[Stock]:[param_complete]], 18, FALSE)</f>
        <v>6.5499187E-2</v>
      </c>
      <c r="AD478" s="9">
        <f>VLOOKUP(Table1[[#This Row],[Stock]], Table2[[#All],[Stock]:[param_complete]], 20, FALSE)</f>
        <v>204</v>
      </c>
      <c r="AE478" s="9">
        <f>VLOOKUP(Table1[[#This Row],[Stock]], Table2[[#All],[Stock]:[param_complete]], 22, FALSE)</f>
        <v>34</v>
      </c>
      <c r="AF478" s="9">
        <f>VLOOKUP(Table1[[#This Row],[Stock]], Table2[[#All],[Stock]:[param_complete]], 24, FALSE)</f>
        <v>18</v>
      </c>
      <c r="AG478" s="9">
        <f>VLOOKUP(Table1[[#This Row],[Stock]], Table2[[#All],[Stock]:[param_complete]], 26, FALSE)</f>
        <v>0</v>
      </c>
      <c r="AH478" s="9">
        <f>VLOOKUP(Table1[[#This Row],[Stock]], Table2[[#All],[Stock]:[param_complete]], 28, FALSE)</f>
        <v>0</v>
      </c>
      <c r="AI478" s="9">
        <f>VLOOKUP(Table1[[#This Row],[Stock]], Table2[[#All],[Stock]:[param_complete]], 29, FALSE)</f>
        <v>500</v>
      </c>
      <c r="AJ478" s="9">
        <f>VLOOKUP(Table1[[#This Row],[Stock]], Table2[[#All],[Stock]:[param_complete]], 30, FALSE)</f>
        <v>250</v>
      </c>
      <c r="AK478" s="65">
        <f>VLOOKUP(Table1[[#This Row],[Stock]], Table2[[#All],[Stock]:[param_complete]], 32, FALSE)</f>
        <v>0</v>
      </c>
    </row>
    <row r="479" spans="1:37" x14ac:dyDescent="0.3">
      <c r="A479" t="s">
        <v>56</v>
      </c>
      <c r="B479" t="s">
        <v>57</v>
      </c>
      <c r="C479" t="s">
        <v>62</v>
      </c>
      <c r="D479">
        <v>10</v>
      </c>
      <c r="F479">
        <v>0.84</v>
      </c>
      <c r="H479" t="s">
        <v>46</v>
      </c>
      <c r="K479" t="s">
        <v>47</v>
      </c>
      <c r="M479" s="1"/>
      <c r="P479">
        <v>0</v>
      </c>
      <c r="R479" t="s">
        <v>7</v>
      </c>
      <c r="T479" t="s">
        <v>9</v>
      </c>
      <c r="U479" s="9" t="str">
        <f>VLOOKUP(Table1[[#This Row],[Stock]], Table2[[#All],[Stock]:[param_complete]], 2, FALSE)</f>
        <v>benthopelagic</v>
      </c>
      <c r="V479" s="9">
        <f>VLOOKUP(Table1[[#This Row],[Stock]], Table2[[#All],[Stock]:[param_complete]], 4, FALSE)</f>
        <v>4.49</v>
      </c>
      <c r="W479" s="9">
        <f>VLOOKUP(Table1[[#This Row],[Stock]], Table2[[#All],[Stock]:[param_complete]], 6, FALSE)</f>
        <v>450</v>
      </c>
      <c r="X479" s="9">
        <f>VLOOKUP(Table1[[#This Row],[Stock]], Table2[[#All],[Stock]:[param_complete]], 8, FALSE)</f>
        <v>8</v>
      </c>
      <c r="Y479" s="9">
        <f>VLOOKUP(Table1[[#This Row],[Stock]], Table2[[#All],[Stock]:[param_complete]], 10, FALSE)</f>
        <v>2</v>
      </c>
      <c r="Z479" s="9">
        <f>VLOOKUP(Table1[[#This Row],[Stock]], Table2[[#All],[Stock]:[param_complete]], 12, FALSE)</f>
        <v>12.5</v>
      </c>
      <c r="AA479" s="9">
        <f>VLOOKUP(Table1[[#This Row],[Stock]], Table2[[#All],[Stock]:[param_complete]], 14, FALSE)</f>
        <v>172</v>
      </c>
      <c r="AB479" s="9">
        <f>VLOOKUP(Table1[[#This Row],[Stock]], Table2[[#All],[Stock]:[param_complete]], 16, FALSE)</f>
        <v>250.66666670000001</v>
      </c>
      <c r="AC479" s="9">
        <f>VLOOKUP(Table1[[#This Row],[Stock]], Table2[[#All],[Stock]:[param_complete]], 18, FALSE)</f>
        <v>6.5499187E-2</v>
      </c>
      <c r="AD479" s="9">
        <f>VLOOKUP(Table1[[#This Row],[Stock]], Table2[[#All],[Stock]:[param_complete]], 20, FALSE)</f>
        <v>204</v>
      </c>
      <c r="AE479" s="9">
        <f>VLOOKUP(Table1[[#This Row],[Stock]], Table2[[#All],[Stock]:[param_complete]], 22, FALSE)</f>
        <v>34</v>
      </c>
      <c r="AF479" s="9">
        <f>VLOOKUP(Table1[[#This Row],[Stock]], Table2[[#All],[Stock]:[param_complete]], 24, FALSE)</f>
        <v>18</v>
      </c>
      <c r="AG479" s="9">
        <f>VLOOKUP(Table1[[#This Row],[Stock]], Table2[[#All],[Stock]:[param_complete]], 26, FALSE)</f>
        <v>0</v>
      </c>
      <c r="AH479" s="9">
        <f>VLOOKUP(Table1[[#This Row],[Stock]], Table2[[#All],[Stock]:[param_complete]], 28, FALSE)</f>
        <v>0</v>
      </c>
      <c r="AI479" s="9">
        <f>VLOOKUP(Table1[[#This Row],[Stock]], Table2[[#All],[Stock]:[param_complete]], 29, FALSE)</f>
        <v>500</v>
      </c>
      <c r="AJ479" s="9">
        <f>VLOOKUP(Table1[[#This Row],[Stock]], Table2[[#All],[Stock]:[param_complete]], 30, FALSE)</f>
        <v>250</v>
      </c>
      <c r="AK479" s="65">
        <f>VLOOKUP(Table1[[#This Row],[Stock]], Table2[[#All],[Stock]:[param_complete]], 32, FALSE)</f>
        <v>0</v>
      </c>
    </row>
    <row r="480" spans="1:37" x14ac:dyDescent="0.3">
      <c r="A480" t="s">
        <v>56</v>
      </c>
      <c r="B480" t="s">
        <v>57</v>
      </c>
      <c r="C480" t="s">
        <v>62</v>
      </c>
      <c r="D480">
        <v>11</v>
      </c>
      <c r="F480">
        <v>0.85</v>
      </c>
      <c r="H480" t="s">
        <v>46</v>
      </c>
      <c r="K480" t="s">
        <v>47</v>
      </c>
      <c r="M480" s="1"/>
      <c r="P480">
        <v>0</v>
      </c>
      <c r="R480" t="s">
        <v>7</v>
      </c>
      <c r="T480" t="s">
        <v>9</v>
      </c>
      <c r="U480" s="9" t="str">
        <f>VLOOKUP(Table1[[#This Row],[Stock]], Table2[[#All],[Stock]:[param_complete]], 2, FALSE)</f>
        <v>benthopelagic</v>
      </c>
      <c r="V480" s="9">
        <f>VLOOKUP(Table1[[#This Row],[Stock]], Table2[[#All],[Stock]:[param_complete]], 4, FALSE)</f>
        <v>4.49</v>
      </c>
      <c r="W480" s="9">
        <f>VLOOKUP(Table1[[#This Row],[Stock]], Table2[[#All],[Stock]:[param_complete]], 6, FALSE)</f>
        <v>450</v>
      </c>
      <c r="X480" s="9">
        <f>VLOOKUP(Table1[[#This Row],[Stock]], Table2[[#All],[Stock]:[param_complete]], 8, FALSE)</f>
        <v>8</v>
      </c>
      <c r="Y480" s="9">
        <f>VLOOKUP(Table1[[#This Row],[Stock]], Table2[[#All],[Stock]:[param_complete]], 10, FALSE)</f>
        <v>2</v>
      </c>
      <c r="Z480" s="9">
        <f>VLOOKUP(Table1[[#This Row],[Stock]], Table2[[#All],[Stock]:[param_complete]], 12, FALSE)</f>
        <v>12.5</v>
      </c>
      <c r="AA480" s="9">
        <f>VLOOKUP(Table1[[#This Row],[Stock]], Table2[[#All],[Stock]:[param_complete]], 14, FALSE)</f>
        <v>172</v>
      </c>
      <c r="AB480" s="9">
        <f>VLOOKUP(Table1[[#This Row],[Stock]], Table2[[#All],[Stock]:[param_complete]], 16, FALSE)</f>
        <v>250.66666670000001</v>
      </c>
      <c r="AC480" s="9">
        <f>VLOOKUP(Table1[[#This Row],[Stock]], Table2[[#All],[Stock]:[param_complete]], 18, FALSE)</f>
        <v>6.5499187E-2</v>
      </c>
      <c r="AD480" s="9">
        <f>VLOOKUP(Table1[[#This Row],[Stock]], Table2[[#All],[Stock]:[param_complete]], 20, FALSE)</f>
        <v>204</v>
      </c>
      <c r="AE480" s="9">
        <f>VLOOKUP(Table1[[#This Row],[Stock]], Table2[[#All],[Stock]:[param_complete]], 22, FALSE)</f>
        <v>34</v>
      </c>
      <c r="AF480" s="9">
        <f>VLOOKUP(Table1[[#This Row],[Stock]], Table2[[#All],[Stock]:[param_complete]], 24, FALSE)</f>
        <v>18</v>
      </c>
      <c r="AG480" s="9">
        <f>VLOOKUP(Table1[[#This Row],[Stock]], Table2[[#All],[Stock]:[param_complete]], 26, FALSE)</f>
        <v>0</v>
      </c>
      <c r="AH480" s="9">
        <f>VLOOKUP(Table1[[#This Row],[Stock]], Table2[[#All],[Stock]:[param_complete]], 28, FALSE)</f>
        <v>0</v>
      </c>
      <c r="AI480" s="9">
        <f>VLOOKUP(Table1[[#This Row],[Stock]], Table2[[#All],[Stock]:[param_complete]], 29, FALSE)</f>
        <v>500</v>
      </c>
      <c r="AJ480" s="9">
        <f>VLOOKUP(Table1[[#This Row],[Stock]], Table2[[#All],[Stock]:[param_complete]], 30, FALSE)</f>
        <v>250</v>
      </c>
      <c r="AK480" s="65">
        <f>VLOOKUP(Table1[[#This Row],[Stock]], Table2[[#All],[Stock]:[param_complete]], 32, FALSE)</f>
        <v>0</v>
      </c>
    </row>
    <row r="481" spans="1:37" x14ac:dyDescent="0.3">
      <c r="A481" t="s">
        <v>56</v>
      </c>
      <c r="B481" t="s">
        <v>57</v>
      </c>
      <c r="C481" t="s">
        <v>62</v>
      </c>
      <c r="D481">
        <v>12</v>
      </c>
      <c r="F481">
        <v>0.85</v>
      </c>
      <c r="H481" t="s">
        <v>46</v>
      </c>
      <c r="K481" t="s">
        <v>47</v>
      </c>
      <c r="M481" s="1"/>
      <c r="P481">
        <v>0</v>
      </c>
      <c r="R481" t="s">
        <v>7</v>
      </c>
      <c r="T481" t="s">
        <v>9</v>
      </c>
      <c r="U481" s="9" t="str">
        <f>VLOOKUP(Table1[[#This Row],[Stock]], Table2[[#All],[Stock]:[param_complete]], 2, FALSE)</f>
        <v>benthopelagic</v>
      </c>
      <c r="V481" s="9">
        <f>VLOOKUP(Table1[[#This Row],[Stock]], Table2[[#All],[Stock]:[param_complete]], 4, FALSE)</f>
        <v>4.49</v>
      </c>
      <c r="W481" s="9">
        <f>VLOOKUP(Table1[[#This Row],[Stock]], Table2[[#All],[Stock]:[param_complete]], 6, FALSE)</f>
        <v>450</v>
      </c>
      <c r="X481" s="9">
        <f>VLOOKUP(Table1[[#This Row],[Stock]], Table2[[#All],[Stock]:[param_complete]], 8, FALSE)</f>
        <v>8</v>
      </c>
      <c r="Y481" s="9">
        <f>VLOOKUP(Table1[[#This Row],[Stock]], Table2[[#All],[Stock]:[param_complete]], 10, FALSE)</f>
        <v>2</v>
      </c>
      <c r="Z481" s="9">
        <f>VLOOKUP(Table1[[#This Row],[Stock]], Table2[[#All],[Stock]:[param_complete]], 12, FALSE)</f>
        <v>12.5</v>
      </c>
      <c r="AA481" s="9">
        <f>VLOOKUP(Table1[[#This Row],[Stock]], Table2[[#All],[Stock]:[param_complete]], 14, FALSE)</f>
        <v>172</v>
      </c>
      <c r="AB481" s="9">
        <f>VLOOKUP(Table1[[#This Row],[Stock]], Table2[[#All],[Stock]:[param_complete]], 16, FALSE)</f>
        <v>250.66666670000001</v>
      </c>
      <c r="AC481" s="9">
        <f>VLOOKUP(Table1[[#This Row],[Stock]], Table2[[#All],[Stock]:[param_complete]], 18, FALSE)</f>
        <v>6.5499187E-2</v>
      </c>
      <c r="AD481" s="9">
        <f>VLOOKUP(Table1[[#This Row],[Stock]], Table2[[#All],[Stock]:[param_complete]], 20, FALSE)</f>
        <v>204</v>
      </c>
      <c r="AE481" s="9">
        <f>VLOOKUP(Table1[[#This Row],[Stock]], Table2[[#All],[Stock]:[param_complete]], 22, FALSE)</f>
        <v>34</v>
      </c>
      <c r="AF481" s="9">
        <f>VLOOKUP(Table1[[#This Row],[Stock]], Table2[[#All],[Stock]:[param_complete]], 24, FALSE)</f>
        <v>18</v>
      </c>
      <c r="AG481" s="9">
        <f>VLOOKUP(Table1[[#This Row],[Stock]], Table2[[#All],[Stock]:[param_complete]], 26, FALSE)</f>
        <v>0</v>
      </c>
      <c r="AH481" s="9">
        <f>VLOOKUP(Table1[[#This Row],[Stock]], Table2[[#All],[Stock]:[param_complete]], 28, FALSE)</f>
        <v>0</v>
      </c>
      <c r="AI481" s="9">
        <f>VLOOKUP(Table1[[#This Row],[Stock]], Table2[[#All],[Stock]:[param_complete]], 29, FALSE)</f>
        <v>500</v>
      </c>
      <c r="AJ481" s="9">
        <f>VLOOKUP(Table1[[#This Row],[Stock]], Table2[[#All],[Stock]:[param_complete]], 30, FALSE)</f>
        <v>250</v>
      </c>
      <c r="AK481" s="65">
        <f>VLOOKUP(Table1[[#This Row],[Stock]], Table2[[#All],[Stock]:[param_complete]], 32, FALSE)</f>
        <v>0</v>
      </c>
    </row>
    <row r="482" spans="1:37" x14ac:dyDescent="0.3">
      <c r="A482" t="s">
        <v>56</v>
      </c>
      <c r="B482" t="s">
        <v>57</v>
      </c>
      <c r="C482" t="s">
        <v>62</v>
      </c>
      <c r="D482">
        <v>13</v>
      </c>
      <c r="F482">
        <v>0.85</v>
      </c>
      <c r="H482" t="s">
        <v>46</v>
      </c>
      <c r="K482" t="s">
        <v>47</v>
      </c>
      <c r="M482" s="1"/>
      <c r="P482">
        <v>0</v>
      </c>
      <c r="R482" t="s">
        <v>7</v>
      </c>
      <c r="T482" t="s">
        <v>9</v>
      </c>
      <c r="U482" s="9" t="str">
        <f>VLOOKUP(Table1[[#This Row],[Stock]], Table2[[#All],[Stock]:[param_complete]], 2, FALSE)</f>
        <v>benthopelagic</v>
      </c>
      <c r="V482" s="9">
        <f>VLOOKUP(Table1[[#This Row],[Stock]], Table2[[#All],[Stock]:[param_complete]], 4, FALSE)</f>
        <v>4.49</v>
      </c>
      <c r="W482" s="9">
        <f>VLOOKUP(Table1[[#This Row],[Stock]], Table2[[#All],[Stock]:[param_complete]], 6, FALSE)</f>
        <v>450</v>
      </c>
      <c r="X482" s="9">
        <f>VLOOKUP(Table1[[#This Row],[Stock]], Table2[[#All],[Stock]:[param_complete]], 8, FALSE)</f>
        <v>8</v>
      </c>
      <c r="Y482" s="9">
        <f>VLOOKUP(Table1[[#This Row],[Stock]], Table2[[#All],[Stock]:[param_complete]], 10, FALSE)</f>
        <v>2</v>
      </c>
      <c r="Z482" s="9">
        <f>VLOOKUP(Table1[[#This Row],[Stock]], Table2[[#All],[Stock]:[param_complete]], 12, FALSE)</f>
        <v>12.5</v>
      </c>
      <c r="AA482" s="9">
        <f>VLOOKUP(Table1[[#This Row],[Stock]], Table2[[#All],[Stock]:[param_complete]], 14, FALSE)</f>
        <v>172</v>
      </c>
      <c r="AB482" s="9">
        <f>VLOOKUP(Table1[[#This Row],[Stock]], Table2[[#All],[Stock]:[param_complete]], 16, FALSE)</f>
        <v>250.66666670000001</v>
      </c>
      <c r="AC482" s="9">
        <f>VLOOKUP(Table1[[#This Row],[Stock]], Table2[[#All],[Stock]:[param_complete]], 18, FALSE)</f>
        <v>6.5499187E-2</v>
      </c>
      <c r="AD482" s="9">
        <f>VLOOKUP(Table1[[#This Row],[Stock]], Table2[[#All],[Stock]:[param_complete]], 20, FALSE)</f>
        <v>204</v>
      </c>
      <c r="AE482" s="9">
        <f>VLOOKUP(Table1[[#This Row],[Stock]], Table2[[#All],[Stock]:[param_complete]], 22, FALSE)</f>
        <v>34</v>
      </c>
      <c r="AF482" s="9">
        <f>VLOOKUP(Table1[[#This Row],[Stock]], Table2[[#All],[Stock]:[param_complete]], 24, FALSE)</f>
        <v>18</v>
      </c>
      <c r="AG482" s="9">
        <f>VLOOKUP(Table1[[#This Row],[Stock]], Table2[[#All],[Stock]:[param_complete]], 26, FALSE)</f>
        <v>0</v>
      </c>
      <c r="AH482" s="9">
        <f>VLOOKUP(Table1[[#This Row],[Stock]], Table2[[#All],[Stock]:[param_complete]], 28, FALSE)</f>
        <v>0</v>
      </c>
      <c r="AI482" s="9">
        <f>VLOOKUP(Table1[[#This Row],[Stock]], Table2[[#All],[Stock]:[param_complete]], 29, FALSE)</f>
        <v>500</v>
      </c>
      <c r="AJ482" s="9">
        <f>VLOOKUP(Table1[[#This Row],[Stock]], Table2[[#All],[Stock]:[param_complete]], 30, FALSE)</f>
        <v>250</v>
      </c>
      <c r="AK482" s="65">
        <f>VLOOKUP(Table1[[#This Row],[Stock]], Table2[[#All],[Stock]:[param_complete]], 32, FALSE)</f>
        <v>0</v>
      </c>
    </row>
    <row r="483" spans="1:37" x14ac:dyDescent="0.3">
      <c r="A483" t="s">
        <v>56</v>
      </c>
      <c r="B483" t="s">
        <v>57</v>
      </c>
      <c r="C483" t="s">
        <v>62</v>
      </c>
      <c r="D483">
        <v>14</v>
      </c>
      <c r="F483">
        <v>0.86</v>
      </c>
      <c r="H483" t="s">
        <v>46</v>
      </c>
      <c r="K483" t="s">
        <v>47</v>
      </c>
      <c r="M483" s="1"/>
      <c r="P483">
        <v>0</v>
      </c>
      <c r="R483" t="s">
        <v>7</v>
      </c>
      <c r="T483" t="s">
        <v>9</v>
      </c>
      <c r="U483" s="9" t="str">
        <f>VLOOKUP(Table1[[#This Row],[Stock]], Table2[[#All],[Stock]:[param_complete]], 2, FALSE)</f>
        <v>benthopelagic</v>
      </c>
      <c r="V483" s="9">
        <f>VLOOKUP(Table1[[#This Row],[Stock]], Table2[[#All],[Stock]:[param_complete]], 4, FALSE)</f>
        <v>4.49</v>
      </c>
      <c r="W483" s="9">
        <f>VLOOKUP(Table1[[#This Row],[Stock]], Table2[[#All],[Stock]:[param_complete]], 6, FALSE)</f>
        <v>450</v>
      </c>
      <c r="X483" s="9">
        <f>VLOOKUP(Table1[[#This Row],[Stock]], Table2[[#All],[Stock]:[param_complete]], 8, FALSE)</f>
        <v>8</v>
      </c>
      <c r="Y483" s="9">
        <f>VLOOKUP(Table1[[#This Row],[Stock]], Table2[[#All],[Stock]:[param_complete]], 10, FALSE)</f>
        <v>2</v>
      </c>
      <c r="Z483" s="9">
        <f>VLOOKUP(Table1[[#This Row],[Stock]], Table2[[#All],[Stock]:[param_complete]], 12, FALSE)</f>
        <v>12.5</v>
      </c>
      <c r="AA483" s="9">
        <f>VLOOKUP(Table1[[#This Row],[Stock]], Table2[[#All],[Stock]:[param_complete]], 14, FALSE)</f>
        <v>172</v>
      </c>
      <c r="AB483" s="9">
        <f>VLOOKUP(Table1[[#This Row],[Stock]], Table2[[#All],[Stock]:[param_complete]], 16, FALSE)</f>
        <v>250.66666670000001</v>
      </c>
      <c r="AC483" s="9">
        <f>VLOOKUP(Table1[[#This Row],[Stock]], Table2[[#All],[Stock]:[param_complete]], 18, FALSE)</f>
        <v>6.5499187E-2</v>
      </c>
      <c r="AD483" s="9">
        <f>VLOOKUP(Table1[[#This Row],[Stock]], Table2[[#All],[Stock]:[param_complete]], 20, FALSE)</f>
        <v>204</v>
      </c>
      <c r="AE483" s="9">
        <f>VLOOKUP(Table1[[#This Row],[Stock]], Table2[[#All],[Stock]:[param_complete]], 22, FALSE)</f>
        <v>34</v>
      </c>
      <c r="AF483" s="9">
        <f>VLOOKUP(Table1[[#This Row],[Stock]], Table2[[#All],[Stock]:[param_complete]], 24, FALSE)</f>
        <v>18</v>
      </c>
      <c r="AG483" s="9">
        <f>VLOOKUP(Table1[[#This Row],[Stock]], Table2[[#All],[Stock]:[param_complete]], 26, FALSE)</f>
        <v>0</v>
      </c>
      <c r="AH483" s="9">
        <f>VLOOKUP(Table1[[#This Row],[Stock]], Table2[[#All],[Stock]:[param_complete]], 28, FALSE)</f>
        <v>0</v>
      </c>
      <c r="AI483" s="9">
        <f>VLOOKUP(Table1[[#This Row],[Stock]], Table2[[#All],[Stock]:[param_complete]], 29, FALSE)</f>
        <v>500</v>
      </c>
      <c r="AJ483" s="9">
        <f>VLOOKUP(Table1[[#This Row],[Stock]], Table2[[#All],[Stock]:[param_complete]], 30, FALSE)</f>
        <v>250</v>
      </c>
      <c r="AK483" s="65">
        <f>VLOOKUP(Table1[[#This Row],[Stock]], Table2[[#All],[Stock]:[param_complete]], 32, FALSE)</f>
        <v>0</v>
      </c>
    </row>
    <row r="484" spans="1:37" x14ac:dyDescent="0.3">
      <c r="A484" t="s">
        <v>56</v>
      </c>
      <c r="B484" t="s">
        <v>57</v>
      </c>
      <c r="C484" t="s">
        <v>62</v>
      </c>
      <c r="D484">
        <v>15</v>
      </c>
      <c r="F484">
        <v>0.86</v>
      </c>
      <c r="H484" t="s">
        <v>46</v>
      </c>
      <c r="K484" t="s">
        <v>47</v>
      </c>
      <c r="M484" s="1"/>
      <c r="P484">
        <v>0</v>
      </c>
      <c r="R484" t="s">
        <v>7</v>
      </c>
      <c r="T484" t="s">
        <v>9</v>
      </c>
      <c r="U484" s="9" t="str">
        <f>VLOOKUP(Table1[[#This Row],[Stock]], Table2[[#All],[Stock]:[param_complete]], 2, FALSE)</f>
        <v>benthopelagic</v>
      </c>
      <c r="V484" s="9">
        <f>VLOOKUP(Table1[[#This Row],[Stock]], Table2[[#All],[Stock]:[param_complete]], 4, FALSE)</f>
        <v>4.49</v>
      </c>
      <c r="W484" s="9">
        <f>VLOOKUP(Table1[[#This Row],[Stock]], Table2[[#All],[Stock]:[param_complete]], 6, FALSE)</f>
        <v>450</v>
      </c>
      <c r="X484" s="9">
        <f>VLOOKUP(Table1[[#This Row],[Stock]], Table2[[#All],[Stock]:[param_complete]], 8, FALSE)</f>
        <v>8</v>
      </c>
      <c r="Y484" s="9">
        <f>VLOOKUP(Table1[[#This Row],[Stock]], Table2[[#All],[Stock]:[param_complete]], 10, FALSE)</f>
        <v>2</v>
      </c>
      <c r="Z484" s="9">
        <f>VLOOKUP(Table1[[#This Row],[Stock]], Table2[[#All],[Stock]:[param_complete]], 12, FALSE)</f>
        <v>12.5</v>
      </c>
      <c r="AA484" s="9">
        <f>VLOOKUP(Table1[[#This Row],[Stock]], Table2[[#All],[Stock]:[param_complete]], 14, FALSE)</f>
        <v>172</v>
      </c>
      <c r="AB484" s="9">
        <f>VLOOKUP(Table1[[#This Row],[Stock]], Table2[[#All],[Stock]:[param_complete]], 16, FALSE)</f>
        <v>250.66666670000001</v>
      </c>
      <c r="AC484" s="9">
        <f>VLOOKUP(Table1[[#This Row],[Stock]], Table2[[#All],[Stock]:[param_complete]], 18, FALSE)</f>
        <v>6.5499187E-2</v>
      </c>
      <c r="AD484" s="9">
        <f>VLOOKUP(Table1[[#This Row],[Stock]], Table2[[#All],[Stock]:[param_complete]], 20, FALSE)</f>
        <v>204</v>
      </c>
      <c r="AE484" s="9">
        <f>VLOOKUP(Table1[[#This Row],[Stock]], Table2[[#All],[Stock]:[param_complete]], 22, FALSE)</f>
        <v>34</v>
      </c>
      <c r="AF484" s="9">
        <f>VLOOKUP(Table1[[#This Row],[Stock]], Table2[[#All],[Stock]:[param_complete]], 24, FALSE)</f>
        <v>18</v>
      </c>
      <c r="AG484" s="9">
        <f>VLOOKUP(Table1[[#This Row],[Stock]], Table2[[#All],[Stock]:[param_complete]], 26, FALSE)</f>
        <v>0</v>
      </c>
      <c r="AH484" s="9">
        <f>VLOOKUP(Table1[[#This Row],[Stock]], Table2[[#All],[Stock]:[param_complete]], 28, FALSE)</f>
        <v>0</v>
      </c>
      <c r="AI484" s="9">
        <f>VLOOKUP(Table1[[#This Row],[Stock]], Table2[[#All],[Stock]:[param_complete]], 29, FALSE)</f>
        <v>500</v>
      </c>
      <c r="AJ484" s="9">
        <f>VLOOKUP(Table1[[#This Row],[Stock]], Table2[[#All],[Stock]:[param_complete]], 30, FALSE)</f>
        <v>250</v>
      </c>
      <c r="AK484" s="65">
        <f>VLOOKUP(Table1[[#This Row],[Stock]], Table2[[#All],[Stock]:[param_complete]], 32, FALSE)</f>
        <v>0</v>
      </c>
    </row>
    <row r="485" spans="1:37" x14ac:dyDescent="0.3">
      <c r="A485" t="s">
        <v>56</v>
      </c>
      <c r="B485" t="s">
        <v>57</v>
      </c>
      <c r="C485" t="s">
        <v>62</v>
      </c>
      <c r="D485">
        <v>16</v>
      </c>
      <c r="F485">
        <v>0.86</v>
      </c>
      <c r="H485" t="s">
        <v>46</v>
      </c>
      <c r="K485" t="s">
        <v>47</v>
      </c>
      <c r="M485" s="1"/>
      <c r="P485">
        <v>0</v>
      </c>
      <c r="R485" t="s">
        <v>7</v>
      </c>
      <c r="T485" t="s">
        <v>9</v>
      </c>
      <c r="U485" s="9" t="str">
        <f>VLOOKUP(Table1[[#This Row],[Stock]], Table2[[#All],[Stock]:[param_complete]], 2, FALSE)</f>
        <v>benthopelagic</v>
      </c>
      <c r="V485" s="9">
        <f>VLOOKUP(Table1[[#This Row],[Stock]], Table2[[#All],[Stock]:[param_complete]], 4, FALSE)</f>
        <v>4.49</v>
      </c>
      <c r="W485" s="9">
        <f>VLOOKUP(Table1[[#This Row],[Stock]], Table2[[#All],[Stock]:[param_complete]], 6, FALSE)</f>
        <v>450</v>
      </c>
      <c r="X485" s="9">
        <f>VLOOKUP(Table1[[#This Row],[Stock]], Table2[[#All],[Stock]:[param_complete]], 8, FALSE)</f>
        <v>8</v>
      </c>
      <c r="Y485" s="9">
        <f>VLOOKUP(Table1[[#This Row],[Stock]], Table2[[#All],[Stock]:[param_complete]], 10, FALSE)</f>
        <v>2</v>
      </c>
      <c r="Z485" s="9">
        <f>VLOOKUP(Table1[[#This Row],[Stock]], Table2[[#All],[Stock]:[param_complete]], 12, FALSE)</f>
        <v>12.5</v>
      </c>
      <c r="AA485" s="9">
        <f>VLOOKUP(Table1[[#This Row],[Stock]], Table2[[#All],[Stock]:[param_complete]], 14, FALSE)</f>
        <v>172</v>
      </c>
      <c r="AB485" s="9">
        <f>VLOOKUP(Table1[[#This Row],[Stock]], Table2[[#All],[Stock]:[param_complete]], 16, FALSE)</f>
        <v>250.66666670000001</v>
      </c>
      <c r="AC485" s="9">
        <f>VLOOKUP(Table1[[#This Row],[Stock]], Table2[[#All],[Stock]:[param_complete]], 18, FALSE)</f>
        <v>6.5499187E-2</v>
      </c>
      <c r="AD485" s="9">
        <f>VLOOKUP(Table1[[#This Row],[Stock]], Table2[[#All],[Stock]:[param_complete]], 20, FALSE)</f>
        <v>204</v>
      </c>
      <c r="AE485" s="9">
        <f>VLOOKUP(Table1[[#This Row],[Stock]], Table2[[#All],[Stock]:[param_complete]], 22, FALSE)</f>
        <v>34</v>
      </c>
      <c r="AF485" s="9">
        <f>VLOOKUP(Table1[[#This Row],[Stock]], Table2[[#All],[Stock]:[param_complete]], 24, FALSE)</f>
        <v>18</v>
      </c>
      <c r="AG485" s="9">
        <f>VLOOKUP(Table1[[#This Row],[Stock]], Table2[[#All],[Stock]:[param_complete]], 26, FALSE)</f>
        <v>0</v>
      </c>
      <c r="AH485" s="9">
        <f>VLOOKUP(Table1[[#This Row],[Stock]], Table2[[#All],[Stock]:[param_complete]], 28, FALSE)</f>
        <v>0</v>
      </c>
      <c r="AI485" s="9">
        <f>VLOOKUP(Table1[[#This Row],[Stock]], Table2[[#All],[Stock]:[param_complete]], 29, FALSE)</f>
        <v>500</v>
      </c>
      <c r="AJ485" s="9">
        <f>VLOOKUP(Table1[[#This Row],[Stock]], Table2[[#All],[Stock]:[param_complete]], 30, FALSE)</f>
        <v>250</v>
      </c>
      <c r="AK485" s="65">
        <f>VLOOKUP(Table1[[#This Row],[Stock]], Table2[[#All],[Stock]:[param_complete]], 32, FALSE)</f>
        <v>0</v>
      </c>
    </row>
    <row r="486" spans="1:37" x14ac:dyDescent="0.3">
      <c r="A486" t="s">
        <v>56</v>
      </c>
      <c r="B486" t="s">
        <v>57</v>
      </c>
      <c r="C486" t="s">
        <v>62</v>
      </c>
      <c r="D486">
        <v>17</v>
      </c>
      <c r="F486">
        <v>0.87</v>
      </c>
      <c r="H486" t="s">
        <v>46</v>
      </c>
      <c r="K486" t="s">
        <v>47</v>
      </c>
      <c r="M486" s="1"/>
      <c r="P486">
        <v>0</v>
      </c>
      <c r="R486" t="s">
        <v>7</v>
      </c>
      <c r="T486" t="s">
        <v>9</v>
      </c>
      <c r="U486" s="9" t="str">
        <f>VLOOKUP(Table1[[#This Row],[Stock]], Table2[[#All],[Stock]:[param_complete]], 2, FALSE)</f>
        <v>benthopelagic</v>
      </c>
      <c r="V486" s="9">
        <f>VLOOKUP(Table1[[#This Row],[Stock]], Table2[[#All],[Stock]:[param_complete]], 4, FALSE)</f>
        <v>4.49</v>
      </c>
      <c r="W486" s="9">
        <f>VLOOKUP(Table1[[#This Row],[Stock]], Table2[[#All],[Stock]:[param_complete]], 6, FALSE)</f>
        <v>450</v>
      </c>
      <c r="X486" s="9">
        <f>VLOOKUP(Table1[[#This Row],[Stock]], Table2[[#All],[Stock]:[param_complete]], 8, FALSE)</f>
        <v>8</v>
      </c>
      <c r="Y486" s="9">
        <f>VLOOKUP(Table1[[#This Row],[Stock]], Table2[[#All],[Stock]:[param_complete]], 10, FALSE)</f>
        <v>2</v>
      </c>
      <c r="Z486" s="9">
        <f>VLOOKUP(Table1[[#This Row],[Stock]], Table2[[#All],[Stock]:[param_complete]], 12, FALSE)</f>
        <v>12.5</v>
      </c>
      <c r="AA486" s="9">
        <f>VLOOKUP(Table1[[#This Row],[Stock]], Table2[[#All],[Stock]:[param_complete]], 14, FALSE)</f>
        <v>172</v>
      </c>
      <c r="AB486" s="9">
        <f>VLOOKUP(Table1[[#This Row],[Stock]], Table2[[#All],[Stock]:[param_complete]], 16, FALSE)</f>
        <v>250.66666670000001</v>
      </c>
      <c r="AC486" s="9">
        <f>VLOOKUP(Table1[[#This Row],[Stock]], Table2[[#All],[Stock]:[param_complete]], 18, FALSE)</f>
        <v>6.5499187E-2</v>
      </c>
      <c r="AD486" s="9">
        <f>VLOOKUP(Table1[[#This Row],[Stock]], Table2[[#All],[Stock]:[param_complete]], 20, FALSE)</f>
        <v>204</v>
      </c>
      <c r="AE486" s="9">
        <f>VLOOKUP(Table1[[#This Row],[Stock]], Table2[[#All],[Stock]:[param_complete]], 22, FALSE)</f>
        <v>34</v>
      </c>
      <c r="AF486" s="9">
        <f>VLOOKUP(Table1[[#This Row],[Stock]], Table2[[#All],[Stock]:[param_complete]], 24, FALSE)</f>
        <v>18</v>
      </c>
      <c r="AG486" s="9">
        <f>VLOOKUP(Table1[[#This Row],[Stock]], Table2[[#All],[Stock]:[param_complete]], 26, FALSE)</f>
        <v>0</v>
      </c>
      <c r="AH486" s="9">
        <f>VLOOKUP(Table1[[#This Row],[Stock]], Table2[[#All],[Stock]:[param_complete]], 28, FALSE)</f>
        <v>0</v>
      </c>
      <c r="AI486" s="9">
        <f>VLOOKUP(Table1[[#This Row],[Stock]], Table2[[#All],[Stock]:[param_complete]], 29, FALSE)</f>
        <v>500</v>
      </c>
      <c r="AJ486" s="9">
        <f>VLOOKUP(Table1[[#This Row],[Stock]], Table2[[#All],[Stock]:[param_complete]], 30, FALSE)</f>
        <v>250</v>
      </c>
      <c r="AK486" s="65">
        <f>VLOOKUP(Table1[[#This Row],[Stock]], Table2[[#All],[Stock]:[param_complete]], 32, FALSE)</f>
        <v>0</v>
      </c>
    </row>
    <row r="487" spans="1:37" x14ac:dyDescent="0.3">
      <c r="A487" t="s">
        <v>56</v>
      </c>
      <c r="B487" t="s">
        <v>57</v>
      </c>
      <c r="C487" t="s">
        <v>62</v>
      </c>
      <c r="D487">
        <v>18</v>
      </c>
      <c r="F487">
        <v>0.87</v>
      </c>
      <c r="H487" t="s">
        <v>46</v>
      </c>
      <c r="K487" t="s">
        <v>47</v>
      </c>
      <c r="M487" s="1"/>
      <c r="P487">
        <v>0</v>
      </c>
      <c r="R487" t="s">
        <v>7</v>
      </c>
      <c r="T487" t="s">
        <v>9</v>
      </c>
      <c r="U487" s="9" t="str">
        <f>VLOOKUP(Table1[[#This Row],[Stock]], Table2[[#All],[Stock]:[param_complete]], 2, FALSE)</f>
        <v>benthopelagic</v>
      </c>
      <c r="V487" s="9">
        <f>VLOOKUP(Table1[[#This Row],[Stock]], Table2[[#All],[Stock]:[param_complete]], 4, FALSE)</f>
        <v>4.49</v>
      </c>
      <c r="W487" s="9">
        <f>VLOOKUP(Table1[[#This Row],[Stock]], Table2[[#All],[Stock]:[param_complete]], 6, FALSE)</f>
        <v>450</v>
      </c>
      <c r="X487" s="9">
        <f>VLOOKUP(Table1[[#This Row],[Stock]], Table2[[#All],[Stock]:[param_complete]], 8, FALSE)</f>
        <v>8</v>
      </c>
      <c r="Y487" s="9">
        <f>VLOOKUP(Table1[[#This Row],[Stock]], Table2[[#All],[Stock]:[param_complete]], 10, FALSE)</f>
        <v>2</v>
      </c>
      <c r="Z487" s="9">
        <f>VLOOKUP(Table1[[#This Row],[Stock]], Table2[[#All],[Stock]:[param_complete]], 12, FALSE)</f>
        <v>12.5</v>
      </c>
      <c r="AA487" s="9">
        <f>VLOOKUP(Table1[[#This Row],[Stock]], Table2[[#All],[Stock]:[param_complete]], 14, FALSE)</f>
        <v>172</v>
      </c>
      <c r="AB487" s="9">
        <f>VLOOKUP(Table1[[#This Row],[Stock]], Table2[[#All],[Stock]:[param_complete]], 16, FALSE)</f>
        <v>250.66666670000001</v>
      </c>
      <c r="AC487" s="9">
        <f>VLOOKUP(Table1[[#This Row],[Stock]], Table2[[#All],[Stock]:[param_complete]], 18, FALSE)</f>
        <v>6.5499187E-2</v>
      </c>
      <c r="AD487" s="9">
        <f>VLOOKUP(Table1[[#This Row],[Stock]], Table2[[#All],[Stock]:[param_complete]], 20, FALSE)</f>
        <v>204</v>
      </c>
      <c r="AE487" s="9">
        <f>VLOOKUP(Table1[[#This Row],[Stock]], Table2[[#All],[Stock]:[param_complete]], 22, FALSE)</f>
        <v>34</v>
      </c>
      <c r="AF487" s="9">
        <f>VLOOKUP(Table1[[#This Row],[Stock]], Table2[[#All],[Stock]:[param_complete]], 24, FALSE)</f>
        <v>18</v>
      </c>
      <c r="AG487" s="9">
        <f>VLOOKUP(Table1[[#This Row],[Stock]], Table2[[#All],[Stock]:[param_complete]], 26, FALSE)</f>
        <v>0</v>
      </c>
      <c r="AH487" s="9">
        <f>VLOOKUP(Table1[[#This Row],[Stock]], Table2[[#All],[Stock]:[param_complete]], 28, FALSE)</f>
        <v>0</v>
      </c>
      <c r="AI487" s="9">
        <f>VLOOKUP(Table1[[#This Row],[Stock]], Table2[[#All],[Stock]:[param_complete]], 29, FALSE)</f>
        <v>500</v>
      </c>
      <c r="AJ487" s="9">
        <f>VLOOKUP(Table1[[#This Row],[Stock]], Table2[[#All],[Stock]:[param_complete]], 30, FALSE)</f>
        <v>250</v>
      </c>
      <c r="AK487" s="65">
        <f>VLOOKUP(Table1[[#This Row],[Stock]], Table2[[#All],[Stock]:[param_complete]], 32, FALSE)</f>
        <v>0</v>
      </c>
    </row>
    <row r="488" spans="1:37" x14ac:dyDescent="0.3">
      <c r="A488" t="s">
        <v>56</v>
      </c>
      <c r="B488" t="s">
        <v>57</v>
      </c>
      <c r="C488" t="s">
        <v>62</v>
      </c>
      <c r="D488">
        <v>19</v>
      </c>
      <c r="F488">
        <v>0.87</v>
      </c>
      <c r="H488" t="s">
        <v>46</v>
      </c>
      <c r="K488" t="s">
        <v>47</v>
      </c>
      <c r="M488" s="1"/>
      <c r="P488">
        <v>0</v>
      </c>
      <c r="R488" t="s">
        <v>7</v>
      </c>
      <c r="T488" t="s">
        <v>9</v>
      </c>
      <c r="U488" s="9" t="str">
        <f>VLOOKUP(Table1[[#This Row],[Stock]], Table2[[#All],[Stock]:[param_complete]], 2, FALSE)</f>
        <v>benthopelagic</v>
      </c>
      <c r="V488" s="9">
        <f>VLOOKUP(Table1[[#This Row],[Stock]], Table2[[#All],[Stock]:[param_complete]], 4, FALSE)</f>
        <v>4.49</v>
      </c>
      <c r="W488" s="9">
        <f>VLOOKUP(Table1[[#This Row],[Stock]], Table2[[#All],[Stock]:[param_complete]], 6, FALSE)</f>
        <v>450</v>
      </c>
      <c r="X488" s="9">
        <f>VLOOKUP(Table1[[#This Row],[Stock]], Table2[[#All],[Stock]:[param_complete]], 8, FALSE)</f>
        <v>8</v>
      </c>
      <c r="Y488" s="9">
        <f>VLOOKUP(Table1[[#This Row],[Stock]], Table2[[#All],[Stock]:[param_complete]], 10, FALSE)</f>
        <v>2</v>
      </c>
      <c r="Z488" s="9">
        <f>VLOOKUP(Table1[[#This Row],[Stock]], Table2[[#All],[Stock]:[param_complete]], 12, FALSE)</f>
        <v>12.5</v>
      </c>
      <c r="AA488" s="9">
        <f>VLOOKUP(Table1[[#This Row],[Stock]], Table2[[#All],[Stock]:[param_complete]], 14, FALSE)</f>
        <v>172</v>
      </c>
      <c r="AB488" s="9">
        <f>VLOOKUP(Table1[[#This Row],[Stock]], Table2[[#All],[Stock]:[param_complete]], 16, FALSE)</f>
        <v>250.66666670000001</v>
      </c>
      <c r="AC488" s="9">
        <f>VLOOKUP(Table1[[#This Row],[Stock]], Table2[[#All],[Stock]:[param_complete]], 18, FALSE)</f>
        <v>6.5499187E-2</v>
      </c>
      <c r="AD488" s="9">
        <f>VLOOKUP(Table1[[#This Row],[Stock]], Table2[[#All],[Stock]:[param_complete]], 20, FALSE)</f>
        <v>204</v>
      </c>
      <c r="AE488" s="9">
        <f>VLOOKUP(Table1[[#This Row],[Stock]], Table2[[#All],[Stock]:[param_complete]], 22, FALSE)</f>
        <v>34</v>
      </c>
      <c r="AF488" s="9">
        <f>VLOOKUP(Table1[[#This Row],[Stock]], Table2[[#All],[Stock]:[param_complete]], 24, FALSE)</f>
        <v>18</v>
      </c>
      <c r="AG488" s="9">
        <f>VLOOKUP(Table1[[#This Row],[Stock]], Table2[[#All],[Stock]:[param_complete]], 26, FALSE)</f>
        <v>0</v>
      </c>
      <c r="AH488" s="9">
        <f>VLOOKUP(Table1[[#This Row],[Stock]], Table2[[#All],[Stock]:[param_complete]], 28, FALSE)</f>
        <v>0</v>
      </c>
      <c r="AI488" s="9">
        <f>VLOOKUP(Table1[[#This Row],[Stock]], Table2[[#All],[Stock]:[param_complete]], 29, FALSE)</f>
        <v>500</v>
      </c>
      <c r="AJ488" s="9">
        <f>VLOOKUP(Table1[[#This Row],[Stock]], Table2[[#All],[Stock]:[param_complete]], 30, FALSE)</f>
        <v>250</v>
      </c>
      <c r="AK488" s="65">
        <f>VLOOKUP(Table1[[#This Row],[Stock]], Table2[[#All],[Stock]:[param_complete]], 32, FALSE)</f>
        <v>0</v>
      </c>
    </row>
    <row r="489" spans="1:37" x14ac:dyDescent="0.3">
      <c r="A489" t="s">
        <v>56</v>
      </c>
      <c r="B489" t="s">
        <v>57</v>
      </c>
      <c r="C489" t="s">
        <v>62</v>
      </c>
      <c r="D489">
        <v>20</v>
      </c>
      <c r="F489">
        <v>0.88</v>
      </c>
      <c r="H489" t="s">
        <v>46</v>
      </c>
      <c r="K489" t="s">
        <v>47</v>
      </c>
      <c r="M489" s="1"/>
      <c r="P489">
        <v>0</v>
      </c>
      <c r="R489" t="s">
        <v>7</v>
      </c>
      <c r="T489" t="s">
        <v>9</v>
      </c>
      <c r="U489" s="9" t="str">
        <f>VLOOKUP(Table1[[#This Row],[Stock]], Table2[[#All],[Stock]:[param_complete]], 2, FALSE)</f>
        <v>benthopelagic</v>
      </c>
      <c r="V489" s="9">
        <f>VLOOKUP(Table1[[#This Row],[Stock]], Table2[[#All],[Stock]:[param_complete]], 4, FALSE)</f>
        <v>4.49</v>
      </c>
      <c r="W489" s="9">
        <f>VLOOKUP(Table1[[#This Row],[Stock]], Table2[[#All],[Stock]:[param_complete]], 6, FALSE)</f>
        <v>450</v>
      </c>
      <c r="X489" s="9">
        <f>VLOOKUP(Table1[[#This Row],[Stock]], Table2[[#All],[Stock]:[param_complete]], 8, FALSE)</f>
        <v>8</v>
      </c>
      <c r="Y489" s="9">
        <f>VLOOKUP(Table1[[#This Row],[Stock]], Table2[[#All],[Stock]:[param_complete]], 10, FALSE)</f>
        <v>2</v>
      </c>
      <c r="Z489" s="9">
        <f>VLOOKUP(Table1[[#This Row],[Stock]], Table2[[#All],[Stock]:[param_complete]], 12, FALSE)</f>
        <v>12.5</v>
      </c>
      <c r="AA489" s="9">
        <f>VLOOKUP(Table1[[#This Row],[Stock]], Table2[[#All],[Stock]:[param_complete]], 14, FALSE)</f>
        <v>172</v>
      </c>
      <c r="AB489" s="9">
        <f>VLOOKUP(Table1[[#This Row],[Stock]], Table2[[#All],[Stock]:[param_complete]], 16, FALSE)</f>
        <v>250.66666670000001</v>
      </c>
      <c r="AC489" s="9">
        <f>VLOOKUP(Table1[[#This Row],[Stock]], Table2[[#All],[Stock]:[param_complete]], 18, FALSE)</f>
        <v>6.5499187E-2</v>
      </c>
      <c r="AD489" s="9">
        <f>VLOOKUP(Table1[[#This Row],[Stock]], Table2[[#All],[Stock]:[param_complete]], 20, FALSE)</f>
        <v>204</v>
      </c>
      <c r="AE489" s="9">
        <f>VLOOKUP(Table1[[#This Row],[Stock]], Table2[[#All],[Stock]:[param_complete]], 22, FALSE)</f>
        <v>34</v>
      </c>
      <c r="AF489" s="9">
        <f>VLOOKUP(Table1[[#This Row],[Stock]], Table2[[#All],[Stock]:[param_complete]], 24, FALSE)</f>
        <v>18</v>
      </c>
      <c r="AG489" s="9">
        <f>VLOOKUP(Table1[[#This Row],[Stock]], Table2[[#All],[Stock]:[param_complete]], 26, FALSE)</f>
        <v>0</v>
      </c>
      <c r="AH489" s="9">
        <f>VLOOKUP(Table1[[#This Row],[Stock]], Table2[[#All],[Stock]:[param_complete]], 28, FALSE)</f>
        <v>0</v>
      </c>
      <c r="AI489" s="9">
        <f>VLOOKUP(Table1[[#This Row],[Stock]], Table2[[#All],[Stock]:[param_complete]], 29, FALSE)</f>
        <v>500</v>
      </c>
      <c r="AJ489" s="9">
        <f>VLOOKUP(Table1[[#This Row],[Stock]], Table2[[#All],[Stock]:[param_complete]], 30, FALSE)</f>
        <v>250</v>
      </c>
      <c r="AK489" s="65">
        <f>VLOOKUP(Table1[[#This Row],[Stock]], Table2[[#All],[Stock]:[param_complete]], 32, FALSE)</f>
        <v>0</v>
      </c>
    </row>
    <row r="490" spans="1:37" x14ac:dyDescent="0.3">
      <c r="A490" t="s">
        <v>56</v>
      </c>
      <c r="B490" t="s">
        <v>57</v>
      </c>
      <c r="C490" t="s">
        <v>62</v>
      </c>
      <c r="D490">
        <v>21</v>
      </c>
      <c r="F490">
        <v>0.88</v>
      </c>
      <c r="H490" t="s">
        <v>46</v>
      </c>
      <c r="K490" t="s">
        <v>47</v>
      </c>
      <c r="M490" s="1"/>
      <c r="P490">
        <v>0</v>
      </c>
      <c r="R490" t="s">
        <v>7</v>
      </c>
      <c r="T490" t="s">
        <v>9</v>
      </c>
      <c r="U490" s="9" t="str">
        <f>VLOOKUP(Table1[[#This Row],[Stock]], Table2[[#All],[Stock]:[param_complete]], 2, FALSE)</f>
        <v>benthopelagic</v>
      </c>
      <c r="V490" s="9">
        <f>VLOOKUP(Table1[[#This Row],[Stock]], Table2[[#All],[Stock]:[param_complete]], 4, FALSE)</f>
        <v>4.49</v>
      </c>
      <c r="W490" s="9">
        <f>VLOOKUP(Table1[[#This Row],[Stock]], Table2[[#All],[Stock]:[param_complete]], 6, FALSE)</f>
        <v>450</v>
      </c>
      <c r="X490" s="9">
        <f>VLOOKUP(Table1[[#This Row],[Stock]], Table2[[#All],[Stock]:[param_complete]], 8, FALSE)</f>
        <v>8</v>
      </c>
      <c r="Y490" s="9">
        <f>VLOOKUP(Table1[[#This Row],[Stock]], Table2[[#All],[Stock]:[param_complete]], 10, FALSE)</f>
        <v>2</v>
      </c>
      <c r="Z490" s="9">
        <f>VLOOKUP(Table1[[#This Row],[Stock]], Table2[[#All],[Stock]:[param_complete]], 12, FALSE)</f>
        <v>12.5</v>
      </c>
      <c r="AA490" s="9">
        <f>VLOOKUP(Table1[[#This Row],[Stock]], Table2[[#All],[Stock]:[param_complete]], 14, FALSE)</f>
        <v>172</v>
      </c>
      <c r="AB490" s="9">
        <f>VLOOKUP(Table1[[#This Row],[Stock]], Table2[[#All],[Stock]:[param_complete]], 16, FALSE)</f>
        <v>250.66666670000001</v>
      </c>
      <c r="AC490" s="9">
        <f>VLOOKUP(Table1[[#This Row],[Stock]], Table2[[#All],[Stock]:[param_complete]], 18, FALSE)</f>
        <v>6.5499187E-2</v>
      </c>
      <c r="AD490" s="9">
        <f>VLOOKUP(Table1[[#This Row],[Stock]], Table2[[#All],[Stock]:[param_complete]], 20, FALSE)</f>
        <v>204</v>
      </c>
      <c r="AE490" s="9">
        <f>VLOOKUP(Table1[[#This Row],[Stock]], Table2[[#All],[Stock]:[param_complete]], 22, FALSE)</f>
        <v>34</v>
      </c>
      <c r="AF490" s="9">
        <f>VLOOKUP(Table1[[#This Row],[Stock]], Table2[[#All],[Stock]:[param_complete]], 24, FALSE)</f>
        <v>18</v>
      </c>
      <c r="AG490" s="9">
        <f>VLOOKUP(Table1[[#This Row],[Stock]], Table2[[#All],[Stock]:[param_complete]], 26, FALSE)</f>
        <v>0</v>
      </c>
      <c r="AH490" s="9">
        <f>VLOOKUP(Table1[[#This Row],[Stock]], Table2[[#All],[Stock]:[param_complete]], 28, FALSE)</f>
        <v>0</v>
      </c>
      <c r="AI490" s="9">
        <f>VLOOKUP(Table1[[#This Row],[Stock]], Table2[[#All],[Stock]:[param_complete]], 29, FALSE)</f>
        <v>500</v>
      </c>
      <c r="AJ490" s="9">
        <f>VLOOKUP(Table1[[#This Row],[Stock]], Table2[[#All],[Stock]:[param_complete]], 30, FALSE)</f>
        <v>250</v>
      </c>
      <c r="AK490" s="65">
        <f>VLOOKUP(Table1[[#This Row],[Stock]], Table2[[#All],[Stock]:[param_complete]], 32, FALSE)</f>
        <v>0</v>
      </c>
    </row>
    <row r="491" spans="1:37" x14ac:dyDescent="0.3">
      <c r="A491" t="s">
        <v>56</v>
      </c>
      <c r="B491" t="s">
        <v>57</v>
      </c>
      <c r="C491" t="s">
        <v>62</v>
      </c>
      <c r="D491">
        <v>22</v>
      </c>
      <c r="F491">
        <v>0.88</v>
      </c>
      <c r="H491" t="s">
        <v>46</v>
      </c>
      <c r="K491" t="s">
        <v>47</v>
      </c>
      <c r="M491" s="1"/>
      <c r="P491">
        <v>0</v>
      </c>
      <c r="R491" t="s">
        <v>7</v>
      </c>
      <c r="T491" t="s">
        <v>9</v>
      </c>
      <c r="U491" s="9" t="str">
        <f>VLOOKUP(Table1[[#This Row],[Stock]], Table2[[#All],[Stock]:[param_complete]], 2, FALSE)</f>
        <v>benthopelagic</v>
      </c>
      <c r="V491" s="9">
        <f>VLOOKUP(Table1[[#This Row],[Stock]], Table2[[#All],[Stock]:[param_complete]], 4, FALSE)</f>
        <v>4.49</v>
      </c>
      <c r="W491" s="9">
        <f>VLOOKUP(Table1[[#This Row],[Stock]], Table2[[#All],[Stock]:[param_complete]], 6, FALSE)</f>
        <v>450</v>
      </c>
      <c r="X491" s="9">
        <f>VLOOKUP(Table1[[#This Row],[Stock]], Table2[[#All],[Stock]:[param_complete]], 8, FALSE)</f>
        <v>8</v>
      </c>
      <c r="Y491" s="9">
        <f>VLOOKUP(Table1[[#This Row],[Stock]], Table2[[#All],[Stock]:[param_complete]], 10, FALSE)</f>
        <v>2</v>
      </c>
      <c r="Z491" s="9">
        <f>VLOOKUP(Table1[[#This Row],[Stock]], Table2[[#All],[Stock]:[param_complete]], 12, FALSE)</f>
        <v>12.5</v>
      </c>
      <c r="AA491" s="9">
        <f>VLOOKUP(Table1[[#This Row],[Stock]], Table2[[#All],[Stock]:[param_complete]], 14, FALSE)</f>
        <v>172</v>
      </c>
      <c r="AB491" s="9">
        <f>VLOOKUP(Table1[[#This Row],[Stock]], Table2[[#All],[Stock]:[param_complete]], 16, FALSE)</f>
        <v>250.66666670000001</v>
      </c>
      <c r="AC491" s="9">
        <f>VLOOKUP(Table1[[#This Row],[Stock]], Table2[[#All],[Stock]:[param_complete]], 18, FALSE)</f>
        <v>6.5499187E-2</v>
      </c>
      <c r="AD491" s="9">
        <f>VLOOKUP(Table1[[#This Row],[Stock]], Table2[[#All],[Stock]:[param_complete]], 20, FALSE)</f>
        <v>204</v>
      </c>
      <c r="AE491" s="9">
        <f>VLOOKUP(Table1[[#This Row],[Stock]], Table2[[#All],[Stock]:[param_complete]], 22, FALSE)</f>
        <v>34</v>
      </c>
      <c r="AF491" s="9">
        <f>VLOOKUP(Table1[[#This Row],[Stock]], Table2[[#All],[Stock]:[param_complete]], 24, FALSE)</f>
        <v>18</v>
      </c>
      <c r="AG491" s="9">
        <f>VLOOKUP(Table1[[#This Row],[Stock]], Table2[[#All],[Stock]:[param_complete]], 26, FALSE)</f>
        <v>0</v>
      </c>
      <c r="AH491" s="9">
        <f>VLOOKUP(Table1[[#This Row],[Stock]], Table2[[#All],[Stock]:[param_complete]], 28, FALSE)</f>
        <v>0</v>
      </c>
      <c r="AI491" s="9">
        <f>VLOOKUP(Table1[[#This Row],[Stock]], Table2[[#All],[Stock]:[param_complete]], 29, FALSE)</f>
        <v>500</v>
      </c>
      <c r="AJ491" s="9">
        <f>VLOOKUP(Table1[[#This Row],[Stock]], Table2[[#All],[Stock]:[param_complete]], 30, FALSE)</f>
        <v>250</v>
      </c>
      <c r="AK491" s="65">
        <f>VLOOKUP(Table1[[#This Row],[Stock]], Table2[[#All],[Stock]:[param_complete]], 32, FALSE)</f>
        <v>0</v>
      </c>
    </row>
    <row r="492" spans="1:37" x14ac:dyDescent="0.3">
      <c r="A492" t="s">
        <v>56</v>
      </c>
      <c r="B492" t="s">
        <v>57</v>
      </c>
      <c r="C492" t="s">
        <v>62</v>
      </c>
      <c r="D492">
        <v>23</v>
      </c>
      <c r="F492">
        <v>0.89</v>
      </c>
      <c r="H492" t="s">
        <v>46</v>
      </c>
      <c r="K492" t="s">
        <v>47</v>
      </c>
      <c r="M492" s="1"/>
      <c r="P492">
        <v>0</v>
      </c>
      <c r="R492" t="s">
        <v>7</v>
      </c>
      <c r="T492" t="s">
        <v>9</v>
      </c>
      <c r="U492" s="9" t="str">
        <f>VLOOKUP(Table1[[#This Row],[Stock]], Table2[[#All],[Stock]:[param_complete]], 2, FALSE)</f>
        <v>benthopelagic</v>
      </c>
      <c r="V492" s="9">
        <f>VLOOKUP(Table1[[#This Row],[Stock]], Table2[[#All],[Stock]:[param_complete]], 4, FALSE)</f>
        <v>4.49</v>
      </c>
      <c r="W492" s="9">
        <f>VLOOKUP(Table1[[#This Row],[Stock]], Table2[[#All],[Stock]:[param_complete]], 6, FALSE)</f>
        <v>450</v>
      </c>
      <c r="X492" s="9">
        <f>VLOOKUP(Table1[[#This Row],[Stock]], Table2[[#All],[Stock]:[param_complete]], 8, FALSE)</f>
        <v>8</v>
      </c>
      <c r="Y492" s="9">
        <f>VLOOKUP(Table1[[#This Row],[Stock]], Table2[[#All],[Stock]:[param_complete]], 10, FALSE)</f>
        <v>2</v>
      </c>
      <c r="Z492" s="9">
        <f>VLOOKUP(Table1[[#This Row],[Stock]], Table2[[#All],[Stock]:[param_complete]], 12, FALSE)</f>
        <v>12.5</v>
      </c>
      <c r="AA492" s="9">
        <f>VLOOKUP(Table1[[#This Row],[Stock]], Table2[[#All],[Stock]:[param_complete]], 14, FALSE)</f>
        <v>172</v>
      </c>
      <c r="AB492" s="9">
        <f>VLOOKUP(Table1[[#This Row],[Stock]], Table2[[#All],[Stock]:[param_complete]], 16, FALSE)</f>
        <v>250.66666670000001</v>
      </c>
      <c r="AC492" s="9">
        <f>VLOOKUP(Table1[[#This Row],[Stock]], Table2[[#All],[Stock]:[param_complete]], 18, FALSE)</f>
        <v>6.5499187E-2</v>
      </c>
      <c r="AD492" s="9">
        <f>VLOOKUP(Table1[[#This Row],[Stock]], Table2[[#All],[Stock]:[param_complete]], 20, FALSE)</f>
        <v>204</v>
      </c>
      <c r="AE492" s="9">
        <f>VLOOKUP(Table1[[#This Row],[Stock]], Table2[[#All],[Stock]:[param_complete]], 22, FALSE)</f>
        <v>34</v>
      </c>
      <c r="AF492" s="9">
        <f>VLOOKUP(Table1[[#This Row],[Stock]], Table2[[#All],[Stock]:[param_complete]], 24, FALSE)</f>
        <v>18</v>
      </c>
      <c r="AG492" s="9">
        <f>VLOOKUP(Table1[[#This Row],[Stock]], Table2[[#All],[Stock]:[param_complete]], 26, FALSE)</f>
        <v>0</v>
      </c>
      <c r="AH492" s="9">
        <f>VLOOKUP(Table1[[#This Row],[Stock]], Table2[[#All],[Stock]:[param_complete]], 28, FALSE)</f>
        <v>0</v>
      </c>
      <c r="AI492" s="9">
        <f>VLOOKUP(Table1[[#This Row],[Stock]], Table2[[#All],[Stock]:[param_complete]], 29, FALSE)</f>
        <v>500</v>
      </c>
      <c r="AJ492" s="9">
        <f>VLOOKUP(Table1[[#This Row],[Stock]], Table2[[#All],[Stock]:[param_complete]], 30, FALSE)</f>
        <v>250</v>
      </c>
      <c r="AK492" s="65">
        <f>VLOOKUP(Table1[[#This Row],[Stock]], Table2[[#All],[Stock]:[param_complete]], 32, FALSE)</f>
        <v>0</v>
      </c>
    </row>
    <row r="493" spans="1:37" x14ac:dyDescent="0.3">
      <c r="A493" t="s">
        <v>56</v>
      </c>
      <c r="B493" t="s">
        <v>57</v>
      </c>
      <c r="C493" t="s">
        <v>62</v>
      </c>
      <c r="D493">
        <v>24</v>
      </c>
      <c r="F493">
        <v>0.89</v>
      </c>
      <c r="H493" t="s">
        <v>46</v>
      </c>
      <c r="K493" t="s">
        <v>47</v>
      </c>
      <c r="M493" s="1"/>
      <c r="P493">
        <v>0</v>
      </c>
      <c r="R493" t="s">
        <v>7</v>
      </c>
      <c r="T493" t="s">
        <v>9</v>
      </c>
      <c r="U493" s="9" t="str">
        <f>VLOOKUP(Table1[[#This Row],[Stock]], Table2[[#All],[Stock]:[param_complete]], 2, FALSE)</f>
        <v>benthopelagic</v>
      </c>
      <c r="V493" s="9">
        <f>VLOOKUP(Table1[[#This Row],[Stock]], Table2[[#All],[Stock]:[param_complete]], 4, FALSE)</f>
        <v>4.49</v>
      </c>
      <c r="W493" s="9">
        <f>VLOOKUP(Table1[[#This Row],[Stock]], Table2[[#All],[Stock]:[param_complete]], 6, FALSE)</f>
        <v>450</v>
      </c>
      <c r="X493" s="9">
        <f>VLOOKUP(Table1[[#This Row],[Stock]], Table2[[#All],[Stock]:[param_complete]], 8, FALSE)</f>
        <v>8</v>
      </c>
      <c r="Y493" s="9">
        <f>VLOOKUP(Table1[[#This Row],[Stock]], Table2[[#All],[Stock]:[param_complete]], 10, FALSE)</f>
        <v>2</v>
      </c>
      <c r="Z493" s="9">
        <f>VLOOKUP(Table1[[#This Row],[Stock]], Table2[[#All],[Stock]:[param_complete]], 12, FALSE)</f>
        <v>12.5</v>
      </c>
      <c r="AA493" s="9">
        <f>VLOOKUP(Table1[[#This Row],[Stock]], Table2[[#All],[Stock]:[param_complete]], 14, FALSE)</f>
        <v>172</v>
      </c>
      <c r="AB493" s="9">
        <f>VLOOKUP(Table1[[#This Row],[Stock]], Table2[[#All],[Stock]:[param_complete]], 16, FALSE)</f>
        <v>250.66666670000001</v>
      </c>
      <c r="AC493" s="9">
        <f>VLOOKUP(Table1[[#This Row],[Stock]], Table2[[#All],[Stock]:[param_complete]], 18, FALSE)</f>
        <v>6.5499187E-2</v>
      </c>
      <c r="AD493" s="9">
        <f>VLOOKUP(Table1[[#This Row],[Stock]], Table2[[#All],[Stock]:[param_complete]], 20, FALSE)</f>
        <v>204</v>
      </c>
      <c r="AE493" s="9">
        <f>VLOOKUP(Table1[[#This Row],[Stock]], Table2[[#All],[Stock]:[param_complete]], 22, FALSE)</f>
        <v>34</v>
      </c>
      <c r="AF493" s="9">
        <f>VLOOKUP(Table1[[#This Row],[Stock]], Table2[[#All],[Stock]:[param_complete]], 24, FALSE)</f>
        <v>18</v>
      </c>
      <c r="AG493" s="9">
        <f>VLOOKUP(Table1[[#This Row],[Stock]], Table2[[#All],[Stock]:[param_complete]], 26, FALSE)</f>
        <v>0</v>
      </c>
      <c r="AH493" s="9">
        <f>VLOOKUP(Table1[[#This Row],[Stock]], Table2[[#All],[Stock]:[param_complete]], 28, FALSE)</f>
        <v>0</v>
      </c>
      <c r="AI493" s="9">
        <f>VLOOKUP(Table1[[#This Row],[Stock]], Table2[[#All],[Stock]:[param_complete]], 29, FALSE)</f>
        <v>500</v>
      </c>
      <c r="AJ493" s="9">
        <f>VLOOKUP(Table1[[#This Row],[Stock]], Table2[[#All],[Stock]:[param_complete]], 30, FALSE)</f>
        <v>250</v>
      </c>
      <c r="AK493" s="65">
        <f>VLOOKUP(Table1[[#This Row],[Stock]], Table2[[#All],[Stock]:[param_complete]], 32, FALSE)</f>
        <v>0</v>
      </c>
    </row>
    <row r="494" spans="1:37" x14ac:dyDescent="0.3">
      <c r="A494" t="s">
        <v>56</v>
      </c>
      <c r="B494" t="s">
        <v>57</v>
      </c>
      <c r="C494" t="s">
        <v>62</v>
      </c>
      <c r="D494">
        <v>25</v>
      </c>
      <c r="F494">
        <v>0.89</v>
      </c>
      <c r="H494" t="s">
        <v>46</v>
      </c>
      <c r="K494" t="s">
        <v>47</v>
      </c>
      <c r="M494" s="1"/>
      <c r="P494">
        <v>0</v>
      </c>
      <c r="R494" t="s">
        <v>7</v>
      </c>
      <c r="T494" t="s">
        <v>9</v>
      </c>
      <c r="U494" s="9" t="str">
        <f>VLOOKUP(Table1[[#This Row],[Stock]], Table2[[#All],[Stock]:[param_complete]], 2, FALSE)</f>
        <v>benthopelagic</v>
      </c>
      <c r="V494" s="9">
        <f>VLOOKUP(Table1[[#This Row],[Stock]], Table2[[#All],[Stock]:[param_complete]], 4, FALSE)</f>
        <v>4.49</v>
      </c>
      <c r="W494" s="9">
        <f>VLOOKUP(Table1[[#This Row],[Stock]], Table2[[#All],[Stock]:[param_complete]], 6, FALSE)</f>
        <v>450</v>
      </c>
      <c r="X494" s="9">
        <f>VLOOKUP(Table1[[#This Row],[Stock]], Table2[[#All],[Stock]:[param_complete]], 8, FALSE)</f>
        <v>8</v>
      </c>
      <c r="Y494" s="9">
        <f>VLOOKUP(Table1[[#This Row],[Stock]], Table2[[#All],[Stock]:[param_complete]], 10, FALSE)</f>
        <v>2</v>
      </c>
      <c r="Z494" s="9">
        <f>VLOOKUP(Table1[[#This Row],[Stock]], Table2[[#All],[Stock]:[param_complete]], 12, FALSE)</f>
        <v>12.5</v>
      </c>
      <c r="AA494" s="9">
        <f>VLOOKUP(Table1[[#This Row],[Stock]], Table2[[#All],[Stock]:[param_complete]], 14, FALSE)</f>
        <v>172</v>
      </c>
      <c r="AB494" s="9">
        <f>VLOOKUP(Table1[[#This Row],[Stock]], Table2[[#All],[Stock]:[param_complete]], 16, FALSE)</f>
        <v>250.66666670000001</v>
      </c>
      <c r="AC494" s="9">
        <f>VLOOKUP(Table1[[#This Row],[Stock]], Table2[[#All],[Stock]:[param_complete]], 18, FALSE)</f>
        <v>6.5499187E-2</v>
      </c>
      <c r="AD494" s="9">
        <f>VLOOKUP(Table1[[#This Row],[Stock]], Table2[[#All],[Stock]:[param_complete]], 20, FALSE)</f>
        <v>204</v>
      </c>
      <c r="AE494" s="9">
        <f>VLOOKUP(Table1[[#This Row],[Stock]], Table2[[#All],[Stock]:[param_complete]], 22, FALSE)</f>
        <v>34</v>
      </c>
      <c r="AF494" s="9">
        <f>VLOOKUP(Table1[[#This Row],[Stock]], Table2[[#All],[Stock]:[param_complete]], 24, FALSE)</f>
        <v>18</v>
      </c>
      <c r="AG494" s="9">
        <f>VLOOKUP(Table1[[#This Row],[Stock]], Table2[[#All],[Stock]:[param_complete]], 26, FALSE)</f>
        <v>0</v>
      </c>
      <c r="AH494" s="9">
        <f>VLOOKUP(Table1[[#This Row],[Stock]], Table2[[#All],[Stock]:[param_complete]], 28, FALSE)</f>
        <v>0</v>
      </c>
      <c r="AI494" s="9">
        <f>VLOOKUP(Table1[[#This Row],[Stock]], Table2[[#All],[Stock]:[param_complete]], 29, FALSE)</f>
        <v>500</v>
      </c>
      <c r="AJ494" s="9">
        <f>VLOOKUP(Table1[[#This Row],[Stock]], Table2[[#All],[Stock]:[param_complete]], 30, FALSE)</f>
        <v>250</v>
      </c>
      <c r="AK494" s="65">
        <f>VLOOKUP(Table1[[#This Row],[Stock]], Table2[[#All],[Stock]:[param_complete]], 32, FALSE)</f>
        <v>0</v>
      </c>
    </row>
    <row r="495" spans="1:37" x14ac:dyDescent="0.3">
      <c r="A495" t="s">
        <v>56</v>
      </c>
      <c r="B495" t="s">
        <v>57</v>
      </c>
      <c r="C495" t="s">
        <v>62</v>
      </c>
      <c r="D495">
        <v>26</v>
      </c>
      <c r="F495">
        <v>0.9</v>
      </c>
      <c r="H495" t="s">
        <v>46</v>
      </c>
      <c r="K495" t="s">
        <v>47</v>
      </c>
      <c r="M495" s="1"/>
      <c r="P495">
        <v>0</v>
      </c>
      <c r="R495" t="s">
        <v>7</v>
      </c>
      <c r="T495" t="s">
        <v>9</v>
      </c>
      <c r="U495" s="9" t="str">
        <f>VLOOKUP(Table1[[#This Row],[Stock]], Table2[[#All],[Stock]:[param_complete]], 2, FALSE)</f>
        <v>benthopelagic</v>
      </c>
      <c r="V495" s="9">
        <f>VLOOKUP(Table1[[#This Row],[Stock]], Table2[[#All],[Stock]:[param_complete]], 4, FALSE)</f>
        <v>4.49</v>
      </c>
      <c r="W495" s="9">
        <f>VLOOKUP(Table1[[#This Row],[Stock]], Table2[[#All],[Stock]:[param_complete]], 6, FALSE)</f>
        <v>450</v>
      </c>
      <c r="X495" s="9">
        <f>VLOOKUP(Table1[[#This Row],[Stock]], Table2[[#All],[Stock]:[param_complete]], 8, FALSE)</f>
        <v>8</v>
      </c>
      <c r="Y495" s="9">
        <f>VLOOKUP(Table1[[#This Row],[Stock]], Table2[[#All],[Stock]:[param_complete]], 10, FALSE)</f>
        <v>2</v>
      </c>
      <c r="Z495" s="9">
        <f>VLOOKUP(Table1[[#This Row],[Stock]], Table2[[#All],[Stock]:[param_complete]], 12, FALSE)</f>
        <v>12.5</v>
      </c>
      <c r="AA495" s="9">
        <f>VLOOKUP(Table1[[#This Row],[Stock]], Table2[[#All],[Stock]:[param_complete]], 14, FALSE)</f>
        <v>172</v>
      </c>
      <c r="AB495" s="9">
        <f>VLOOKUP(Table1[[#This Row],[Stock]], Table2[[#All],[Stock]:[param_complete]], 16, FALSE)</f>
        <v>250.66666670000001</v>
      </c>
      <c r="AC495" s="9">
        <f>VLOOKUP(Table1[[#This Row],[Stock]], Table2[[#All],[Stock]:[param_complete]], 18, FALSE)</f>
        <v>6.5499187E-2</v>
      </c>
      <c r="AD495" s="9">
        <f>VLOOKUP(Table1[[#This Row],[Stock]], Table2[[#All],[Stock]:[param_complete]], 20, FALSE)</f>
        <v>204</v>
      </c>
      <c r="AE495" s="9">
        <f>VLOOKUP(Table1[[#This Row],[Stock]], Table2[[#All],[Stock]:[param_complete]], 22, FALSE)</f>
        <v>34</v>
      </c>
      <c r="AF495" s="9">
        <f>VLOOKUP(Table1[[#This Row],[Stock]], Table2[[#All],[Stock]:[param_complete]], 24, FALSE)</f>
        <v>18</v>
      </c>
      <c r="AG495" s="9">
        <f>VLOOKUP(Table1[[#This Row],[Stock]], Table2[[#All],[Stock]:[param_complete]], 26, FALSE)</f>
        <v>0</v>
      </c>
      <c r="AH495" s="9">
        <f>VLOOKUP(Table1[[#This Row],[Stock]], Table2[[#All],[Stock]:[param_complete]], 28, FALSE)</f>
        <v>0</v>
      </c>
      <c r="AI495" s="9">
        <f>VLOOKUP(Table1[[#This Row],[Stock]], Table2[[#All],[Stock]:[param_complete]], 29, FALSE)</f>
        <v>500</v>
      </c>
      <c r="AJ495" s="9">
        <f>VLOOKUP(Table1[[#This Row],[Stock]], Table2[[#All],[Stock]:[param_complete]], 30, FALSE)</f>
        <v>250</v>
      </c>
      <c r="AK495" s="65">
        <f>VLOOKUP(Table1[[#This Row],[Stock]], Table2[[#All],[Stock]:[param_complete]], 32, FALSE)</f>
        <v>0</v>
      </c>
    </row>
    <row r="496" spans="1:37" x14ac:dyDescent="0.3">
      <c r="A496" t="s">
        <v>56</v>
      </c>
      <c r="B496" t="s">
        <v>57</v>
      </c>
      <c r="C496" t="s">
        <v>62</v>
      </c>
      <c r="D496">
        <v>27</v>
      </c>
      <c r="F496">
        <v>0.9</v>
      </c>
      <c r="H496" t="s">
        <v>46</v>
      </c>
      <c r="K496" t="s">
        <v>47</v>
      </c>
      <c r="M496" s="1"/>
      <c r="P496">
        <v>0</v>
      </c>
      <c r="R496" t="s">
        <v>7</v>
      </c>
      <c r="T496" t="s">
        <v>9</v>
      </c>
      <c r="U496" s="9" t="str">
        <f>VLOOKUP(Table1[[#This Row],[Stock]], Table2[[#All],[Stock]:[param_complete]], 2, FALSE)</f>
        <v>benthopelagic</v>
      </c>
      <c r="V496" s="9">
        <f>VLOOKUP(Table1[[#This Row],[Stock]], Table2[[#All],[Stock]:[param_complete]], 4, FALSE)</f>
        <v>4.49</v>
      </c>
      <c r="W496" s="9">
        <f>VLOOKUP(Table1[[#This Row],[Stock]], Table2[[#All],[Stock]:[param_complete]], 6, FALSE)</f>
        <v>450</v>
      </c>
      <c r="X496" s="9">
        <f>VLOOKUP(Table1[[#This Row],[Stock]], Table2[[#All],[Stock]:[param_complete]], 8, FALSE)</f>
        <v>8</v>
      </c>
      <c r="Y496" s="9">
        <f>VLOOKUP(Table1[[#This Row],[Stock]], Table2[[#All],[Stock]:[param_complete]], 10, FALSE)</f>
        <v>2</v>
      </c>
      <c r="Z496" s="9">
        <f>VLOOKUP(Table1[[#This Row],[Stock]], Table2[[#All],[Stock]:[param_complete]], 12, FALSE)</f>
        <v>12.5</v>
      </c>
      <c r="AA496" s="9">
        <f>VLOOKUP(Table1[[#This Row],[Stock]], Table2[[#All],[Stock]:[param_complete]], 14, FALSE)</f>
        <v>172</v>
      </c>
      <c r="AB496" s="9">
        <f>VLOOKUP(Table1[[#This Row],[Stock]], Table2[[#All],[Stock]:[param_complete]], 16, FALSE)</f>
        <v>250.66666670000001</v>
      </c>
      <c r="AC496" s="9">
        <f>VLOOKUP(Table1[[#This Row],[Stock]], Table2[[#All],[Stock]:[param_complete]], 18, FALSE)</f>
        <v>6.5499187E-2</v>
      </c>
      <c r="AD496" s="9">
        <f>VLOOKUP(Table1[[#This Row],[Stock]], Table2[[#All],[Stock]:[param_complete]], 20, FALSE)</f>
        <v>204</v>
      </c>
      <c r="AE496" s="9">
        <f>VLOOKUP(Table1[[#This Row],[Stock]], Table2[[#All],[Stock]:[param_complete]], 22, FALSE)</f>
        <v>34</v>
      </c>
      <c r="AF496" s="9">
        <f>VLOOKUP(Table1[[#This Row],[Stock]], Table2[[#All],[Stock]:[param_complete]], 24, FALSE)</f>
        <v>18</v>
      </c>
      <c r="AG496" s="9">
        <f>VLOOKUP(Table1[[#This Row],[Stock]], Table2[[#All],[Stock]:[param_complete]], 26, FALSE)</f>
        <v>0</v>
      </c>
      <c r="AH496" s="9">
        <f>VLOOKUP(Table1[[#This Row],[Stock]], Table2[[#All],[Stock]:[param_complete]], 28, FALSE)</f>
        <v>0</v>
      </c>
      <c r="AI496" s="9">
        <f>VLOOKUP(Table1[[#This Row],[Stock]], Table2[[#All],[Stock]:[param_complete]], 29, FALSE)</f>
        <v>500</v>
      </c>
      <c r="AJ496" s="9">
        <f>VLOOKUP(Table1[[#This Row],[Stock]], Table2[[#All],[Stock]:[param_complete]], 30, FALSE)</f>
        <v>250</v>
      </c>
      <c r="AK496" s="65">
        <f>VLOOKUP(Table1[[#This Row],[Stock]], Table2[[#All],[Stock]:[param_complete]], 32, FALSE)</f>
        <v>0</v>
      </c>
    </row>
    <row r="497" spans="1:37" x14ac:dyDescent="0.3">
      <c r="A497" t="s">
        <v>56</v>
      </c>
      <c r="B497" t="s">
        <v>57</v>
      </c>
      <c r="C497" t="s">
        <v>62</v>
      </c>
      <c r="D497">
        <v>28</v>
      </c>
      <c r="F497">
        <v>0.9</v>
      </c>
      <c r="H497" t="s">
        <v>46</v>
      </c>
      <c r="K497" t="s">
        <v>47</v>
      </c>
      <c r="M497" s="1"/>
      <c r="P497">
        <v>0</v>
      </c>
      <c r="R497" t="s">
        <v>7</v>
      </c>
      <c r="T497" t="s">
        <v>9</v>
      </c>
      <c r="U497" s="9" t="str">
        <f>VLOOKUP(Table1[[#This Row],[Stock]], Table2[[#All],[Stock]:[param_complete]], 2, FALSE)</f>
        <v>benthopelagic</v>
      </c>
      <c r="V497" s="9">
        <f>VLOOKUP(Table1[[#This Row],[Stock]], Table2[[#All],[Stock]:[param_complete]], 4, FALSE)</f>
        <v>4.49</v>
      </c>
      <c r="W497" s="9">
        <f>VLOOKUP(Table1[[#This Row],[Stock]], Table2[[#All],[Stock]:[param_complete]], 6, FALSE)</f>
        <v>450</v>
      </c>
      <c r="X497" s="9">
        <f>VLOOKUP(Table1[[#This Row],[Stock]], Table2[[#All],[Stock]:[param_complete]], 8, FALSE)</f>
        <v>8</v>
      </c>
      <c r="Y497" s="9">
        <f>VLOOKUP(Table1[[#This Row],[Stock]], Table2[[#All],[Stock]:[param_complete]], 10, FALSE)</f>
        <v>2</v>
      </c>
      <c r="Z497" s="9">
        <f>VLOOKUP(Table1[[#This Row],[Stock]], Table2[[#All],[Stock]:[param_complete]], 12, FALSE)</f>
        <v>12.5</v>
      </c>
      <c r="AA497" s="9">
        <f>VLOOKUP(Table1[[#This Row],[Stock]], Table2[[#All],[Stock]:[param_complete]], 14, FALSE)</f>
        <v>172</v>
      </c>
      <c r="AB497" s="9">
        <f>VLOOKUP(Table1[[#This Row],[Stock]], Table2[[#All],[Stock]:[param_complete]], 16, FALSE)</f>
        <v>250.66666670000001</v>
      </c>
      <c r="AC497" s="9">
        <f>VLOOKUP(Table1[[#This Row],[Stock]], Table2[[#All],[Stock]:[param_complete]], 18, FALSE)</f>
        <v>6.5499187E-2</v>
      </c>
      <c r="AD497" s="9">
        <f>VLOOKUP(Table1[[#This Row],[Stock]], Table2[[#All],[Stock]:[param_complete]], 20, FALSE)</f>
        <v>204</v>
      </c>
      <c r="AE497" s="9">
        <f>VLOOKUP(Table1[[#This Row],[Stock]], Table2[[#All],[Stock]:[param_complete]], 22, FALSE)</f>
        <v>34</v>
      </c>
      <c r="AF497" s="9">
        <f>VLOOKUP(Table1[[#This Row],[Stock]], Table2[[#All],[Stock]:[param_complete]], 24, FALSE)</f>
        <v>18</v>
      </c>
      <c r="AG497" s="9">
        <f>VLOOKUP(Table1[[#This Row],[Stock]], Table2[[#All],[Stock]:[param_complete]], 26, FALSE)</f>
        <v>0</v>
      </c>
      <c r="AH497" s="9">
        <f>VLOOKUP(Table1[[#This Row],[Stock]], Table2[[#All],[Stock]:[param_complete]], 28, FALSE)</f>
        <v>0</v>
      </c>
      <c r="AI497" s="9">
        <f>VLOOKUP(Table1[[#This Row],[Stock]], Table2[[#All],[Stock]:[param_complete]], 29, FALSE)</f>
        <v>500</v>
      </c>
      <c r="AJ497" s="9">
        <f>VLOOKUP(Table1[[#This Row],[Stock]], Table2[[#All],[Stock]:[param_complete]], 30, FALSE)</f>
        <v>250</v>
      </c>
      <c r="AK497" s="65">
        <f>VLOOKUP(Table1[[#This Row],[Stock]], Table2[[#All],[Stock]:[param_complete]], 32, FALSE)</f>
        <v>0</v>
      </c>
    </row>
    <row r="498" spans="1:37" x14ac:dyDescent="0.3">
      <c r="A498" t="s">
        <v>56</v>
      </c>
      <c r="B498" t="s">
        <v>57</v>
      </c>
      <c r="C498" t="s">
        <v>62</v>
      </c>
      <c r="D498">
        <v>29</v>
      </c>
      <c r="F498">
        <v>0.9</v>
      </c>
      <c r="H498" t="s">
        <v>46</v>
      </c>
      <c r="K498" t="s">
        <v>47</v>
      </c>
      <c r="M498" s="1"/>
      <c r="P498">
        <v>0</v>
      </c>
      <c r="R498" t="s">
        <v>7</v>
      </c>
      <c r="T498" t="s">
        <v>9</v>
      </c>
      <c r="U498" s="9" t="str">
        <f>VLOOKUP(Table1[[#This Row],[Stock]], Table2[[#All],[Stock]:[param_complete]], 2, FALSE)</f>
        <v>benthopelagic</v>
      </c>
      <c r="V498" s="9">
        <f>VLOOKUP(Table1[[#This Row],[Stock]], Table2[[#All],[Stock]:[param_complete]], 4, FALSE)</f>
        <v>4.49</v>
      </c>
      <c r="W498" s="9">
        <f>VLOOKUP(Table1[[#This Row],[Stock]], Table2[[#All],[Stock]:[param_complete]], 6, FALSE)</f>
        <v>450</v>
      </c>
      <c r="X498" s="9">
        <f>VLOOKUP(Table1[[#This Row],[Stock]], Table2[[#All],[Stock]:[param_complete]], 8, FALSE)</f>
        <v>8</v>
      </c>
      <c r="Y498" s="9">
        <f>VLOOKUP(Table1[[#This Row],[Stock]], Table2[[#All],[Stock]:[param_complete]], 10, FALSE)</f>
        <v>2</v>
      </c>
      <c r="Z498" s="9">
        <f>VLOOKUP(Table1[[#This Row],[Stock]], Table2[[#All],[Stock]:[param_complete]], 12, FALSE)</f>
        <v>12.5</v>
      </c>
      <c r="AA498" s="9">
        <f>VLOOKUP(Table1[[#This Row],[Stock]], Table2[[#All],[Stock]:[param_complete]], 14, FALSE)</f>
        <v>172</v>
      </c>
      <c r="AB498" s="9">
        <f>VLOOKUP(Table1[[#This Row],[Stock]], Table2[[#All],[Stock]:[param_complete]], 16, FALSE)</f>
        <v>250.66666670000001</v>
      </c>
      <c r="AC498" s="9">
        <f>VLOOKUP(Table1[[#This Row],[Stock]], Table2[[#All],[Stock]:[param_complete]], 18, FALSE)</f>
        <v>6.5499187E-2</v>
      </c>
      <c r="AD498" s="9">
        <f>VLOOKUP(Table1[[#This Row],[Stock]], Table2[[#All],[Stock]:[param_complete]], 20, FALSE)</f>
        <v>204</v>
      </c>
      <c r="AE498" s="9">
        <f>VLOOKUP(Table1[[#This Row],[Stock]], Table2[[#All],[Stock]:[param_complete]], 22, FALSE)</f>
        <v>34</v>
      </c>
      <c r="AF498" s="9">
        <f>VLOOKUP(Table1[[#This Row],[Stock]], Table2[[#All],[Stock]:[param_complete]], 24, FALSE)</f>
        <v>18</v>
      </c>
      <c r="AG498" s="9">
        <f>VLOOKUP(Table1[[#This Row],[Stock]], Table2[[#All],[Stock]:[param_complete]], 26, FALSE)</f>
        <v>0</v>
      </c>
      <c r="AH498" s="9">
        <f>VLOOKUP(Table1[[#This Row],[Stock]], Table2[[#All],[Stock]:[param_complete]], 28, FALSE)</f>
        <v>0</v>
      </c>
      <c r="AI498" s="9">
        <f>VLOOKUP(Table1[[#This Row],[Stock]], Table2[[#All],[Stock]:[param_complete]], 29, FALSE)</f>
        <v>500</v>
      </c>
      <c r="AJ498" s="9">
        <f>VLOOKUP(Table1[[#This Row],[Stock]], Table2[[#All],[Stock]:[param_complete]], 30, FALSE)</f>
        <v>250</v>
      </c>
      <c r="AK498" s="65">
        <f>VLOOKUP(Table1[[#This Row],[Stock]], Table2[[#All],[Stock]:[param_complete]], 32, FALSE)</f>
        <v>0</v>
      </c>
    </row>
    <row r="499" spans="1:37" x14ac:dyDescent="0.3">
      <c r="A499" t="s">
        <v>56</v>
      </c>
      <c r="B499" t="s">
        <v>57</v>
      </c>
      <c r="C499" t="s">
        <v>62</v>
      </c>
      <c r="D499">
        <v>30</v>
      </c>
      <c r="F499">
        <v>0.91</v>
      </c>
      <c r="H499" t="s">
        <v>46</v>
      </c>
      <c r="K499" t="s">
        <v>47</v>
      </c>
      <c r="M499" s="1"/>
      <c r="P499">
        <v>0</v>
      </c>
      <c r="R499" t="s">
        <v>7</v>
      </c>
      <c r="T499" t="s">
        <v>9</v>
      </c>
      <c r="U499" s="9" t="str">
        <f>VLOOKUP(Table1[[#This Row],[Stock]], Table2[[#All],[Stock]:[param_complete]], 2, FALSE)</f>
        <v>benthopelagic</v>
      </c>
      <c r="V499" s="9">
        <f>VLOOKUP(Table1[[#This Row],[Stock]], Table2[[#All],[Stock]:[param_complete]], 4, FALSE)</f>
        <v>4.49</v>
      </c>
      <c r="W499" s="9">
        <f>VLOOKUP(Table1[[#This Row],[Stock]], Table2[[#All],[Stock]:[param_complete]], 6, FALSE)</f>
        <v>450</v>
      </c>
      <c r="X499" s="9">
        <f>VLOOKUP(Table1[[#This Row],[Stock]], Table2[[#All],[Stock]:[param_complete]], 8, FALSE)</f>
        <v>8</v>
      </c>
      <c r="Y499" s="9">
        <f>VLOOKUP(Table1[[#This Row],[Stock]], Table2[[#All],[Stock]:[param_complete]], 10, FALSE)</f>
        <v>2</v>
      </c>
      <c r="Z499" s="9">
        <f>VLOOKUP(Table1[[#This Row],[Stock]], Table2[[#All],[Stock]:[param_complete]], 12, FALSE)</f>
        <v>12.5</v>
      </c>
      <c r="AA499" s="9">
        <f>VLOOKUP(Table1[[#This Row],[Stock]], Table2[[#All],[Stock]:[param_complete]], 14, FALSE)</f>
        <v>172</v>
      </c>
      <c r="AB499" s="9">
        <f>VLOOKUP(Table1[[#This Row],[Stock]], Table2[[#All],[Stock]:[param_complete]], 16, FALSE)</f>
        <v>250.66666670000001</v>
      </c>
      <c r="AC499" s="9">
        <f>VLOOKUP(Table1[[#This Row],[Stock]], Table2[[#All],[Stock]:[param_complete]], 18, FALSE)</f>
        <v>6.5499187E-2</v>
      </c>
      <c r="AD499" s="9">
        <f>VLOOKUP(Table1[[#This Row],[Stock]], Table2[[#All],[Stock]:[param_complete]], 20, FALSE)</f>
        <v>204</v>
      </c>
      <c r="AE499" s="9">
        <f>VLOOKUP(Table1[[#This Row],[Stock]], Table2[[#All],[Stock]:[param_complete]], 22, FALSE)</f>
        <v>34</v>
      </c>
      <c r="AF499" s="9">
        <f>VLOOKUP(Table1[[#This Row],[Stock]], Table2[[#All],[Stock]:[param_complete]], 24, FALSE)</f>
        <v>18</v>
      </c>
      <c r="AG499" s="9">
        <f>VLOOKUP(Table1[[#This Row],[Stock]], Table2[[#All],[Stock]:[param_complete]], 26, FALSE)</f>
        <v>0</v>
      </c>
      <c r="AH499" s="9">
        <f>VLOOKUP(Table1[[#This Row],[Stock]], Table2[[#All],[Stock]:[param_complete]], 28, FALSE)</f>
        <v>0</v>
      </c>
      <c r="AI499" s="9">
        <f>VLOOKUP(Table1[[#This Row],[Stock]], Table2[[#All],[Stock]:[param_complete]], 29, FALSE)</f>
        <v>500</v>
      </c>
      <c r="AJ499" s="9">
        <f>VLOOKUP(Table1[[#This Row],[Stock]], Table2[[#All],[Stock]:[param_complete]], 30, FALSE)</f>
        <v>250</v>
      </c>
      <c r="AK499" s="65">
        <f>VLOOKUP(Table1[[#This Row],[Stock]], Table2[[#All],[Stock]:[param_complete]], 32, FALSE)</f>
        <v>0</v>
      </c>
    </row>
    <row r="500" spans="1:37" x14ac:dyDescent="0.3">
      <c r="A500" t="s">
        <v>56</v>
      </c>
      <c r="B500" t="s">
        <v>57</v>
      </c>
      <c r="C500" t="s">
        <v>61</v>
      </c>
      <c r="D500">
        <v>0</v>
      </c>
      <c r="E500" s="92">
        <v>0</v>
      </c>
      <c r="F500">
        <v>0.6</v>
      </c>
      <c r="G500">
        <v>0</v>
      </c>
      <c r="J500" t="s">
        <v>43</v>
      </c>
      <c r="L500" t="s">
        <v>43</v>
      </c>
      <c r="M500" t="s">
        <v>44</v>
      </c>
      <c r="O500" t="s">
        <v>44</v>
      </c>
      <c r="P500">
        <v>1</v>
      </c>
      <c r="Q500" t="s">
        <v>7</v>
      </c>
      <c r="S500" t="s">
        <v>7</v>
      </c>
      <c r="T500" t="s">
        <v>9</v>
      </c>
      <c r="U500" s="9" t="str">
        <f>VLOOKUP(Table1[[#This Row],[Stock]], Table2[[#All],[Stock]:[param_complete]], 2, FALSE)</f>
        <v>benthopelagic</v>
      </c>
      <c r="V500" s="9">
        <f>VLOOKUP(Table1[[#This Row],[Stock]], Table2[[#All],[Stock]:[param_complete]], 4, FALSE)</f>
        <v>4.49</v>
      </c>
      <c r="W500" s="9">
        <f>VLOOKUP(Table1[[#This Row],[Stock]], Table2[[#All],[Stock]:[param_complete]], 6, FALSE)</f>
        <v>450</v>
      </c>
      <c r="X500" s="9">
        <f>VLOOKUP(Table1[[#This Row],[Stock]], Table2[[#All],[Stock]:[param_complete]], 8, FALSE)</f>
        <v>8</v>
      </c>
      <c r="Y500" s="9">
        <f>VLOOKUP(Table1[[#This Row],[Stock]], Table2[[#All],[Stock]:[param_complete]], 10, FALSE)</f>
        <v>2</v>
      </c>
      <c r="Z500" s="9">
        <f>VLOOKUP(Table1[[#This Row],[Stock]], Table2[[#All],[Stock]:[param_complete]], 12, FALSE)</f>
        <v>12.5</v>
      </c>
      <c r="AA500" s="9">
        <f>VLOOKUP(Table1[[#This Row],[Stock]], Table2[[#All],[Stock]:[param_complete]], 14, FALSE)</f>
        <v>172</v>
      </c>
      <c r="AB500" s="9">
        <f>VLOOKUP(Table1[[#This Row],[Stock]], Table2[[#All],[Stock]:[param_complete]], 16, FALSE)</f>
        <v>250.66666670000001</v>
      </c>
      <c r="AC500" s="9">
        <f>VLOOKUP(Table1[[#This Row],[Stock]], Table2[[#All],[Stock]:[param_complete]], 18, FALSE)</f>
        <v>6.5499187E-2</v>
      </c>
      <c r="AD500" s="9">
        <f>VLOOKUP(Table1[[#This Row],[Stock]], Table2[[#All],[Stock]:[param_complete]], 20, FALSE)</f>
        <v>204</v>
      </c>
      <c r="AE500" s="9">
        <f>VLOOKUP(Table1[[#This Row],[Stock]], Table2[[#All],[Stock]:[param_complete]], 22, FALSE)</f>
        <v>34</v>
      </c>
      <c r="AF500" s="9">
        <f>VLOOKUP(Table1[[#This Row],[Stock]], Table2[[#All],[Stock]:[param_complete]], 24, FALSE)</f>
        <v>18</v>
      </c>
      <c r="AG500" s="9">
        <f>VLOOKUP(Table1[[#This Row],[Stock]], Table2[[#All],[Stock]:[param_complete]], 26, FALSE)</f>
        <v>0</v>
      </c>
      <c r="AH500" s="9">
        <f>VLOOKUP(Table1[[#This Row],[Stock]], Table2[[#All],[Stock]:[param_complete]], 28, FALSE)</f>
        <v>0</v>
      </c>
      <c r="AI500" s="9">
        <f>VLOOKUP(Table1[[#This Row],[Stock]], Table2[[#All],[Stock]:[param_complete]], 29, FALSE)</f>
        <v>500</v>
      </c>
      <c r="AJ500" s="9">
        <f>VLOOKUP(Table1[[#This Row],[Stock]], Table2[[#All],[Stock]:[param_complete]], 30, FALSE)</f>
        <v>250</v>
      </c>
      <c r="AK500" s="65">
        <f>VLOOKUP(Table1[[#This Row],[Stock]], Table2[[#All],[Stock]:[param_complete]], 32, FALSE)</f>
        <v>0</v>
      </c>
    </row>
    <row r="501" spans="1:37" x14ac:dyDescent="0.3">
      <c r="A501" t="s">
        <v>56</v>
      </c>
      <c r="B501" t="s">
        <v>57</v>
      </c>
      <c r="C501" t="s">
        <v>61</v>
      </c>
      <c r="D501">
        <v>1</v>
      </c>
      <c r="E501" s="92">
        <v>0</v>
      </c>
      <c r="G501">
        <v>0</v>
      </c>
      <c r="J501" t="s">
        <v>43</v>
      </c>
      <c r="L501" t="s">
        <v>43</v>
      </c>
      <c r="M501" t="s">
        <v>44</v>
      </c>
      <c r="O501" t="s">
        <v>44</v>
      </c>
      <c r="P501">
        <v>1</v>
      </c>
      <c r="Q501" t="s">
        <v>7</v>
      </c>
      <c r="S501" t="s">
        <v>7</v>
      </c>
      <c r="T501" t="s">
        <v>9</v>
      </c>
      <c r="U501" s="9" t="str">
        <f>VLOOKUP(Table1[[#This Row],[Stock]], Table2[[#All],[Stock]:[param_complete]], 2, FALSE)</f>
        <v>benthopelagic</v>
      </c>
      <c r="V501" s="9">
        <f>VLOOKUP(Table1[[#This Row],[Stock]], Table2[[#All],[Stock]:[param_complete]], 4, FALSE)</f>
        <v>4.49</v>
      </c>
      <c r="W501" s="9">
        <f>VLOOKUP(Table1[[#This Row],[Stock]], Table2[[#All],[Stock]:[param_complete]], 6, FALSE)</f>
        <v>450</v>
      </c>
      <c r="X501" s="9">
        <f>VLOOKUP(Table1[[#This Row],[Stock]], Table2[[#All],[Stock]:[param_complete]], 8, FALSE)</f>
        <v>8</v>
      </c>
      <c r="Y501" s="9">
        <f>VLOOKUP(Table1[[#This Row],[Stock]], Table2[[#All],[Stock]:[param_complete]], 10, FALSE)</f>
        <v>2</v>
      </c>
      <c r="Z501" s="9">
        <f>VLOOKUP(Table1[[#This Row],[Stock]], Table2[[#All],[Stock]:[param_complete]], 12, FALSE)</f>
        <v>12.5</v>
      </c>
      <c r="AA501" s="9">
        <f>VLOOKUP(Table1[[#This Row],[Stock]], Table2[[#All],[Stock]:[param_complete]], 14, FALSE)</f>
        <v>172</v>
      </c>
      <c r="AB501" s="9">
        <f>VLOOKUP(Table1[[#This Row],[Stock]], Table2[[#All],[Stock]:[param_complete]], 16, FALSE)</f>
        <v>250.66666670000001</v>
      </c>
      <c r="AC501" s="9">
        <f>VLOOKUP(Table1[[#This Row],[Stock]], Table2[[#All],[Stock]:[param_complete]], 18, FALSE)</f>
        <v>6.5499187E-2</v>
      </c>
      <c r="AD501" s="9">
        <f>VLOOKUP(Table1[[#This Row],[Stock]], Table2[[#All],[Stock]:[param_complete]], 20, FALSE)</f>
        <v>204</v>
      </c>
      <c r="AE501" s="9">
        <f>VLOOKUP(Table1[[#This Row],[Stock]], Table2[[#All],[Stock]:[param_complete]], 22, FALSE)</f>
        <v>34</v>
      </c>
      <c r="AF501" s="9">
        <f>VLOOKUP(Table1[[#This Row],[Stock]], Table2[[#All],[Stock]:[param_complete]], 24, FALSE)</f>
        <v>18</v>
      </c>
      <c r="AG501" s="9">
        <f>VLOOKUP(Table1[[#This Row],[Stock]], Table2[[#All],[Stock]:[param_complete]], 26, FALSE)</f>
        <v>0</v>
      </c>
      <c r="AH501" s="9">
        <f>VLOOKUP(Table1[[#This Row],[Stock]], Table2[[#All],[Stock]:[param_complete]], 28, FALSE)</f>
        <v>0</v>
      </c>
      <c r="AI501" s="9">
        <f>VLOOKUP(Table1[[#This Row],[Stock]], Table2[[#All],[Stock]:[param_complete]], 29, FALSE)</f>
        <v>500</v>
      </c>
      <c r="AJ501" s="9">
        <f>VLOOKUP(Table1[[#This Row],[Stock]], Table2[[#All],[Stock]:[param_complete]], 30, FALSE)</f>
        <v>250</v>
      </c>
      <c r="AK501" s="65">
        <f>VLOOKUP(Table1[[#This Row],[Stock]], Table2[[#All],[Stock]:[param_complete]], 32, FALSE)</f>
        <v>0</v>
      </c>
    </row>
    <row r="502" spans="1:37" x14ac:dyDescent="0.3">
      <c r="A502" t="s">
        <v>56</v>
      </c>
      <c r="B502" t="s">
        <v>57</v>
      </c>
      <c r="C502" t="s">
        <v>61</v>
      </c>
      <c r="D502">
        <v>2</v>
      </c>
      <c r="E502" s="92">
        <v>0</v>
      </c>
      <c r="G502">
        <v>0</v>
      </c>
      <c r="J502" t="s">
        <v>43</v>
      </c>
      <c r="L502" t="s">
        <v>43</v>
      </c>
      <c r="M502" t="s">
        <v>44</v>
      </c>
      <c r="O502" t="s">
        <v>44</v>
      </c>
      <c r="P502">
        <v>1</v>
      </c>
      <c r="Q502" t="s">
        <v>7</v>
      </c>
      <c r="S502" t="s">
        <v>7</v>
      </c>
      <c r="T502" t="s">
        <v>9</v>
      </c>
      <c r="U502" s="9" t="str">
        <f>VLOOKUP(Table1[[#This Row],[Stock]], Table2[[#All],[Stock]:[param_complete]], 2, FALSE)</f>
        <v>benthopelagic</v>
      </c>
      <c r="V502" s="9">
        <f>VLOOKUP(Table1[[#This Row],[Stock]], Table2[[#All],[Stock]:[param_complete]], 4, FALSE)</f>
        <v>4.49</v>
      </c>
      <c r="W502" s="9">
        <f>VLOOKUP(Table1[[#This Row],[Stock]], Table2[[#All],[Stock]:[param_complete]], 6, FALSE)</f>
        <v>450</v>
      </c>
      <c r="X502" s="9">
        <f>VLOOKUP(Table1[[#This Row],[Stock]], Table2[[#All],[Stock]:[param_complete]], 8, FALSE)</f>
        <v>8</v>
      </c>
      <c r="Y502" s="9">
        <f>VLOOKUP(Table1[[#This Row],[Stock]], Table2[[#All],[Stock]:[param_complete]], 10, FALSE)</f>
        <v>2</v>
      </c>
      <c r="Z502" s="9">
        <f>VLOOKUP(Table1[[#This Row],[Stock]], Table2[[#All],[Stock]:[param_complete]], 12, FALSE)</f>
        <v>12.5</v>
      </c>
      <c r="AA502" s="9">
        <f>VLOOKUP(Table1[[#This Row],[Stock]], Table2[[#All],[Stock]:[param_complete]], 14, FALSE)</f>
        <v>172</v>
      </c>
      <c r="AB502" s="9">
        <f>VLOOKUP(Table1[[#This Row],[Stock]], Table2[[#All],[Stock]:[param_complete]], 16, FALSE)</f>
        <v>250.66666670000001</v>
      </c>
      <c r="AC502" s="9">
        <f>VLOOKUP(Table1[[#This Row],[Stock]], Table2[[#All],[Stock]:[param_complete]], 18, FALSE)</f>
        <v>6.5499187E-2</v>
      </c>
      <c r="AD502" s="9">
        <f>VLOOKUP(Table1[[#This Row],[Stock]], Table2[[#All],[Stock]:[param_complete]], 20, FALSE)</f>
        <v>204</v>
      </c>
      <c r="AE502" s="9">
        <f>VLOOKUP(Table1[[#This Row],[Stock]], Table2[[#All],[Stock]:[param_complete]], 22, FALSE)</f>
        <v>34</v>
      </c>
      <c r="AF502" s="9">
        <f>VLOOKUP(Table1[[#This Row],[Stock]], Table2[[#All],[Stock]:[param_complete]], 24, FALSE)</f>
        <v>18</v>
      </c>
      <c r="AG502" s="9">
        <f>VLOOKUP(Table1[[#This Row],[Stock]], Table2[[#All],[Stock]:[param_complete]], 26, FALSE)</f>
        <v>0</v>
      </c>
      <c r="AH502" s="9">
        <f>VLOOKUP(Table1[[#This Row],[Stock]], Table2[[#All],[Stock]:[param_complete]], 28, FALSE)</f>
        <v>0</v>
      </c>
      <c r="AI502" s="9">
        <f>VLOOKUP(Table1[[#This Row],[Stock]], Table2[[#All],[Stock]:[param_complete]], 29, FALSE)</f>
        <v>500</v>
      </c>
      <c r="AJ502" s="9">
        <f>VLOOKUP(Table1[[#This Row],[Stock]], Table2[[#All],[Stock]:[param_complete]], 30, FALSE)</f>
        <v>250</v>
      </c>
      <c r="AK502" s="65">
        <f>VLOOKUP(Table1[[#This Row],[Stock]], Table2[[#All],[Stock]:[param_complete]], 32, FALSE)</f>
        <v>0</v>
      </c>
    </row>
    <row r="503" spans="1:37" x14ac:dyDescent="0.3">
      <c r="A503" t="s">
        <v>56</v>
      </c>
      <c r="B503" t="s">
        <v>57</v>
      </c>
      <c r="C503" t="s">
        <v>61</v>
      </c>
      <c r="D503">
        <v>3</v>
      </c>
      <c r="E503" s="92">
        <v>0</v>
      </c>
      <c r="G503">
        <v>0</v>
      </c>
      <c r="J503" t="s">
        <v>43</v>
      </c>
      <c r="L503" t="s">
        <v>43</v>
      </c>
      <c r="M503" t="s">
        <v>44</v>
      </c>
      <c r="O503" t="s">
        <v>44</v>
      </c>
      <c r="P503">
        <v>1</v>
      </c>
      <c r="Q503" t="s">
        <v>7</v>
      </c>
      <c r="S503" t="s">
        <v>7</v>
      </c>
      <c r="T503" t="s">
        <v>9</v>
      </c>
      <c r="U503" s="9" t="str">
        <f>VLOOKUP(Table1[[#This Row],[Stock]], Table2[[#All],[Stock]:[param_complete]], 2, FALSE)</f>
        <v>benthopelagic</v>
      </c>
      <c r="V503" s="9">
        <f>VLOOKUP(Table1[[#This Row],[Stock]], Table2[[#All],[Stock]:[param_complete]], 4, FALSE)</f>
        <v>4.49</v>
      </c>
      <c r="W503" s="9">
        <f>VLOOKUP(Table1[[#This Row],[Stock]], Table2[[#All],[Stock]:[param_complete]], 6, FALSE)</f>
        <v>450</v>
      </c>
      <c r="X503" s="9">
        <f>VLOOKUP(Table1[[#This Row],[Stock]], Table2[[#All],[Stock]:[param_complete]], 8, FALSE)</f>
        <v>8</v>
      </c>
      <c r="Y503" s="9">
        <f>VLOOKUP(Table1[[#This Row],[Stock]], Table2[[#All],[Stock]:[param_complete]], 10, FALSE)</f>
        <v>2</v>
      </c>
      <c r="Z503" s="9">
        <f>VLOOKUP(Table1[[#This Row],[Stock]], Table2[[#All],[Stock]:[param_complete]], 12, FALSE)</f>
        <v>12.5</v>
      </c>
      <c r="AA503" s="9">
        <f>VLOOKUP(Table1[[#This Row],[Stock]], Table2[[#All],[Stock]:[param_complete]], 14, FALSE)</f>
        <v>172</v>
      </c>
      <c r="AB503" s="9">
        <f>VLOOKUP(Table1[[#This Row],[Stock]], Table2[[#All],[Stock]:[param_complete]], 16, FALSE)</f>
        <v>250.66666670000001</v>
      </c>
      <c r="AC503" s="9">
        <f>VLOOKUP(Table1[[#This Row],[Stock]], Table2[[#All],[Stock]:[param_complete]], 18, FALSE)</f>
        <v>6.5499187E-2</v>
      </c>
      <c r="AD503" s="9">
        <f>VLOOKUP(Table1[[#This Row],[Stock]], Table2[[#All],[Stock]:[param_complete]], 20, FALSE)</f>
        <v>204</v>
      </c>
      <c r="AE503" s="9">
        <f>VLOOKUP(Table1[[#This Row],[Stock]], Table2[[#All],[Stock]:[param_complete]], 22, FALSE)</f>
        <v>34</v>
      </c>
      <c r="AF503" s="9">
        <f>VLOOKUP(Table1[[#This Row],[Stock]], Table2[[#All],[Stock]:[param_complete]], 24, FALSE)</f>
        <v>18</v>
      </c>
      <c r="AG503" s="9">
        <f>VLOOKUP(Table1[[#This Row],[Stock]], Table2[[#All],[Stock]:[param_complete]], 26, FALSE)</f>
        <v>0</v>
      </c>
      <c r="AH503" s="9">
        <f>VLOOKUP(Table1[[#This Row],[Stock]], Table2[[#All],[Stock]:[param_complete]], 28, FALSE)</f>
        <v>0</v>
      </c>
      <c r="AI503" s="9">
        <f>VLOOKUP(Table1[[#This Row],[Stock]], Table2[[#All],[Stock]:[param_complete]], 29, FALSE)</f>
        <v>500</v>
      </c>
      <c r="AJ503" s="9">
        <f>VLOOKUP(Table1[[#This Row],[Stock]], Table2[[#All],[Stock]:[param_complete]], 30, FALSE)</f>
        <v>250</v>
      </c>
      <c r="AK503" s="65">
        <f>VLOOKUP(Table1[[#This Row],[Stock]], Table2[[#All],[Stock]:[param_complete]], 32, FALSE)</f>
        <v>0</v>
      </c>
    </row>
    <row r="504" spans="1:37" x14ac:dyDescent="0.3">
      <c r="A504" t="s">
        <v>56</v>
      </c>
      <c r="B504" t="s">
        <v>57</v>
      </c>
      <c r="C504" t="s">
        <v>61</v>
      </c>
      <c r="D504">
        <v>4</v>
      </c>
      <c r="E504" s="92">
        <v>0</v>
      </c>
      <c r="G504">
        <v>0</v>
      </c>
      <c r="J504" t="s">
        <v>43</v>
      </c>
      <c r="L504" t="s">
        <v>43</v>
      </c>
      <c r="M504" t="s">
        <v>44</v>
      </c>
      <c r="O504" t="s">
        <v>44</v>
      </c>
      <c r="P504">
        <v>1</v>
      </c>
      <c r="Q504" t="s">
        <v>7</v>
      </c>
      <c r="S504" t="s">
        <v>7</v>
      </c>
      <c r="T504" t="s">
        <v>9</v>
      </c>
      <c r="U504" s="9" t="str">
        <f>VLOOKUP(Table1[[#This Row],[Stock]], Table2[[#All],[Stock]:[param_complete]], 2, FALSE)</f>
        <v>benthopelagic</v>
      </c>
      <c r="V504" s="9">
        <f>VLOOKUP(Table1[[#This Row],[Stock]], Table2[[#All],[Stock]:[param_complete]], 4, FALSE)</f>
        <v>4.49</v>
      </c>
      <c r="W504" s="9">
        <f>VLOOKUP(Table1[[#This Row],[Stock]], Table2[[#All],[Stock]:[param_complete]], 6, FALSE)</f>
        <v>450</v>
      </c>
      <c r="X504" s="9">
        <f>VLOOKUP(Table1[[#This Row],[Stock]], Table2[[#All],[Stock]:[param_complete]], 8, FALSE)</f>
        <v>8</v>
      </c>
      <c r="Y504" s="9">
        <f>VLOOKUP(Table1[[#This Row],[Stock]], Table2[[#All],[Stock]:[param_complete]], 10, FALSE)</f>
        <v>2</v>
      </c>
      <c r="Z504" s="9">
        <f>VLOOKUP(Table1[[#This Row],[Stock]], Table2[[#All],[Stock]:[param_complete]], 12, FALSE)</f>
        <v>12.5</v>
      </c>
      <c r="AA504" s="9">
        <f>VLOOKUP(Table1[[#This Row],[Stock]], Table2[[#All],[Stock]:[param_complete]], 14, FALSE)</f>
        <v>172</v>
      </c>
      <c r="AB504" s="9">
        <f>VLOOKUP(Table1[[#This Row],[Stock]], Table2[[#All],[Stock]:[param_complete]], 16, FALSE)</f>
        <v>250.66666670000001</v>
      </c>
      <c r="AC504" s="9">
        <f>VLOOKUP(Table1[[#This Row],[Stock]], Table2[[#All],[Stock]:[param_complete]], 18, FALSE)</f>
        <v>6.5499187E-2</v>
      </c>
      <c r="AD504" s="9">
        <f>VLOOKUP(Table1[[#This Row],[Stock]], Table2[[#All],[Stock]:[param_complete]], 20, FALSE)</f>
        <v>204</v>
      </c>
      <c r="AE504" s="9">
        <f>VLOOKUP(Table1[[#This Row],[Stock]], Table2[[#All],[Stock]:[param_complete]], 22, FALSE)</f>
        <v>34</v>
      </c>
      <c r="AF504" s="9">
        <f>VLOOKUP(Table1[[#This Row],[Stock]], Table2[[#All],[Stock]:[param_complete]], 24, FALSE)</f>
        <v>18</v>
      </c>
      <c r="AG504" s="9">
        <f>VLOOKUP(Table1[[#This Row],[Stock]], Table2[[#All],[Stock]:[param_complete]], 26, FALSE)</f>
        <v>0</v>
      </c>
      <c r="AH504" s="9">
        <f>VLOOKUP(Table1[[#This Row],[Stock]], Table2[[#All],[Stock]:[param_complete]], 28, FALSE)</f>
        <v>0</v>
      </c>
      <c r="AI504" s="9">
        <f>VLOOKUP(Table1[[#This Row],[Stock]], Table2[[#All],[Stock]:[param_complete]], 29, FALSE)</f>
        <v>500</v>
      </c>
      <c r="AJ504" s="9">
        <f>VLOOKUP(Table1[[#This Row],[Stock]], Table2[[#All],[Stock]:[param_complete]], 30, FALSE)</f>
        <v>250</v>
      </c>
      <c r="AK504" s="65">
        <f>VLOOKUP(Table1[[#This Row],[Stock]], Table2[[#All],[Stock]:[param_complete]], 32, FALSE)</f>
        <v>0</v>
      </c>
    </row>
    <row r="505" spans="1:37" x14ac:dyDescent="0.3">
      <c r="A505" t="s">
        <v>56</v>
      </c>
      <c r="B505" t="s">
        <v>57</v>
      </c>
      <c r="C505" t="s">
        <v>61</v>
      </c>
      <c r="D505">
        <v>5</v>
      </c>
      <c r="E505" s="92">
        <v>0</v>
      </c>
      <c r="G505">
        <v>0</v>
      </c>
      <c r="J505" t="s">
        <v>43</v>
      </c>
      <c r="L505" t="s">
        <v>43</v>
      </c>
      <c r="M505" t="s">
        <v>44</v>
      </c>
      <c r="O505" t="s">
        <v>44</v>
      </c>
      <c r="P505">
        <v>1</v>
      </c>
      <c r="Q505" t="s">
        <v>7</v>
      </c>
      <c r="S505" t="s">
        <v>7</v>
      </c>
      <c r="T505" t="s">
        <v>9</v>
      </c>
      <c r="U505" s="9" t="str">
        <f>VLOOKUP(Table1[[#This Row],[Stock]], Table2[[#All],[Stock]:[param_complete]], 2, FALSE)</f>
        <v>benthopelagic</v>
      </c>
      <c r="V505" s="9">
        <f>VLOOKUP(Table1[[#This Row],[Stock]], Table2[[#All],[Stock]:[param_complete]], 4, FALSE)</f>
        <v>4.49</v>
      </c>
      <c r="W505" s="9">
        <f>VLOOKUP(Table1[[#This Row],[Stock]], Table2[[#All],[Stock]:[param_complete]], 6, FALSE)</f>
        <v>450</v>
      </c>
      <c r="X505" s="9">
        <f>VLOOKUP(Table1[[#This Row],[Stock]], Table2[[#All],[Stock]:[param_complete]], 8, FALSE)</f>
        <v>8</v>
      </c>
      <c r="Y505" s="9">
        <f>VLOOKUP(Table1[[#This Row],[Stock]], Table2[[#All],[Stock]:[param_complete]], 10, FALSE)</f>
        <v>2</v>
      </c>
      <c r="Z505" s="9">
        <f>VLOOKUP(Table1[[#This Row],[Stock]], Table2[[#All],[Stock]:[param_complete]], 12, FALSE)</f>
        <v>12.5</v>
      </c>
      <c r="AA505" s="9">
        <f>VLOOKUP(Table1[[#This Row],[Stock]], Table2[[#All],[Stock]:[param_complete]], 14, FALSE)</f>
        <v>172</v>
      </c>
      <c r="AB505" s="9">
        <f>VLOOKUP(Table1[[#This Row],[Stock]], Table2[[#All],[Stock]:[param_complete]], 16, FALSE)</f>
        <v>250.66666670000001</v>
      </c>
      <c r="AC505" s="9">
        <f>VLOOKUP(Table1[[#This Row],[Stock]], Table2[[#All],[Stock]:[param_complete]], 18, FALSE)</f>
        <v>6.5499187E-2</v>
      </c>
      <c r="AD505" s="9">
        <f>VLOOKUP(Table1[[#This Row],[Stock]], Table2[[#All],[Stock]:[param_complete]], 20, FALSE)</f>
        <v>204</v>
      </c>
      <c r="AE505" s="9">
        <f>VLOOKUP(Table1[[#This Row],[Stock]], Table2[[#All],[Stock]:[param_complete]], 22, FALSE)</f>
        <v>34</v>
      </c>
      <c r="AF505" s="9">
        <f>VLOOKUP(Table1[[#This Row],[Stock]], Table2[[#All],[Stock]:[param_complete]], 24, FALSE)</f>
        <v>18</v>
      </c>
      <c r="AG505" s="9">
        <f>VLOOKUP(Table1[[#This Row],[Stock]], Table2[[#All],[Stock]:[param_complete]], 26, FALSE)</f>
        <v>0</v>
      </c>
      <c r="AH505" s="9">
        <f>VLOOKUP(Table1[[#This Row],[Stock]], Table2[[#All],[Stock]:[param_complete]], 28, FALSE)</f>
        <v>0</v>
      </c>
      <c r="AI505" s="9">
        <f>VLOOKUP(Table1[[#This Row],[Stock]], Table2[[#All],[Stock]:[param_complete]], 29, FALSE)</f>
        <v>500</v>
      </c>
      <c r="AJ505" s="9">
        <f>VLOOKUP(Table1[[#This Row],[Stock]], Table2[[#All],[Stock]:[param_complete]], 30, FALSE)</f>
        <v>250</v>
      </c>
      <c r="AK505" s="65">
        <f>VLOOKUP(Table1[[#This Row],[Stock]], Table2[[#All],[Stock]:[param_complete]], 32, FALSE)</f>
        <v>0</v>
      </c>
    </row>
    <row r="506" spans="1:37" x14ac:dyDescent="0.3">
      <c r="A506" t="s">
        <v>56</v>
      </c>
      <c r="B506" t="s">
        <v>57</v>
      </c>
      <c r="C506" t="s">
        <v>61</v>
      </c>
      <c r="D506">
        <v>6</v>
      </c>
      <c r="E506" s="92">
        <v>0</v>
      </c>
      <c r="G506">
        <v>0</v>
      </c>
      <c r="J506" t="s">
        <v>43</v>
      </c>
      <c r="L506" t="s">
        <v>43</v>
      </c>
      <c r="M506" t="s">
        <v>44</v>
      </c>
      <c r="O506" t="s">
        <v>44</v>
      </c>
      <c r="P506">
        <v>1</v>
      </c>
      <c r="Q506" t="s">
        <v>7</v>
      </c>
      <c r="S506" t="s">
        <v>7</v>
      </c>
      <c r="T506" t="s">
        <v>9</v>
      </c>
      <c r="U506" s="9" t="str">
        <f>VLOOKUP(Table1[[#This Row],[Stock]], Table2[[#All],[Stock]:[param_complete]], 2, FALSE)</f>
        <v>benthopelagic</v>
      </c>
      <c r="V506" s="9">
        <f>VLOOKUP(Table1[[#This Row],[Stock]], Table2[[#All],[Stock]:[param_complete]], 4, FALSE)</f>
        <v>4.49</v>
      </c>
      <c r="W506" s="9">
        <f>VLOOKUP(Table1[[#This Row],[Stock]], Table2[[#All],[Stock]:[param_complete]], 6, FALSE)</f>
        <v>450</v>
      </c>
      <c r="X506" s="9">
        <f>VLOOKUP(Table1[[#This Row],[Stock]], Table2[[#All],[Stock]:[param_complete]], 8, FALSE)</f>
        <v>8</v>
      </c>
      <c r="Y506" s="9">
        <f>VLOOKUP(Table1[[#This Row],[Stock]], Table2[[#All],[Stock]:[param_complete]], 10, FALSE)</f>
        <v>2</v>
      </c>
      <c r="Z506" s="9">
        <f>VLOOKUP(Table1[[#This Row],[Stock]], Table2[[#All],[Stock]:[param_complete]], 12, FALSE)</f>
        <v>12.5</v>
      </c>
      <c r="AA506" s="9">
        <f>VLOOKUP(Table1[[#This Row],[Stock]], Table2[[#All],[Stock]:[param_complete]], 14, FALSE)</f>
        <v>172</v>
      </c>
      <c r="AB506" s="9">
        <f>VLOOKUP(Table1[[#This Row],[Stock]], Table2[[#All],[Stock]:[param_complete]], 16, FALSE)</f>
        <v>250.66666670000001</v>
      </c>
      <c r="AC506" s="9">
        <f>VLOOKUP(Table1[[#This Row],[Stock]], Table2[[#All],[Stock]:[param_complete]], 18, FALSE)</f>
        <v>6.5499187E-2</v>
      </c>
      <c r="AD506" s="9">
        <f>VLOOKUP(Table1[[#This Row],[Stock]], Table2[[#All],[Stock]:[param_complete]], 20, FALSE)</f>
        <v>204</v>
      </c>
      <c r="AE506" s="9">
        <f>VLOOKUP(Table1[[#This Row],[Stock]], Table2[[#All],[Stock]:[param_complete]], 22, FALSE)</f>
        <v>34</v>
      </c>
      <c r="AF506" s="9">
        <f>VLOOKUP(Table1[[#This Row],[Stock]], Table2[[#All],[Stock]:[param_complete]], 24, FALSE)</f>
        <v>18</v>
      </c>
      <c r="AG506" s="9">
        <f>VLOOKUP(Table1[[#This Row],[Stock]], Table2[[#All],[Stock]:[param_complete]], 26, FALSE)</f>
        <v>0</v>
      </c>
      <c r="AH506" s="9">
        <f>VLOOKUP(Table1[[#This Row],[Stock]], Table2[[#All],[Stock]:[param_complete]], 28, FALSE)</f>
        <v>0</v>
      </c>
      <c r="AI506" s="9">
        <f>VLOOKUP(Table1[[#This Row],[Stock]], Table2[[#All],[Stock]:[param_complete]], 29, FALSE)</f>
        <v>500</v>
      </c>
      <c r="AJ506" s="9">
        <f>VLOOKUP(Table1[[#This Row],[Stock]], Table2[[#All],[Stock]:[param_complete]], 30, FALSE)</f>
        <v>250</v>
      </c>
      <c r="AK506" s="65">
        <f>VLOOKUP(Table1[[#This Row],[Stock]], Table2[[#All],[Stock]:[param_complete]], 32, FALSE)</f>
        <v>0</v>
      </c>
    </row>
    <row r="507" spans="1:37" x14ac:dyDescent="0.3">
      <c r="A507" t="s">
        <v>56</v>
      </c>
      <c r="B507" t="s">
        <v>57</v>
      </c>
      <c r="C507" t="s">
        <v>61</v>
      </c>
      <c r="D507">
        <v>7</v>
      </c>
      <c r="E507" s="92">
        <v>0</v>
      </c>
      <c r="G507">
        <v>0</v>
      </c>
      <c r="J507" t="s">
        <v>43</v>
      </c>
      <c r="L507" t="s">
        <v>43</v>
      </c>
      <c r="M507" t="s">
        <v>44</v>
      </c>
      <c r="O507" t="s">
        <v>44</v>
      </c>
      <c r="P507">
        <v>1</v>
      </c>
      <c r="Q507" t="s">
        <v>7</v>
      </c>
      <c r="S507" t="s">
        <v>7</v>
      </c>
      <c r="T507" t="s">
        <v>9</v>
      </c>
      <c r="U507" s="9" t="str">
        <f>VLOOKUP(Table1[[#This Row],[Stock]], Table2[[#All],[Stock]:[param_complete]], 2, FALSE)</f>
        <v>benthopelagic</v>
      </c>
      <c r="V507" s="9">
        <f>VLOOKUP(Table1[[#This Row],[Stock]], Table2[[#All],[Stock]:[param_complete]], 4, FALSE)</f>
        <v>4.49</v>
      </c>
      <c r="W507" s="9">
        <f>VLOOKUP(Table1[[#This Row],[Stock]], Table2[[#All],[Stock]:[param_complete]], 6, FALSE)</f>
        <v>450</v>
      </c>
      <c r="X507" s="9">
        <f>VLOOKUP(Table1[[#This Row],[Stock]], Table2[[#All],[Stock]:[param_complete]], 8, FALSE)</f>
        <v>8</v>
      </c>
      <c r="Y507" s="9">
        <f>VLOOKUP(Table1[[#This Row],[Stock]], Table2[[#All],[Stock]:[param_complete]], 10, FALSE)</f>
        <v>2</v>
      </c>
      <c r="Z507" s="9">
        <f>VLOOKUP(Table1[[#This Row],[Stock]], Table2[[#All],[Stock]:[param_complete]], 12, FALSE)</f>
        <v>12.5</v>
      </c>
      <c r="AA507" s="9">
        <f>VLOOKUP(Table1[[#This Row],[Stock]], Table2[[#All],[Stock]:[param_complete]], 14, FALSE)</f>
        <v>172</v>
      </c>
      <c r="AB507" s="9">
        <f>VLOOKUP(Table1[[#This Row],[Stock]], Table2[[#All],[Stock]:[param_complete]], 16, FALSE)</f>
        <v>250.66666670000001</v>
      </c>
      <c r="AC507" s="9">
        <f>VLOOKUP(Table1[[#This Row],[Stock]], Table2[[#All],[Stock]:[param_complete]], 18, FALSE)</f>
        <v>6.5499187E-2</v>
      </c>
      <c r="AD507" s="9">
        <f>VLOOKUP(Table1[[#This Row],[Stock]], Table2[[#All],[Stock]:[param_complete]], 20, FALSE)</f>
        <v>204</v>
      </c>
      <c r="AE507" s="9">
        <f>VLOOKUP(Table1[[#This Row],[Stock]], Table2[[#All],[Stock]:[param_complete]], 22, FALSE)</f>
        <v>34</v>
      </c>
      <c r="AF507" s="9">
        <f>VLOOKUP(Table1[[#This Row],[Stock]], Table2[[#All],[Stock]:[param_complete]], 24, FALSE)</f>
        <v>18</v>
      </c>
      <c r="AG507" s="9">
        <f>VLOOKUP(Table1[[#This Row],[Stock]], Table2[[#All],[Stock]:[param_complete]], 26, FALSE)</f>
        <v>0</v>
      </c>
      <c r="AH507" s="9">
        <f>VLOOKUP(Table1[[#This Row],[Stock]], Table2[[#All],[Stock]:[param_complete]], 28, FALSE)</f>
        <v>0</v>
      </c>
      <c r="AI507" s="9">
        <f>VLOOKUP(Table1[[#This Row],[Stock]], Table2[[#All],[Stock]:[param_complete]], 29, FALSE)</f>
        <v>500</v>
      </c>
      <c r="AJ507" s="9">
        <f>VLOOKUP(Table1[[#This Row],[Stock]], Table2[[#All],[Stock]:[param_complete]], 30, FALSE)</f>
        <v>250</v>
      </c>
      <c r="AK507" s="65">
        <f>VLOOKUP(Table1[[#This Row],[Stock]], Table2[[#All],[Stock]:[param_complete]], 32, FALSE)</f>
        <v>0</v>
      </c>
    </row>
    <row r="508" spans="1:37" x14ac:dyDescent="0.3">
      <c r="A508" t="s">
        <v>56</v>
      </c>
      <c r="B508" t="s">
        <v>57</v>
      </c>
      <c r="C508" t="s">
        <v>61</v>
      </c>
      <c r="D508">
        <v>8</v>
      </c>
      <c r="E508" s="92">
        <v>0</v>
      </c>
      <c r="G508">
        <v>0</v>
      </c>
      <c r="J508" t="s">
        <v>43</v>
      </c>
      <c r="L508" t="s">
        <v>43</v>
      </c>
      <c r="M508" t="s">
        <v>44</v>
      </c>
      <c r="O508" t="s">
        <v>44</v>
      </c>
      <c r="P508">
        <v>1</v>
      </c>
      <c r="Q508" t="s">
        <v>7</v>
      </c>
      <c r="S508" t="s">
        <v>7</v>
      </c>
      <c r="T508" t="s">
        <v>9</v>
      </c>
      <c r="U508" s="9" t="str">
        <f>VLOOKUP(Table1[[#This Row],[Stock]], Table2[[#All],[Stock]:[param_complete]], 2, FALSE)</f>
        <v>benthopelagic</v>
      </c>
      <c r="V508" s="9">
        <f>VLOOKUP(Table1[[#This Row],[Stock]], Table2[[#All],[Stock]:[param_complete]], 4, FALSE)</f>
        <v>4.49</v>
      </c>
      <c r="W508" s="9">
        <f>VLOOKUP(Table1[[#This Row],[Stock]], Table2[[#All],[Stock]:[param_complete]], 6, FALSE)</f>
        <v>450</v>
      </c>
      <c r="X508" s="9">
        <f>VLOOKUP(Table1[[#This Row],[Stock]], Table2[[#All],[Stock]:[param_complete]], 8, FALSE)</f>
        <v>8</v>
      </c>
      <c r="Y508" s="9">
        <f>VLOOKUP(Table1[[#This Row],[Stock]], Table2[[#All],[Stock]:[param_complete]], 10, FALSE)</f>
        <v>2</v>
      </c>
      <c r="Z508" s="9">
        <f>VLOOKUP(Table1[[#This Row],[Stock]], Table2[[#All],[Stock]:[param_complete]], 12, FALSE)</f>
        <v>12.5</v>
      </c>
      <c r="AA508" s="9">
        <f>VLOOKUP(Table1[[#This Row],[Stock]], Table2[[#All],[Stock]:[param_complete]], 14, FALSE)</f>
        <v>172</v>
      </c>
      <c r="AB508" s="9">
        <f>VLOOKUP(Table1[[#This Row],[Stock]], Table2[[#All],[Stock]:[param_complete]], 16, FALSE)</f>
        <v>250.66666670000001</v>
      </c>
      <c r="AC508" s="9">
        <f>VLOOKUP(Table1[[#This Row],[Stock]], Table2[[#All],[Stock]:[param_complete]], 18, FALSE)</f>
        <v>6.5499187E-2</v>
      </c>
      <c r="AD508" s="9">
        <f>VLOOKUP(Table1[[#This Row],[Stock]], Table2[[#All],[Stock]:[param_complete]], 20, FALSE)</f>
        <v>204</v>
      </c>
      <c r="AE508" s="9">
        <f>VLOOKUP(Table1[[#This Row],[Stock]], Table2[[#All],[Stock]:[param_complete]], 22, FALSE)</f>
        <v>34</v>
      </c>
      <c r="AF508" s="9">
        <f>VLOOKUP(Table1[[#This Row],[Stock]], Table2[[#All],[Stock]:[param_complete]], 24, FALSE)</f>
        <v>18</v>
      </c>
      <c r="AG508" s="9">
        <f>VLOOKUP(Table1[[#This Row],[Stock]], Table2[[#All],[Stock]:[param_complete]], 26, FALSE)</f>
        <v>0</v>
      </c>
      <c r="AH508" s="9">
        <f>VLOOKUP(Table1[[#This Row],[Stock]], Table2[[#All],[Stock]:[param_complete]], 28, FALSE)</f>
        <v>0</v>
      </c>
      <c r="AI508" s="9">
        <f>VLOOKUP(Table1[[#This Row],[Stock]], Table2[[#All],[Stock]:[param_complete]], 29, FALSE)</f>
        <v>500</v>
      </c>
      <c r="AJ508" s="9">
        <f>VLOOKUP(Table1[[#This Row],[Stock]], Table2[[#All],[Stock]:[param_complete]], 30, FALSE)</f>
        <v>250</v>
      </c>
      <c r="AK508" s="65">
        <f>VLOOKUP(Table1[[#This Row],[Stock]], Table2[[#All],[Stock]:[param_complete]], 32, FALSE)</f>
        <v>0</v>
      </c>
    </row>
    <row r="509" spans="1:37" x14ac:dyDescent="0.3">
      <c r="A509" t="s">
        <v>56</v>
      </c>
      <c r="B509" t="s">
        <v>57</v>
      </c>
      <c r="C509" t="s">
        <v>61</v>
      </c>
      <c r="D509">
        <v>9</v>
      </c>
      <c r="E509" s="92">
        <v>0</v>
      </c>
      <c r="G509">
        <v>0</v>
      </c>
      <c r="J509" t="s">
        <v>43</v>
      </c>
      <c r="L509" t="s">
        <v>43</v>
      </c>
      <c r="M509" t="s">
        <v>44</v>
      </c>
      <c r="O509" t="s">
        <v>44</v>
      </c>
      <c r="P509">
        <v>1</v>
      </c>
      <c r="Q509" t="s">
        <v>7</v>
      </c>
      <c r="S509" t="s">
        <v>7</v>
      </c>
      <c r="T509" t="s">
        <v>9</v>
      </c>
      <c r="U509" s="9" t="str">
        <f>VLOOKUP(Table1[[#This Row],[Stock]], Table2[[#All],[Stock]:[param_complete]], 2, FALSE)</f>
        <v>benthopelagic</v>
      </c>
      <c r="V509" s="9">
        <f>VLOOKUP(Table1[[#This Row],[Stock]], Table2[[#All],[Stock]:[param_complete]], 4, FALSE)</f>
        <v>4.49</v>
      </c>
      <c r="W509" s="9">
        <f>VLOOKUP(Table1[[#This Row],[Stock]], Table2[[#All],[Stock]:[param_complete]], 6, FALSE)</f>
        <v>450</v>
      </c>
      <c r="X509" s="9">
        <f>VLOOKUP(Table1[[#This Row],[Stock]], Table2[[#All],[Stock]:[param_complete]], 8, FALSE)</f>
        <v>8</v>
      </c>
      <c r="Y509" s="9">
        <f>VLOOKUP(Table1[[#This Row],[Stock]], Table2[[#All],[Stock]:[param_complete]], 10, FALSE)</f>
        <v>2</v>
      </c>
      <c r="Z509" s="9">
        <f>VLOOKUP(Table1[[#This Row],[Stock]], Table2[[#All],[Stock]:[param_complete]], 12, FALSE)</f>
        <v>12.5</v>
      </c>
      <c r="AA509" s="9">
        <f>VLOOKUP(Table1[[#This Row],[Stock]], Table2[[#All],[Stock]:[param_complete]], 14, FALSE)</f>
        <v>172</v>
      </c>
      <c r="AB509" s="9">
        <f>VLOOKUP(Table1[[#This Row],[Stock]], Table2[[#All],[Stock]:[param_complete]], 16, FALSE)</f>
        <v>250.66666670000001</v>
      </c>
      <c r="AC509" s="9">
        <f>VLOOKUP(Table1[[#This Row],[Stock]], Table2[[#All],[Stock]:[param_complete]], 18, FALSE)</f>
        <v>6.5499187E-2</v>
      </c>
      <c r="AD509" s="9">
        <f>VLOOKUP(Table1[[#This Row],[Stock]], Table2[[#All],[Stock]:[param_complete]], 20, FALSE)</f>
        <v>204</v>
      </c>
      <c r="AE509" s="9">
        <f>VLOOKUP(Table1[[#This Row],[Stock]], Table2[[#All],[Stock]:[param_complete]], 22, FALSE)</f>
        <v>34</v>
      </c>
      <c r="AF509" s="9">
        <f>VLOOKUP(Table1[[#This Row],[Stock]], Table2[[#All],[Stock]:[param_complete]], 24, FALSE)</f>
        <v>18</v>
      </c>
      <c r="AG509" s="9">
        <f>VLOOKUP(Table1[[#This Row],[Stock]], Table2[[#All],[Stock]:[param_complete]], 26, FALSE)</f>
        <v>0</v>
      </c>
      <c r="AH509" s="9">
        <f>VLOOKUP(Table1[[#This Row],[Stock]], Table2[[#All],[Stock]:[param_complete]], 28, FALSE)</f>
        <v>0</v>
      </c>
      <c r="AI509" s="9">
        <f>VLOOKUP(Table1[[#This Row],[Stock]], Table2[[#All],[Stock]:[param_complete]], 29, FALSE)</f>
        <v>500</v>
      </c>
      <c r="AJ509" s="9">
        <f>VLOOKUP(Table1[[#This Row],[Stock]], Table2[[#All],[Stock]:[param_complete]], 30, FALSE)</f>
        <v>250</v>
      </c>
      <c r="AK509" s="65">
        <f>VLOOKUP(Table1[[#This Row],[Stock]], Table2[[#All],[Stock]:[param_complete]], 32, FALSE)</f>
        <v>0</v>
      </c>
    </row>
    <row r="510" spans="1:37" x14ac:dyDescent="0.3">
      <c r="A510" t="s">
        <v>56</v>
      </c>
      <c r="B510" t="s">
        <v>57</v>
      </c>
      <c r="C510" t="s">
        <v>61</v>
      </c>
      <c r="D510">
        <v>10</v>
      </c>
      <c r="E510" s="92">
        <v>0</v>
      </c>
      <c r="G510">
        <v>0</v>
      </c>
      <c r="J510" t="s">
        <v>43</v>
      </c>
      <c r="L510" t="s">
        <v>43</v>
      </c>
      <c r="M510" t="s">
        <v>44</v>
      </c>
      <c r="O510" t="s">
        <v>44</v>
      </c>
      <c r="P510">
        <v>1</v>
      </c>
      <c r="Q510" t="s">
        <v>7</v>
      </c>
      <c r="S510" t="s">
        <v>7</v>
      </c>
      <c r="T510" t="s">
        <v>9</v>
      </c>
      <c r="U510" s="9" t="str">
        <f>VLOOKUP(Table1[[#This Row],[Stock]], Table2[[#All],[Stock]:[param_complete]], 2, FALSE)</f>
        <v>benthopelagic</v>
      </c>
      <c r="V510" s="9">
        <f>VLOOKUP(Table1[[#This Row],[Stock]], Table2[[#All],[Stock]:[param_complete]], 4, FALSE)</f>
        <v>4.49</v>
      </c>
      <c r="W510" s="9">
        <f>VLOOKUP(Table1[[#This Row],[Stock]], Table2[[#All],[Stock]:[param_complete]], 6, FALSE)</f>
        <v>450</v>
      </c>
      <c r="X510" s="9">
        <f>VLOOKUP(Table1[[#This Row],[Stock]], Table2[[#All],[Stock]:[param_complete]], 8, FALSE)</f>
        <v>8</v>
      </c>
      <c r="Y510" s="9">
        <f>VLOOKUP(Table1[[#This Row],[Stock]], Table2[[#All],[Stock]:[param_complete]], 10, FALSE)</f>
        <v>2</v>
      </c>
      <c r="Z510" s="9">
        <f>VLOOKUP(Table1[[#This Row],[Stock]], Table2[[#All],[Stock]:[param_complete]], 12, FALSE)</f>
        <v>12.5</v>
      </c>
      <c r="AA510" s="9">
        <f>VLOOKUP(Table1[[#This Row],[Stock]], Table2[[#All],[Stock]:[param_complete]], 14, FALSE)</f>
        <v>172</v>
      </c>
      <c r="AB510" s="9">
        <f>VLOOKUP(Table1[[#This Row],[Stock]], Table2[[#All],[Stock]:[param_complete]], 16, FALSE)</f>
        <v>250.66666670000001</v>
      </c>
      <c r="AC510" s="9">
        <f>VLOOKUP(Table1[[#This Row],[Stock]], Table2[[#All],[Stock]:[param_complete]], 18, FALSE)</f>
        <v>6.5499187E-2</v>
      </c>
      <c r="AD510" s="9">
        <f>VLOOKUP(Table1[[#This Row],[Stock]], Table2[[#All],[Stock]:[param_complete]], 20, FALSE)</f>
        <v>204</v>
      </c>
      <c r="AE510" s="9">
        <f>VLOOKUP(Table1[[#This Row],[Stock]], Table2[[#All],[Stock]:[param_complete]], 22, FALSE)</f>
        <v>34</v>
      </c>
      <c r="AF510" s="9">
        <f>VLOOKUP(Table1[[#This Row],[Stock]], Table2[[#All],[Stock]:[param_complete]], 24, FALSE)</f>
        <v>18</v>
      </c>
      <c r="AG510" s="9">
        <f>VLOOKUP(Table1[[#This Row],[Stock]], Table2[[#All],[Stock]:[param_complete]], 26, FALSE)</f>
        <v>0</v>
      </c>
      <c r="AH510" s="9">
        <f>VLOOKUP(Table1[[#This Row],[Stock]], Table2[[#All],[Stock]:[param_complete]], 28, FALSE)</f>
        <v>0</v>
      </c>
      <c r="AI510" s="9">
        <f>VLOOKUP(Table1[[#This Row],[Stock]], Table2[[#All],[Stock]:[param_complete]], 29, FALSE)</f>
        <v>500</v>
      </c>
      <c r="AJ510" s="9">
        <f>VLOOKUP(Table1[[#This Row],[Stock]], Table2[[#All],[Stock]:[param_complete]], 30, FALSE)</f>
        <v>250</v>
      </c>
      <c r="AK510" s="65">
        <f>VLOOKUP(Table1[[#This Row],[Stock]], Table2[[#All],[Stock]:[param_complete]], 32, FALSE)</f>
        <v>0</v>
      </c>
    </row>
    <row r="511" spans="1:37" x14ac:dyDescent="0.3">
      <c r="A511" t="s">
        <v>56</v>
      </c>
      <c r="B511" t="s">
        <v>57</v>
      </c>
      <c r="C511" t="s">
        <v>61</v>
      </c>
      <c r="D511">
        <v>11</v>
      </c>
      <c r="E511" s="92">
        <v>0</v>
      </c>
      <c r="G511">
        <v>0</v>
      </c>
      <c r="J511" t="s">
        <v>43</v>
      </c>
      <c r="L511" t="s">
        <v>43</v>
      </c>
      <c r="M511" t="s">
        <v>44</v>
      </c>
      <c r="O511" t="s">
        <v>44</v>
      </c>
      <c r="P511">
        <v>1</v>
      </c>
      <c r="Q511" t="s">
        <v>7</v>
      </c>
      <c r="S511" t="s">
        <v>7</v>
      </c>
      <c r="T511" t="s">
        <v>9</v>
      </c>
      <c r="U511" s="9" t="str">
        <f>VLOOKUP(Table1[[#This Row],[Stock]], Table2[[#All],[Stock]:[param_complete]], 2, FALSE)</f>
        <v>benthopelagic</v>
      </c>
      <c r="V511" s="9">
        <f>VLOOKUP(Table1[[#This Row],[Stock]], Table2[[#All],[Stock]:[param_complete]], 4, FALSE)</f>
        <v>4.49</v>
      </c>
      <c r="W511" s="9">
        <f>VLOOKUP(Table1[[#This Row],[Stock]], Table2[[#All],[Stock]:[param_complete]], 6, FALSE)</f>
        <v>450</v>
      </c>
      <c r="X511" s="9">
        <f>VLOOKUP(Table1[[#This Row],[Stock]], Table2[[#All],[Stock]:[param_complete]], 8, FALSE)</f>
        <v>8</v>
      </c>
      <c r="Y511" s="9">
        <f>VLOOKUP(Table1[[#This Row],[Stock]], Table2[[#All],[Stock]:[param_complete]], 10, FALSE)</f>
        <v>2</v>
      </c>
      <c r="Z511" s="9">
        <f>VLOOKUP(Table1[[#This Row],[Stock]], Table2[[#All],[Stock]:[param_complete]], 12, FALSE)</f>
        <v>12.5</v>
      </c>
      <c r="AA511" s="9">
        <f>VLOOKUP(Table1[[#This Row],[Stock]], Table2[[#All],[Stock]:[param_complete]], 14, FALSE)</f>
        <v>172</v>
      </c>
      <c r="AB511" s="9">
        <f>VLOOKUP(Table1[[#This Row],[Stock]], Table2[[#All],[Stock]:[param_complete]], 16, FALSE)</f>
        <v>250.66666670000001</v>
      </c>
      <c r="AC511" s="9">
        <f>VLOOKUP(Table1[[#This Row],[Stock]], Table2[[#All],[Stock]:[param_complete]], 18, FALSE)</f>
        <v>6.5499187E-2</v>
      </c>
      <c r="AD511" s="9">
        <f>VLOOKUP(Table1[[#This Row],[Stock]], Table2[[#All],[Stock]:[param_complete]], 20, FALSE)</f>
        <v>204</v>
      </c>
      <c r="AE511" s="9">
        <f>VLOOKUP(Table1[[#This Row],[Stock]], Table2[[#All],[Stock]:[param_complete]], 22, FALSE)</f>
        <v>34</v>
      </c>
      <c r="AF511" s="9">
        <f>VLOOKUP(Table1[[#This Row],[Stock]], Table2[[#All],[Stock]:[param_complete]], 24, FALSE)</f>
        <v>18</v>
      </c>
      <c r="AG511" s="9">
        <f>VLOOKUP(Table1[[#This Row],[Stock]], Table2[[#All],[Stock]:[param_complete]], 26, FALSE)</f>
        <v>0</v>
      </c>
      <c r="AH511" s="9">
        <f>VLOOKUP(Table1[[#This Row],[Stock]], Table2[[#All],[Stock]:[param_complete]], 28, FALSE)</f>
        <v>0</v>
      </c>
      <c r="AI511" s="9">
        <f>VLOOKUP(Table1[[#This Row],[Stock]], Table2[[#All],[Stock]:[param_complete]], 29, FALSE)</f>
        <v>500</v>
      </c>
      <c r="AJ511" s="9">
        <f>VLOOKUP(Table1[[#This Row],[Stock]], Table2[[#All],[Stock]:[param_complete]], 30, FALSE)</f>
        <v>250</v>
      </c>
      <c r="AK511" s="65">
        <f>VLOOKUP(Table1[[#This Row],[Stock]], Table2[[#All],[Stock]:[param_complete]], 32, FALSE)</f>
        <v>0</v>
      </c>
    </row>
    <row r="512" spans="1:37" x14ac:dyDescent="0.3">
      <c r="A512" t="s">
        <v>56</v>
      </c>
      <c r="B512" t="s">
        <v>57</v>
      </c>
      <c r="C512" t="s">
        <v>61</v>
      </c>
      <c r="D512">
        <v>12</v>
      </c>
      <c r="E512" s="92">
        <v>0</v>
      </c>
      <c r="G512">
        <v>0</v>
      </c>
      <c r="J512" t="s">
        <v>43</v>
      </c>
      <c r="L512" t="s">
        <v>43</v>
      </c>
      <c r="M512" t="s">
        <v>44</v>
      </c>
      <c r="O512" t="s">
        <v>44</v>
      </c>
      <c r="P512">
        <v>1</v>
      </c>
      <c r="Q512" t="s">
        <v>7</v>
      </c>
      <c r="S512" t="s">
        <v>7</v>
      </c>
      <c r="T512" t="s">
        <v>9</v>
      </c>
      <c r="U512" s="9" t="str">
        <f>VLOOKUP(Table1[[#This Row],[Stock]], Table2[[#All],[Stock]:[param_complete]], 2, FALSE)</f>
        <v>benthopelagic</v>
      </c>
      <c r="V512" s="9">
        <f>VLOOKUP(Table1[[#This Row],[Stock]], Table2[[#All],[Stock]:[param_complete]], 4, FALSE)</f>
        <v>4.49</v>
      </c>
      <c r="W512" s="9">
        <f>VLOOKUP(Table1[[#This Row],[Stock]], Table2[[#All],[Stock]:[param_complete]], 6, FALSE)</f>
        <v>450</v>
      </c>
      <c r="X512" s="9">
        <f>VLOOKUP(Table1[[#This Row],[Stock]], Table2[[#All],[Stock]:[param_complete]], 8, FALSE)</f>
        <v>8</v>
      </c>
      <c r="Y512" s="9">
        <f>VLOOKUP(Table1[[#This Row],[Stock]], Table2[[#All],[Stock]:[param_complete]], 10, FALSE)</f>
        <v>2</v>
      </c>
      <c r="Z512" s="9">
        <f>VLOOKUP(Table1[[#This Row],[Stock]], Table2[[#All],[Stock]:[param_complete]], 12, FALSE)</f>
        <v>12.5</v>
      </c>
      <c r="AA512" s="9">
        <f>VLOOKUP(Table1[[#This Row],[Stock]], Table2[[#All],[Stock]:[param_complete]], 14, FALSE)</f>
        <v>172</v>
      </c>
      <c r="AB512" s="9">
        <f>VLOOKUP(Table1[[#This Row],[Stock]], Table2[[#All],[Stock]:[param_complete]], 16, FALSE)</f>
        <v>250.66666670000001</v>
      </c>
      <c r="AC512" s="9">
        <f>VLOOKUP(Table1[[#This Row],[Stock]], Table2[[#All],[Stock]:[param_complete]], 18, FALSE)</f>
        <v>6.5499187E-2</v>
      </c>
      <c r="AD512" s="9">
        <f>VLOOKUP(Table1[[#This Row],[Stock]], Table2[[#All],[Stock]:[param_complete]], 20, FALSE)</f>
        <v>204</v>
      </c>
      <c r="AE512" s="9">
        <f>VLOOKUP(Table1[[#This Row],[Stock]], Table2[[#All],[Stock]:[param_complete]], 22, FALSE)</f>
        <v>34</v>
      </c>
      <c r="AF512" s="9">
        <f>VLOOKUP(Table1[[#This Row],[Stock]], Table2[[#All],[Stock]:[param_complete]], 24, FALSE)</f>
        <v>18</v>
      </c>
      <c r="AG512" s="9">
        <f>VLOOKUP(Table1[[#This Row],[Stock]], Table2[[#All],[Stock]:[param_complete]], 26, FALSE)</f>
        <v>0</v>
      </c>
      <c r="AH512" s="9">
        <f>VLOOKUP(Table1[[#This Row],[Stock]], Table2[[#All],[Stock]:[param_complete]], 28, FALSE)</f>
        <v>0</v>
      </c>
      <c r="AI512" s="9">
        <f>VLOOKUP(Table1[[#This Row],[Stock]], Table2[[#All],[Stock]:[param_complete]], 29, FALSE)</f>
        <v>500</v>
      </c>
      <c r="AJ512" s="9">
        <f>VLOOKUP(Table1[[#This Row],[Stock]], Table2[[#All],[Stock]:[param_complete]], 30, FALSE)</f>
        <v>250</v>
      </c>
      <c r="AK512" s="65">
        <f>VLOOKUP(Table1[[#This Row],[Stock]], Table2[[#All],[Stock]:[param_complete]], 32, FALSE)</f>
        <v>0</v>
      </c>
    </row>
    <row r="513" spans="1:37" s="97" customFormat="1" x14ac:dyDescent="0.3">
      <c r="A513" s="97" t="s">
        <v>56</v>
      </c>
      <c r="B513" s="97" t="s">
        <v>57</v>
      </c>
      <c r="C513" s="97" t="s">
        <v>61</v>
      </c>
      <c r="D513" s="97">
        <v>13</v>
      </c>
      <c r="E513" s="98">
        <v>0.01</v>
      </c>
      <c r="G513" s="97">
        <v>4.2000000000000003E-2</v>
      </c>
      <c r="J513" s="97" t="s">
        <v>43</v>
      </c>
      <c r="L513" s="97" t="s">
        <v>43</v>
      </c>
      <c r="M513" s="97" t="s">
        <v>44</v>
      </c>
      <c r="O513" s="97" t="s">
        <v>44</v>
      </c>
      <c r="P513" s="97">
        <v>1</v>
      </c>
      <c r="Q513" s="97" t="s">
        <v>7</v>
      </c>
      <c r="S513" s="97" t="s">
        <v>7</v>
      </c>
      <c r="T513" s="97" t="s">
        <v>9</v>
      </c>
      <c r="U513" s="96" t="str">
        <f>VLOOKUP(Table1[[#This Row],[Stock]], Table2[[#All],[Stock]:[param_complete]], 2, FALSE)</f>
        <v>benthopelagic</v>
      </c>
      <c r="V513" s="96">
        <f>VLOOKUP(Table1[[#This Row],[Stock]], Table2[[#All],[Stock]:[param_complete]], 4, FALSE)</f>
        <v>4.49</v>
      </c>
      <c r="W513" s="96">
        <f>VLOOKUP(Table1[[#This Row],[Stock]], Table2[[#All],[Stock]:[param_complete]], 6, FALSE)</f>
        <v>450</v>
      </c>
      <c r="X513" s="96">
        <f>VLOOKUP(Table1[[#This Row],[Stock]], Table2[[#All],[Stock]:[param_complete]], 8, FALSE)</f>
        <v>8</v>
      </c>
      <c r="Y513" s="96">
        <f>VLOOKUP(Table1[[#This Row],[Stock]], Table2[[#All],[Stock]:[param_complete]], 10, FALSE)</f>
        <v>2</v>
      </c>
      <c r="Z513" s="96">
        <f>VLOOKUP(Table1[[#This Row],[Stock]], Table2[[#All],[Stock]:[param_complete]], 12, FALSE)</f>
        <v>12.5</v>
      </c>
      <c r="AA513" s="96">
        <f>VLOOKUP(Table1[[#This Row],[Stock]], Table2[[#All],[Stock]:[param_complete]], 14, FALSE)</f>
        <v>172</v>
      </c>
      <c r="AB513" s="96">
        <f>VLOOKUP(Table1[[#This Row],[Stock]], Table2[[#All],[Stock]:[param_complete]], 16, FALSE)</f>
        <v>250.66666670000001</v>
      </c>
      <c r="AC513" s="96">
        <f>VLOOKUP(Table1[[#This Row],[Stock]], Table2[[#All],[Stock]:[param_complete]], 18, FALSE)</f>
        <v>6.5499187E-2</v>
      </c>
      <c r="AD513" s="96">
        <f>VLOOKUP(Table1[[#This Row],[Stock]], Table2[[#All],[Stock]:[param_complete]], 20, FALSE)</f>
        <v>204</v>
      </c>
      <c r="AE513" s="96">
        <f>VLOOKUP(Table1[[#This Row],[Stock]], Table2[[#All],[Stock]:[param_complete]], 22, FALSE)</f>
        <v>34</v>
      </c>
      <c r="AF513" s="96">
        <f>VLOOKUP(Table1[[#This Row],[Stock]], Table2[[#All],[Stock]:[param_complete]], 24, FALSE)</f>
        <v>18</v>
      </c>
      <c r="AG513" s="96">
        <f>VLOOKUP(Table1[[#This Row],[Stock]], Table2[[#All],[Stock]:[param_complete]], 26, FALSE)</f>
        <v>0</v>
      </c>
      <c r="AH513" s="96">
        <f>VLOOKUP(Table1[[#This Row],[Stock]], Table2[[#All],[Stock]:[param_complete]], 28, FALSE)</f>
        <v>0</v>
      </c>
      <c r="AI513" s="96">
        <f>VLOOKUP(Table1[[#This Row],[Stock]], Table2[[#All],[Stock]:[param_complete]], 29, FALSE)</f>
        <v>500</v>
      </c>
      <c r="AJ513" s="96">
        <f>VLOOKUP(Table1[[#This Row],[Stock]], Table2[[#All],[Stock]:[param_complete]], 30, FALSE)</f>
        <v>250</v>
      </c>
      <c r="AK513" s="100">
        <f>VLOOKUP(Table1[[#This Row],[Stock]], Table2[[#All],[Stock]:[param_complete]], 32, FALSE)</f>
        <v>0</v>
      </c>
    </row>
    <row r="514" spans="1:37" s="97" customFormat="1" x14ac:dyDescent="0.3">
      <c r="A514" s="97" t="s">
        <v>56</v>
      </c>
      <c r="B514" s="97" t="s">
        <v>57</v>
      </c>
      <c r="C514" s="97" t="s">
        <v>61</v>
      </c>
      <c r="D514" s="97">
        <v>14</v>
      </c>
      <c r="E514" s="98">
        <v>0.05</v>
      </c>
      <c r="G514" s="97">
        <v>0.21</v>
      </c>
      <c r="J514" s="97" t="s">
        <v>43</v>
      </c>
      <c r="L514" s="97" t="s">
        <v>43</v>
      </c>
      <c r="M514" s="97" t="s">
        <v>44</v>
      </c>
      <c r="O514" s="97" t="s">
        <v>44</v>
      </c>
      <c r="P514" s="97">
        <v>1</v>
      </c>
      <c r="Q514" s="97" t="s">
        <v>7</v>
      </c>
      <c r="S514" s="97" t="s">
        <v>7</v>
      </c>
      <c r="T514" s="97" t="s">
        <v>9</v>
      </c>
      <c r="U514" s="96" t="str">
        <f>VLOOKUP(Table1[[#This Row],[Stock]], Table2[[#All],[Stock]:[param_complete]], 2, FALSE)</f>
        <v>benthopelagic</v>
      </c>
      <c r="V514" s="96">
        <f>VLOOKUP(Table1[[#This Row],[Stock]], Table2[[#All],[Stock]:[param_complete]], 4, FALSE)</f>
        <v>4.49</v>
      </c>
      <c r="W514" s="96">
        <f>VLOOKUP(Table1[[#This Row],[Stock]], Table2[[#All],[Stock]:[param_complete]], 6, FALSE)</f>
        <v>450</v>
      </c>
      <c r="X514" s="96">
        <f>VLOOKUP(Table1[[#This Row],[Stock]], Table2[[#All],[Stock]:[param_complete]], 8, FALSE)</f>
        <v>8</v>
      </c>
      <c r="Y514" s="96">
        <f>VLOOKUP(Table1[[#This Row],[Stock]], Table2[[#All],[Stock]:[param_complete]], 10, FALSE)</f>
        <v>2</v>
      </c>
      <c r="Z514" s="96">
        <f>VLOOKUP(Table1[[#This Row],[Stock]], Table2[[#All],[Stock]:[param_complete]], 12, FALSE)</f>
        <v>12.5</v>
      </c>
      <c r="AA514" s="96">
        <f>VLOOKUP(Table1[[#This Row],[Stock]], Table2[[#All],[Stock]:[param_complete]], 14, FALSE)</f>
        <v>172</v>
      </c>
      <c r="AB514" s="96">
        <f>VLOOKUP(Table1[[#This Row],[Stock]], Table2[[#All],[Stock]:[param_complete]], 16, FALSE)</f>
        <v>250.66666670000001</v>
      </c>
      <c r="AC514" s="96">
        <f>VLOOKUP(Table1[[#This Row],[Stock]], Table2[[#All],[Stock]:[param_complete]], 18, FALSE)</f>
        <v>6.5499187E-2</v>
      </c>
      <c r="AD514" s="96">
        <f>VLOOKUP(Table1[[#This Row],[Stock]], Table2[[#All],[Stock]:[param_complete]], 20, FALSE)</f>
        <v>204</v>
      </c>
      <c r="AE514" s="96">
        <f>VLOOKUP(Table1[[#This Row],[Stock]], Table2[[#All],[Stock]:[param_complete]], 22, FALSE)</f>
        <v>34</v>
      </c>
      <c r="AF514" s="96">
        <f>VLOOKUP(Table1[[#This Row],[Stock]], Table2[[#All],[Stock]:[param_complete]], 24, FALSE)</f>
        <v>18</v>
      </c>
      <c r="AG514" s="96">
        <f>VLOOKUP(Table1[[#This Row],[Stock]], Table2[[#All],[Stock]:[param_complete]], 26, FALSE)</f>
        <v>0</v>
      </c>
      <c r="AH514" s="96">
        <f>VLOOKUP(Table1[[#This Row],[Stock]], Table2[[#All],[Stock]:[param_complete]], 28, FALSE)</f>
        <v>0</v>
      </c>
      <c r="AI514" s="96">
        <f>VLOOKUP(Table1[[#This Row],[Stock]], Table2[[#All],[Stock]:[param_complete]], 29, FALSE)</f>
        <v>500</v>
      </c>
      <c r="AJ514" s="96">
        <f>VLOOKUP(Table1[[#This Row],[Stock]], Table2[[#All],[Stock]:[param_complete]], 30, FALSE)</f>
        <v>250</v>
      </c>
      <c r="AK514" s="100">
        <f>VLOOKUP(Table1[[#This Row],[Stock]], Table2[[#All],[Stock]:[param_complete]], 32, FALSE)</f>
        <v>0</v>
      </c>
    </row>
    <row r="515" spans="1:37" x14ac:dyDescent="0.3">
      <c r="A515" t="s">
        <v>56</v>
      </c>
      <c r="B515" t="s">
        <v>57</v>
      </c>
      <c r="C515" t="s">
        <v>61</v>
      </c>
      <c r="D515">
        <v>15</v>
      </c>
      <c r="E515" s="92">
        <v>0.15</v>
      </c>
      <c r="G515">
        <v>0.63</v>
      </c>
      <c r="J515" t="s">
        <v>43</v>
      </c>
      <c r="L515" t="s">
        <v>43</v>
      </c>
      <c r="M515" t="s">
        <v>44</v>
      </c>
      <c r="O515" t="s">
        <v>44</v>
      </c>
      <c r="P515">
        <v>1</v>
      </c>
      <c r="Q515" t="s">
        <v>7</v>
      </c>
      <c r="S515" t="s">
        <v>7</v>
      </c>
      <c r="T515" t="s">
        <v>9</v>
      </c>
      <c r="U515" s="9" t="str">
        <f>VLOOKUP(Table1[[#This Row],[Stock]], Table2[[#All],[Stock]:[param_complete]], 2, FALSE)</f>
        <v>benthopelagic</v>
      </c>
      <c r="V515" s="9">
        <f>VLOOKUP(Table1[[#This Row],[Stock]], Table2[[#All],[Stock]:[param_complete]], 4, FALSE)</f>
        <v>4.49</v>
      </c>
      <c r="W515" s="9">
        <f>VLOOKUP(Table1[[#This Row],[Stock]], Table2[[#All],[Stock]:[param_complete]], 6, FALSE)</f>
        <v>450</v>
      </c>
      <c r="X515" s="9">
        <f>VLOOKUP(Table1[[#This Row],[Stock]], Table2[[#All],[Stock]:[param_complete]], 8, FALSE)</f>
        <v>8</v>
      </c>
      <c r="Y515" s="9">
        <f>VLOOKUP(Table1[[#This Row],[Stock]], Table2[[#All],[Stock]:[param_complete]], 10, FALSE)</f>
        <v>2</v>
      </c>
      <c r="Z515" s="9">
        <f>VLOOKUP(Table1[[#This Row],[Stock]], Table2[[#All],[Stock]:[param_complete]], 12, FALSE)</f>
        <v>12.5</v>
      </c>
      <c r="AA515" s="9">
        <f>VLOOKUP(Table1[[#This Row],[Stock]], Table2[[#All],[Stock]:[param_complete]], 14, FALSE)</f>
        <v>172</v>
      </c>
      <c r="AB515" s="9">
        <f>VLOOKUP(Table1[[#This Row],[Stock]], Table2[[#All],[Stock]:[param_complete]], 16, FALSE)</f>
        <v>250.66666670000001</v>
      </c>
      <c r="AC515" s="9">
        <f>VLOOKUP(Table1[[#This Row],[Stock]], Table2[[#All],[Stock]:[param_complete]], 18, FALSE)</f>
        <v>6.5499187E-2</v>
      </c>
      <c r="AD515" s="9">
        <f>VLOOKUP(Table1[[#This Row],[Stock]], Table2[[#All],[Stock]:[param_complete]], 20, FALSE)</f>
        <v>204</v>
      </c>
      <c r="AE515" s="9">
        <f>VLOOKUP(Table1[[#This Row],[Stock]], Table2[[#All],[Stock]:[param_complete]], 22, FALSE)</f>
        <v>34</v>
      </c>
      <c r="AF515" s="9">
        <f>VLOOKUP(Table1[[#This Row],[Stock]], Table2[[#All],[Stock]:[param_complete]], 24, FALSE)</f>
        <v>18</v>
      </c>
      <c r="AG515" s="9">
        <f>VLOOKUP(Table1[[#This Row],[Stock]], Table2[[#All],[Stock]:[param_complete]], 26, FALSE)</f>
        <v>0</v>
      </c>
      <c r="AH515" s="9">
        <f>VLOOKUP(Table1[[#This Row],[Stock]], Table2[[#All],[Stock]:[param_complete]], 28, FALSE)</f>
        <v>0</v>
      </c>
      <c r="AI515" s="9">
        <f>VLOOKUP(Table1[[#This Row],[Stock]], Table2[[#All],[Stock]:[param_complete]], 29, FALSE)</f>
        <v>500</v>
      </c>
      <c r="AJ515" s="9">
        <f>VLOOKUP(Table1[[#This Row],[Stock]], Table2[[#All],[Stock]:[param_complete]], 30, FALSE)</f>
        <v>250</v>
      </c>
      <c r="AK515" s="65">
        <f>VLOOKUP(Table1[[#This Row],[Stock]], Table2[[#All],[Stock]:[param_complete]], 32, FALSE)</f>
        <v>0</v>
      </c>
    </row>
    <row r="516" spans="1:37" x14ac:dyDescent="0.3">
      <c r="A516" t="s">
        <v>56</v>
      </c>
      <c r="B516" t="s">
        <v>57</v>
      </c>
      <c r="C516" t="s">
        <v>61</v>
      </c>
      <c r="D516">
        <v>16</v>
      </c>
      <c r="E516" s="92">
        <v>0.2</v>
      </c>
      <c r="G516">
        <v>0.84</v>
      </c>
      <c r="J516" t="s">
        <v>43</v>
      </c>
      <c r="L516" t="s">
        <v>43</v>
      </c>
      <c r="M516" t="s">
        <v>44</v>
      </c>
      <c r="O516" t="s">
        <v>44</v>
      </c>
      <c r="P516">
        <v>1</v>
      </c>
      <c r="Q516" t="s">
        <v>7</v>
      </c>
      <c r="S516" t="s">
        <v>7</v>
      </c>
      <c r="T516" t="s">
        <v>9</v>
      </c>
      <c r="U516" s="9" t="str">
        <f>VLOOKUP(Table1[[#This Row],[Stock]], Table2[[#All],[Stock]:[param_complete]], 2, FALSE)</f>
        <v>benthopelagic</v>
      </c>
      <c r="V516" s="9">
        <f>VLOOKUP(Table1[[#This Row],[Stock]], Table2[[#All],[Stock]:[param_complete]], 4, FALSE)</f>
        <v>4.49</v>
      </c>
      <c r="W516" s="9">
        <f>VLOOKUP(Table1[[#This Row],[Stock]], Table2[[#All],[Stock]:[param_complete]], 6, FALSE)</f>
        <v>450</v>
      </c>
      <c r="X516" s="9">
        <f>VLOOKUP(Table1[[#This Row],[Stock]], Table2[[#All],[Stock]:[param_complete]], 8, FALSE)</f>
        <v>8</v>
      </c>
      <c r="Y516" s="9">
        <f>VLOOKUP(Table1[[#This Row],[Stock]], Table2[[#All],[Stock]:[param_complete]], 10, FALSE)</f>
        <v>2</v>
      </c>
      <c r="Z516" s="9">
        <f>VLOOKUP(Table1[[#This Row],[Stock]], Table2[[#All],[Stock]:[param_complete]], 12, FALSE)</f>
        <v>12.5</v>
      </c>
      <c r="AA516" s="9">
        <f>VLOOKUP(Table1[[#This Row],[Stock]], Table2[[#All],[Stock]:[param_complete]], 14, FALSE)</f>
        <v>172</v>
      </c>
      <c r="AB516" s="9">
        <f>VLOOKUP(Table1[[#This Row],[Stock]], Table2[[#All],[Stock]:[param_complete]], 16, FALSE)</f>
        <v>250.66666670000001</v>
      </c>
      <c r="AC516" s="9">
        <f>VLOOKUP(Table1[[#This Row],[Stock]], Table2[[#All],[Stock]:[param_complete]], 18, FALSE)</f>
        <v>6.5499187E-2</v>
      </c>
      <c r="AD516" s="9">
        <f>VLOOKUP(Table1[[#This Row],[Stock]], Table2[[#All],[Stock]:[param_complete]], 20, FALSE)</f>
        <v>204</v>
      </c>
      <c r="AE516" s="9">
        <f>VLOOKUP(Table1[[#This Row],[Stock]], Table2[[#All],[Stock]:[param_complete]], 22, FALSE)</f>
        <v>34</v>
      </c>
      <c r="AF516" s="9">
        <f>VLOOKUP(Table1[[#This Row],[Stock]], Table2[[#All],[Stock]:[param_complete]], 24, FALSE)</f>
        <v>18</v>
      </c>
      <c r="AG516" s="9">
        <f>VLOOKUP(Table1[[#This Row],[Stock]], Table2[[#All],[Stock]:[param_complete]], 26, FALSE)</f>
        <v>0</v>
      </c>
      <c r="AH516" s="9">
        <f>VLOOKUP(Table1[[#This Row],[Stock]], Table2[[#All],[Stock]:[param_complete]], 28, FALSE)</f>
        <v>0</v>
      </c>
      <c r="AI516" s="9">
        <f>VLOOKUP(Table1[[#This Row],[Stock]], Table2[[#All],[Stock]:[param_complete]], 29, FALSE)</f>
        <v>500</v>
      </c>
      <c r="AJ516" s="9">
        <f>VLOOKUP(Table1[[#This Row],[Stock]], Table2[[#All],[Stock]:[param_complete]], 30, FALSE)</f>
        <v>250</v>
      </c>
      <c r="AK516" s="65">
        <f>VLOOKUP(Table1[[#This Row],[Stock]], Table2[[#All],[Stock]:[param_complete]], 32, FALSE)</f>
        <v>0</v>
      </c>
    </row>
    <row r="517" spans="1:37" s="97" customFormat="1" x14ac:dyDescent="0.3">
      <c r="A517" s="97" t="s">
        <v>56</v>
      </c>
      <c r="B517" s="97" t="s">
        <v>57</v>
      </c>
      <c r="C517" s="97" t="s">
        <v>61</v>
      </c>
      <c r="D517" s="97">
        <v>17</v>
      </c>
      <c r="E517" s="98">
        <v>0.35</v>
      </c>
      <c r="G517" s="97">
        <v>1.47</v>
      </c>
      <c r="J517" s="97" t="s">
        <v>43</v>
      </c>
      <c r="L517" s="97" t="s">
        <v>43</v>
      </c>
      <c r="M517" s="97" t="s">
        <v>44</v>
      </c>
      <c r="O517" s="97" t="s">
        <v>44</v>
      </c>
      <c r="P517" s="97">
        <v>1</v>
      </c>
      <c r="Q517" s="97" t="s">
        <v>7</v>
      </c>
      <c r="S517" s="97" t="s">
        <v>7</v>
      </c>
      <c r="T517" s="97" t="s">
        <v>9</v>
      </c>
      <c r="U517" s="96" t="str">
        <f>VLOOKUP(Table1[[#This Row],[Stock]], Table2[[#All],[Stock]:[param_complete]], 2, FALSE)</f>
        <v>benthopelagic</v>
      </c>
      <c r="V517" s="96">
        <f>VLOOKUP(Table1[[#This Row],[Stock]], Table2[[#All],[Stock]:[param_complete]], 4, FALSE)</f>
        <v>4.49</v>
      </c>
      <c r="W517" s="96">
        <f>VLOOKUP(Table1[[#This Row],[Stock]], Table2[[#All],[Stock]:[param_complete]], 6, FALSE)</f>
        <v>450</v>
      </c>
      <c r="X517" s="96">
        <f>VLOOKUP(Table1[[#This Row],[Stock]], Table2[[#All],[Stock]:[param_complete]], 8, FALSE)</f>
        <v>8</v>
      </c>
      <c r="Y517" s="96">
        <f>VLOOKUP(Table1[[#This Row],[Stock]], Table2[[#All],[Stock]:[param_complete]], 10, FALSE)</f>
        <v>2</v>
      </c>
      <c r="Z517" s="96">
        <f>VLOOKUP(Table1[[#This Row],[Stock]], Table2[[#All],[Stock]:[param_complete]], 12, FALSE)</f>
        <v>12.5</v>
      </c>
      <c r="AA517" s="96">
        <f>VLOOKUP(Table1[[#This Row],[Stock]], Table2[[#All],[Stock]:[param_complete]], 14, FALSE)</f>
        <v>172</v>
      </c>
      <c r="AB517" s="96">
        <f>VLOOKUP(Table1[[#This Row],[Stock]], Table2[[#All],[Stock]:[param_complete]], 16, FALSE)</f>
        <v>250.66666670000001</v>
      </c>
      <c r="AC517" s="96">
        <f>VLOOKUP(Table1[[#This Row],[Stock]], Table2[[#All],[Stock]:[param_complete]], 18, FALSE)</f>
        <v>6.5499187E-2</v>
      </c>
      <c r="AD517" s="96">
        <f>VLOOKUP(Table1[[#This Row],[Stock]], Table2[[#All],[Stock]:[param_complete]], 20, FALSE)</f>
        <v>204</v>
      </c>
      <c r="AE517" s="96">
        <f>VLOOKUP(Table1[[#This Row],[Stock]], Table2[[#All],[Stock]:[param_complete]], 22, FALSE)</f>
        <v>34</v>
      </c>
      <c r="AF517" s="96">
        <f>VLOOKUP(Table1[[#This Row],[Stock]], Table2[[#All],[Stock]:[param_complete]], 24, FALSE)</f>
        <v>18</v>
      </c>
      <c r="AG517" s="96">
        <f>VLOOKUP(Table1[[#This Row],[Stock]], Table2[[#All],[Stock]:[param_complete]], 26, FALSE)</f>
        <v>0</v>
      </c>
      <c r="AH517" s="96">
        <f>VLOOKUP(Table1[[#This Row],[Stock]], Table2[[#All],[Stock]:[param_complete]], 28, FALSE)</f>
        <v>0</v>
      </c>
      <c r="AI517" s="96">
        <f>VLOOKUP(Table1[[#This Row],[Stock]], Table2[[#All],[Stock]:[param_complete]], 29, FALSE)</f>
        <v>500</v>
      </c>
      <c r="AJ517" s="96">
        <f>VLOOKUP(Table1[[#This Row],[Stock]], Table2[[#All],[Stock]:[param_complete]], 30, FALSE)</f>
        <v>250</v>
      </c>
      <c r="AK517" s="100">
        <f>VLOOKUP(Table1[[#This Row],[Stock]], Table2[[#All],[Stock]:[param_complete]], 32, FALSE)</f>
        <v>0</v>
      </c>
    </row>
    <row r="518" spans="1:37" x14ac:dyDescent="0.3">
      <c r="A518" t="s">
        <v>56</v>
      </c>
      <c r="B518" t="s">
        <v>57</v>
      </c>
      <c r="C518" t="s">
        <v>61</v>
      </c>
      <c r="D518">
        <v>18</v>
      </c>
      <c r="E518" s="92">
        <v>0.45</v>
      </c>
      <c r="G518">
        <v>1.89</v>
      </c>
      <c r="J518" t="s">
        <v>43</v>
      </c>
      <c r="L518" t="s">
        <v>43</v>
      </c>
      <c r="M518" t="s">
        <v>44</v>
      </c>
      <c r="O518" t="s">
        <v>44</v>
      </c>
      <c r="P518">
        <v>1</v>
      </c>
      <c r="Q518" t="s">
        <v>7</v>
      </c>
      <c r="S518" t="s">
        <v>7</v>
      </c>
      <c r="T518" t="s">
        <v>9</v>
      </c>
      <c r="U518" s="9" t="str">
        <f>VLOOKUP(Table1[[#This Row],[Stock]], Table2[[#All],[Stock]:[param_complete]], 2, FALSE)</f>
        <v>benthopelagic</v>
      </c>
      <c r="V518" s="9">
        <f>VLOOKUP(Table1[[#This Row],[Stock]], Table2[[#All],[Stock]:[param_complete]], 4, FALSE)</f>
        <v>4.49</v>
      </c>
      <c r="W518" s="9">
        <f>VLOOKUP(Table1[[#This Row],[Stock]], Table2[[#All],[Stock]:[param_complete]], 6, FALSE)</f>
        <v>450</v>
      </c>
      <c r="X518" s="9">
        <f>VLOOKUP(Table1[[#This Row],[Stock]], Table2[[#All],[Stock]:[param_complete]], 8, FALSE)</f>
        <v>8</v>
      </c>
      <c r="Y518" s="9">
        <f>VLOOKUP(Table1[[#This Row],[Stock]], Table2[[#All],[Stock]:[param_complete]], 10, FALSE)</f>
        <v>2</v>
      </c>
      <c r="Z518" s="9">
        <f>VLOOKUP(Table1[[#This Row],[Stock]], Table2[[#All],[Stock]:[param_complete]], 12, FALSE)</f>
        <v>12.5</v>
      </c>
      <c r="AA518" s="9">
        <f>VLOOKUP(Table1[[#This Row],[Stock]], Table2[[#All],[Stock]:[param_complete]], 14, FALSE)</f>
        <v>172</v>
      </c>
      <c r="AB518" s="9">
        <f>VLOOKUP(Table1[[#This Row],[Stock]], Table2[[#All],[Stock]:[param_complete]], 16, FALSE)</f>
        <v>250.66666670000001</v>
      </c>
      <c r="AC518" s="9">
        <f>VLOOKUP(Table1[[#This Row],[Stock]], Table2[[#All],[Stock]:[param_complete]], 18, FALSE)</f>
        <v>6.5499187E-2</v>
      </c>
      <c r="AD518" s="9">
        <f>VLOOKUP(Table1[[#This Row],[Stock]], Table2[[#All],[Stock]:[param_complete]], 20, FALSE)</f>
        <v>204</v>
      </c>
      <c r="AE518" s="9">
        <f>VLOOKUP(Table1[[#This Row],[Stock]], Table2[[#All],[Stock]:[param_complete]], 22, FALSE)</f>
        <v>34</v>
      </c>
      <c r="AF518" s="9">
        <f>VLOOKUP(Table1[[#This Row],[Stock]], Table2[[#All],[Stock]:[param_complete]], 24, FALSE)</f>
        <v>18</v>
      </c>
      <c r="AG518" s="9">
        <f>VLOOKUP(Table1[[#This Row],[Stock]], Table2[[#All],[Stock]:[param_complete]], 26, FALSE)</f>
        <v>0</v>
      </c>
      <c r="AH518" s="9">
        <f>VLOOKUP(Table1[[#This Row],[Stock]], Table2[[#All],[Stock]:[param_complete]], 28, FALSE)</f>
        <v>0</v>
      </c>
      <c r="AI518" s="9">
        <f>VLOOKUP(Table1[[#This Row],[Stock]], Table2[[#All],[Stock]:[param_complete]], 29, FALSE)</f>
        <v>500</v>
      </c>
      <c r="AJ518" s="9">
        <f>VLOOKUP(Table1[[#This Row],[Stock]], Table2[[#All],[Stock]:[param_complete]], 30, FALSE)</f>
        <v>250</v>
      </c>
      <c r="AK518" s="65">
        <f>VLOOKUP(Table1[[#This Row],[Stock]], Table2[[#All],[Stock]:[param_complete]], 32, FALSE)</f>
        <v>0</v>
      </c>
    </row>
    <row r="519" spans="1:37" s="97" customFormat="1" x14ac:dyDescent="0.3">
      <c r="A519" s="97" t="s">
        <v>56</v>
      </c>
      <c r="B519" s="97" t="s">
        <v>57</v>
      </c>
      <c r="C519" s="97" t="s">
        <v>61</v>
      </c>
      <c r="D519" s="97">
        <v>19</v>
      </c>
      <c r="E519" s="98">
        <v>0.6</v>
      </c>
      <c r="G519" s="97">
        <v>2.52</v>
      </c>
      <c r="J519" s="97" t="s">
        <v>43</v>
      </c>
      <c r="L519" s="97" t="s">
        <v>43</v>
      </c>
      <c r="M519" s="97" t="s">
        <v>44</v>
      </c>
      <c r="O519" s="97" t="s">
        <v>44</v>
      </c>
      <c r="P519" s="97">
        <v>1</v>
      </c>
      <c r="Q519" s="97" t="s">
        <v>7</v>
      </c>
      <c r="S519" s="97" t="s">
        <v>7</v>
      </c>
      <c r="T519" s="97" t="s">
        <v>9</v>
      </c>
      <c r="U519" s="96" t="str">
        <f>VLOOKUP(Table1[[#This Row],[Stock]], Table2[[#All],[Stock]:[param_complete]], 2, FALSE)</f>
        <v>benthopelagic</v>
      </c>
      <c r="V519" s="96">
        <f>VLOOKUP(Table1[[#This Row],[Stock]], Table2[[#All],[Stock]:[param_complete]], 4, FALSE)</f>
        <v>4.49</v>
      </c>
      <c r="W519" s="96">
        <f>VLOOKUP(Table1[[#This Row],[Stock]], Table2[[#All],[Stock]:[param_complete]], 6, FALSE)</f>
        <v>450</v>
      </c>
      <c r="X519" s="96">
        <f>VLOOKUP(Table1[[#This Row],[Stock]], Table2[[#All],[Stock]:[param_complete]], 8, FALSE)</f>
        <v>8</v>
      </c>
      <c r="Y519" s="96">
        <f>VLOOKUP(Table1[[#This Row],[Stock]], Table2[[#All],[Stock]:[param_complete]], 10, FALSE)</f>
        <v>2</v>
      </c>
      <c r="Z519" s="96">
        <f>VLOOKUP(Table1[[#This Row],[Stock]], Table2[[#All],[Stock]:[param_complete]], 12, FALSE)</f>
        <v>12.5</v>
      </c>
      <c r="AA519" s="96">
        <f>VLOOKUP(Table1[[#This Row],[Stock]], Table2[[#All],[Stock]:[param_complete]], 14, FALSE)</f>
        <v>172</v>
      </c>
      <c r="AB519" s="96">
        <f>VLOOKUP(Table1[[#This Row],[Stock]], Table2[[#All],[Stock]:[param_complete]], 16, FALSE)</f>
        <v>250.66666670000001</v>
      </c>
      <c r="AC519" s="96">
        <f>VLOOKUP(Table1[[#This Row],[Stock]], Table2[[#All],[Stock]:[param_complete]], 18, FALSE)</f>
        <v>6.5499187E-2</v>
      </c>
      <c r="AD519" s="96">
        <f>VLOOKUP(Table1[[#This Row],[Stock]], Table2[[#All],[Stock]:[param_complete]], 20, FALSE)</f>
        <v>204</v>
      </c>
      <c r="AE519" s="96">
        <f>VLOOKUP(Table1[[#This Row],[Stock]], Table2[[#All],[Stock]:[param_complete]], 22, FALSE)</f>
        <v>34</v>
      </c>
      <c r="AF519" s="96">
        <f>VLOOKUP(Table1[[#This Row],[Stock]], Table2[[#All],[Stock]:[param_complete]], 24, FALSE)</f>
        <v>18</v>
      </c>
      <c r="AG519" s="96">
        <f>VLOOKUP(Table1[[#This Row],[Stock]], Table2[[#All],[Stock]:[param_complete]], 26, FALSE)</f>
        <v>0</v>
      </c>
      <c r="AH519" s="96">
        <f>VLOOKUP(Table1[[#This Row],[Stock]], Table2[[#All],[Stock]:[param_complete]], 28, FALSE)</f>
        <v>0</v>
      </c>
      <c r="AI519" s="96">
        <f>VLOOKUP(Table1[[#This Row],[Stock]], Table2[[#All],[Stock]:[param_complete]], 29, FALSE)</f>
        <v>500</v>
      </c>
      <c r="AJ519" s="96">
        <f>VLOOKUP(Table1[[#This Row],[Stock]], Table2[[#All],[Stock]:[param_complete]], 30, FALSE)</f>
        <v>250</v>
      </c>
      <c r="AK519" s="100">
        <f>VLOOKUP(Table1[[#This Row],[Stock]], Table2[[#All],[Stock]:[param_complete]], 32, FALSE)</f>
        <v>0</v>
      </c>
    </row>
    <row r="520" spans="1:37" x14ac:dyDescent="0.3">
      <c r="A520" t="s">
        <v>56</v>
      </c>
      <c r="B520" t="s">
        <v>57</v>
      </c>
      <c r="C520" t="s">
        <v>61</v>
      </c>
      <c r="D520">
        <v>20</v>
      </c>
      <c r="E520" s="92">
        <v>0.65</v>
      </c>
      <c r="G520">
        <v>2.73</v>
      </c>
      <c r="J520" t="s">
        <v>43</v>
      </c>
      <c r="L520" t="s">
        <v>43</v>
      </c>
      <c r="M520" t="s">
        <v>44</v>
      </c>
      <c r="O520" t="s">
        <v>44</v>
      </c>
      <c r="P520">
        <v>1</v>
      </c>
      <c r="Q520" t="s">
        <v>7</v>
      </c>
      <c r="S520" t="s">
        <v>7</v>
      </c>
      <c r="T520" t="s">
        <v>9</v>
      </c>
      <c r="U520" s="9" t="str">
        <f>VLOOKUP(Table1[[#This Row],[Stock]], Table2[[#All],[Stock]:[param_complete]], 2, FALSE)</f>
        <v>benthopelagic</v>
      </c>
      <c r="V520" s="9">
        <f>VLOOKUP(Table1[[#This Row],[Stock]], Table2[[#All],[Stock]:[param_complete]], 4, FALSE)</f>
        <v>4.49</v>
      </c>
      <c r="W520" s="9">
        <f>VLOOKUP(Table1[[#This Row],[Stock]], Table2[[#All],[Stock]:[param_complete]], 6, FALSE)</f>
        <v>450</v>
      </c>
      <c r="X520" s="9">
        <f>VLOOKUP(Table1[[#This Row],[Stock]], Table2[[#All],[Stock]:[param_complete]], 8, FALSE)</f>
        <v>8</v>
      </c>
      <c r="Y520" s="9">
        <f>VLOOKUP(Table1[[#This Row],[Stock]], Table2[[#All],[Stock]:[param_complete]], 10, FALSE)</f>
        <v>2</v>
      </c>
      <c r="Z520" s="9">
        <f>VLOOKUP(Table1[[#This Row],[Stock]], Table2[[#All],[Stock]:[param_complete]], 12, FALSE)</f>
        <v>12.5</v>
      </c>
      <c r="AA520" s="9">
        <f>VLOOKUP(Table1[[#This Row],[Stock]], Table2[[#All],[Stock]:[param_complete]], 14, FALSE)</f>
        <v>172</v>
      </c>
      <c r="AB520" s="9">
        <f>VLOOKUP(Table1[[#This Row],[Stock]], Table2[[#All],[Stock]:[param_complete]], 16, FALSE)</f>
        <v>250.66666670000001</v>
      </c>
      <c r="AC520" s="9">
        <f>VLOOKUP(Table1[[#This Row],[Stock]], Table2[[#All],[Stock]:[param_complete]], 18, FALSE)</f>
        <v>6.5499187E-2</v>
      </c>
      <c r="AD520" s="9">
        <f>VLOOKUP(Table1[[#This Row],[Stock]], Table2[[#All],[Stock]:[param_complete]], 20, FALSE)</f>
        <v>204</v>
      </c>
      <c r="AE520" s="9">
        <f>VLOOKUP(Table1[[#This Row],[Stock]], Table2[[#All],[Stock]:[param_complete]], 22, FALSE)</f>
        <v>34</v>
      </c>
      <c r="AF520" s="9">
        <f>VLOOKUP(Table1[[#This Row],[Stock]], Table2[[#All],[Stock]:[param_complete]], 24, FALSE)</f>
        <v>18</v>
      </c>
      <c r="AG520" s="9">
        <f>VLOOKUP(Table1[[#This Row],[Stock]], Table2[[#All],[Stock]:[param_complete]], 26, FALSE)</f>
        <v>0</v>
      </c>
      <c r="AH520" s="9">
        <f>VLOOKUP(Table1[[#This Row],[Stock]], Table2[[#All],[Stock]:[param_complete]], 28, FALSE)</f>
        <v>0</v>
      </c>
      <c r="AI520" s="9">
        <f>VLOOKUP(Table1[[#This Row],[Stock]], Table2[[#All],[Stock]:[param_complete]], 29, FALSE)</f>
        <v>500</v>
      </c>
      <c r="AJ520" s="9">
        <f>VLOOKUP(Table1[[#This Row],[Stock]], Table2[[#All],[Stock]:[param_complete]], 30, FALSE)</f>
        <v>250</v>
      </c>
      <c r="AK520" s="65">
        <f>VLOOKUP(Table1[[#This Row],[Stock]], Table2[[#All],[Stock]:[param_complete]], 32, FALSE)</f>
        <v>0</v>
      </c>
    </row>
    <row r="521" spans="1:37" s="97" customFormat="1" x14ac:dyDescent="0.3">
      <c r="A521" s="97" t="s">
        <v>56</v>
      </c>
      <c r="B521" s="97" t="s">
        <v>57</v>
      </c>
      <c r="C521" s="97" t="s">
        <v>61</v>
      </c>
      <c r="D521" s="97">
        <v>21</v>
      </c>
      <c r="E521" s="98">
        <v>0.7</v>
      </c>
      <c r="G521" s="97">
        <v>2.94</v>
      </c>
      <c r="J521" s="97" t="s">
        <v>43</v>
      </c>
      <c r="L521" s="97" t="s">
        <v>43</v>
      </c>
      <c r="M521" s="97" t="s">
        <v>44</v>
      </c>
      <c r="O521" s="97" t="s">
        <v>44</v>
      </c>
      <c r="P521" s="97">
        <v>1</v>
      </c>
      <c r="Q521" s="97" t="s">
        <v>7</v>
      </c>
      <c r="S521" s="97" t="s">
        <v>7</v>
      </c>
      <c r="T521" s="97" t="s">
        <v>9</v>
      </c>
      <c r="U521" s="96" t="str">
        <f>VLOOKUP(Table1[[#This Row],[Stock]], Table2[[#All],[Stock]:[param_complete]], 2, FALSE)</f>
        <v>benthopelagic</v>
      </c>
      <c r="V521" s="96">
        <f>VLOOKUP(Table1[[#This Row],[Stock]], Table2[[#All],[Stock]:[param_complete]], 4, FALSE)</f>
        <v>4.49</v>
      </c>
      <c r="W521" s="96">
        <f>VLOOKUP(Table1[[#This Row],[Stock]], Table2[[#All],[Stock]:[param_complete]], 6, FALSE)</f>
        <v>450</v>
      </c>
      <c r="X521" s="96">
        <f>VLOOKUP(Table1[[#This Row],[Stock]], Table2[[#All],[Stock]:[param_complete]], 8, FALSE)</f>
        <v>8</v>
      </c>
      <c r="Y521" s="96">
        <f>VLOOKUP(Table1[[#This Row],[Stock]], Table2[[#All],[Stock]:[param_complete]], 10, FALSE)</f>
        <v>2</v>
      </c>
      <c r="Z521" s="96">
        <f>VLOOKUP(Table1[[#This Row],[Stock]], Table2[[#All],[Stock]:[param_complete]], 12, FALSE)</f>
        <v>12.5</v>
      </c>
      <c r="AA521" s="96">
        <f>VLOOKUP(Table1[[#This Row],[Stock]], Table2[[#All],[Stock]:[param_complete]], 14, FALSE)</f>
        <v>172</v>
      </c>
      <c r="AB521" s="96">
        <f>VLOOKUP(Table1[[#This Row],[Stock]], Table2[[#All],[Stock]:[param_complete]], 16, FALSE)</f>
        <v>250.66666670000001</v>
      </c>
      <c r="AC521" s="96">
        <f>VLOOKUP(Table1[[#This Row],[Stock]], Table2[[#All],[Stock]:[param_complete]], 18, FALSE)</f>
        <v>6.5499187E-2</v>
      </c>
      <c r="AD521" s="96">
        <f>VLOOKUP(Table1[[#This Row],[Stock]], Table2[[#All],[Stock]:[param_complete]], 20, FALSE)</f>
        <v>204</v>
      </c>
      <c r="AE521" s="96">
        <f>VLOOKUP(Table1[[#This Row],[Stock]], Table2[[#All],[Stock]:[param_complete]], 22, FALSE)</f>
        <v>34</v>
      </c>
      <c r="AF521" s="96">
        <f>VLOOKUP(Table1[[#This Row],[Stock]], Table2[[#All],[Stock]:[param_complete]], 24, FALSE)</f>
        <v>18</v>
      </c>
      <c r="AG521" s="96">
        <f>VLOOKUP(Table1[[#This Row],[Stock]], Table2[[#All],[Stock]:[param_complete]], 26, FALSE)</f>
        <v>0</v>
      </c>
      <c r="AH521" s="96">
        <f>VLOOKUP(Table1[[#This Row],[Stock]], Table2[[#All],[Stock]:[param_complete]], 28, FALSE)</f>
        <v>0</v>
      </c>
      <c r="AI521" s="96">
        <f>VLOOKUP(Table1[[#This Row],[Stock]], Table2[[#All],[Stock]:[param_complete]], 29, FALSE)</f>
        <v>500</v>
      </c>
      <c r="AJ521" s="96">
        <f>VLOOKUP(Table1[[#This Row],[Stock]], Table2[[#All],[Stock]:[param_complete]], 30, FALSE)</f>
        <v>250</v>
      </c>
      <c r="AK521" s="100">
        <f>VLOOKUP(Table1[[#This Row],[Stock]], Table2[[#All],[Stock]:[param_complete]], 32, FALSE)</f>
        <v>0</v>
      </c>
    </row>
    <row r="522" spans="1:37" x14ac:dyDescent="0.3">
      <c r="A522" t="s">
        <v>56</v>
      </c>
      <c r="B522" t="s">
        <v>57</v>
      </c>
      <c r="C522" t="s">
        <v>61</v>
      </c>
      <c r="D522">
        <v>22</v>
      </c>
      <c r="E522" s="92">
        <v>0.85</v>
      </c>
      <c r="G522">
        <v>3.57</v>
      </c>
      <c r="J522" t="s">
        <v>43</v>
      </c>
      <c r="L522" t="s">
        <v>43</v>
      </c>
      <c r="M522" t="s">
        <v>44</v>
      </c>
      <c r="O522" t="s">
        <v>44</v>
      </c>
      <c r="P522">
        <v>1</v>
      </c>
      <c r="Q522" t="s">
        <v>7</v>
      </c>
      <c r="S522" t="s">
        <v>7</v>
      </c>
      <c r="T522" t="s">
        <v>9</v>
      </c>
      <c r="U522" s="9" t="str">
        <f>VLOOKUP(Table1[[#This Row],[Stock]], Table2[[#All],[Stock]:[param_complete]], 2, FALSE)</f>
        <v>benthopelagic</v>
      </c>
      <c r="V522" s="9">
        <f>VLOOKUP(Table1[[#This Row],[Stock]], Table2[[#All],[Stock]:[param_complete]], 4, FALSE)</f>
        <v>4.49</v>
      </c>
      <c r="W522" s="9">
        <f>VLOOKUP(Table1[[#This Row],[Stock]], Table2[[#All],[Stock]:[param_complete]], 6, FALSE)</f>
        <v>450</v>
      </c>
      <c r="X522" s="9">
        <f>VLOOKUP(Table1[[#This Row],[Stock]], Table2[[#All],[Stock]:[param_complete]], 8, FALSE)</f>
        <v>8</v>
      </c>
      <c r="Y522" s="9">
        <f>VLOOKUP(Table1[[#This Row],[Stock]], Table2[[#All],[Stock]:[param_complete]], 10, FALSE)</f>
        <v>2</v>
      </c>
      <c r="Z522" s="9">
        <f>VLOOKUP(Table1[[#This Row],[Stock]], Table2[[#All],[Stock]:[param_complete]], 12, FALSE)</f>
        <v>12.5</v>
      </c>
      <c r="AA522" s="9">
        <f>VLOOKUP(Table1[[#This Row],[Stock]], Table2[[#All],[Stock]:[param_complete]], 14, FALSE)</f>
        <v>172</v>
      </c>
      <c r="AB522" s="9">
        <f>VLOOKUP(Table1[[#This Row],[Stock]], Table2[[#All],[Stock]:[param_complete]], 16, FALSE)</f>
        <v>250.66666670000001</v>
      </c>
      <c r="AC522" s="9">
        <f>VLOOKUP(Table1[[#This Row],[Stock]], Table2[[#All],[Stock]:[param_complete]], 18, FALSE)</f>
        <v>6.5499187E-2</v>
      </c>
      <c r="AD522" s="9">
        <f>VLOOKUP(Table1[[#This Row],[Stock]], Table2[[#All],[Stock]:[param_complete]], 20, FALSE)</f>
        <v>204</v>
      </c>
      <c r="AE522" s="9">
        <f>VLOOKUP(Table1[[#This Row],[Stock]], Table2[[#All],[Stock]:[param_complete]], 22, FALSE)</f>
        <v>34</v>
      </c>
      <c r="AF522" s="9">
        <f>VLOOKUP(Table1[[#This Row],[Stock]], Table2[[#All],[Stock]:[param_complete]], 24, FALSE)</f>
        <v>18</v>
      </c>
      <c r="AG522" s="9">
        <f>VLOOKUP(Table1[[#This Row],[Stock]], Table2[[#All],[Stock]:[param_complete]], 26, FALSE)</f>
        <v>0</v>
      </c>
      <c r="AH522" s="9">
        <f>VLOOKUP(Table1[[#This Row],[Stock]], Table2[[#All],[Stock]:[param_complete]], 28, FALSE)</f>
        <v>0</v>
      </c>
      <c r="AI522" s="9">
        <f>VLOOKUP(Table1[[#This Row],[Stock]], Table2[[#All],[Stock]:[param_complete]], 29, FALSE)</f>
        <v>500</v>
      </c>
      <c r="AJ522" s="9">
        <f>VLOOKUP(Table1[[#This Row],[Stock]], Table2[[#All],[Stock]:[param_complete]], 30, FALSE)</f>
        <v>250</v>
      </c>
      <c r="AK522" s="65">
        <f>VLOOKUP(Table1[[#This Row],[Stock]], Table2[[#All],[Stock]:[param_complete]], 32, FALSE)</f>
        <v>0</v>
      </c>
    </row>
    <row r="523" spans="1:37" x14ac:dyDescent="0.3">
      <c r="A523" t="s">
        <v>56</v>
      </c>
      <c r="B523" t="s">
        <v>57</v>
      </c>
      <c r="C523" t="s">
        <v>61</v>
      </c>
      <c r="D523">
        <v>23</v>
      </c>
      <c r="E523" s="92">
        <v>0.9</v>
      </c>
      <c r="G523">
        <v>3.78</v>
      </c>
      <c r="J523" t="s">
        <v>43</v>
      </c>
      <c r="L523" t="s">
        <v>43</v>
      </c>
      <c r="M523" t="s">
        <v>44</v>
      </c>
      <c r="O523" t="s">
        <v>44</v>
      </c>
      <c r="P523">
        <v>1</v>
      </c>
      <c r="Q523" t="s">
        <v>7</v>
      </c>
      <c r="S523" t="s">
        <v>7</v>
      </c>
      <c r="T523" t="s">
        <v>9</v>
      </c>
      <c r="U523" s="9" t="str">
        <f>VLOOKUP(Table1[[#This Row],[Stock]], Table2[[#All],[Stock]:[param_complete]], 2, FALSE)</f>
        <v>benthopelagic</v>
      </c>
      <c r="V523" s="9">
        <f>VLOOKUP(Table1[[#This Row],[Stock]], Table2[[#All],[Stock]:[param_complete]], 4, FALSE)</f>
        <v>4.49</v>
      </c>
      <c r="W523" s="9">
        <f>VLOOKUP(Table1[[#This Row],[Stock]], Table2[[#All],[Stock]:[param_complete]], 6, FALSE)</f>
        <v>450</v>
      </c>
      <c r="X523" s="9">
        <f>VLOOKUP(Table1[[#This Row],[Stock]], Table2[[#All],[Stock]:[param_complete]], 8, FALSE)</f>
        <v>8</v>
      </c>
      <c r="Y523" s="9">
        <f>VLOOKUP(Table1[[#This Row],[Stock]], Table2[[#All],[Stock]:[param_complete]], 10, FALSE)</f>
        <v>2</v>
      </c>
      <c r="Z523" s="9">
        <f>VLOOKUP(Table1[[#This Row],[Stock]], Table2[[#All],[Stock]:[param_complete]], 12, FALSE)</f>
        <v>12.5</v>
      </c>
      <c r="AA523" s="9">
        <f>VLOOKUP(Table1[[#This Row],[Stock]], Table2[[#All],[Stock]:[param_complete]], 14, FALSE)</f>
        <v>172</v>
      </c>
      <c r="AB523" s="9">
        <f>VLOOKUP(Table1[[#This Row],[Stock]], Table2[[#All],[Stock]:[param_complete]], 16, FALSE)</f>
        <v>250.66666670000001</v>
      </c>
      <c r="AC523" s="9">
        <f>VLOOKUP(Table1[[#This Row],[Stock]], Table2[[#All],[Stock]:[param_complete]], 18, FALSE)</f>
        <v>6.5499187E-2</v>
      </c>
      <c r="AD523" s="9">
        <f>VLOOKUP(Table1[[#This Row],[Stock]], Table2[[#All],[Stock]:[param_complete]], 20, FALSE)</f>
        <v>204</v>
      </c>
      <c r="AE523" s="9">
        <f>VLOOKUP(Table1[[#This Row],[Stock]], Table2[[#All],[Stock]:[param_complete]], 22, FALSE)</f>
        <v>34</v>
      </c>
      <c r="AF523" s="9">
        <f>VLOOKUP(Table1[[#This Row],[Stock]], Table2[[#All],[Stock]:[param_complete]], 24, FALSE)</f>
        <v>18</v>
      </c>
      <c r="AG523" s="9">
        <f>VLOOKUP(Table1[[#This Row],[Stock]], Table2[[#All],[Stock]:[param_complete]], 26, FALSE)</f>
        <v>0</v>
      </c>
      <c r="AH523" s="9">
        <f>VLOOKUP(Table1[[#This Row],[Stock]], Table2[[#All],[Stock]:[param_complete]], 28, FALSE)</f>
        <v>0</v>
      </c>
      <c r="AI523" s="9">
        <f>VLOOKUP(Table1[[#This Row],[Stock]], Table2[[#All],[Stock]:[param_complete]], 29, FALSE)</f>
        <v>500</v>
      </c>
      <c r="AJ523" s="9">
        <f>VLOOKUP(Table1[[#This Row],[Stock]], Table2[[#All],[Stock]:[param_complete]], 30, FALSE)</f>
        <v>250</v>
      </c>
      <c r="AK523" s="65">
        <f>VLOOKUP(Table1[[#This Row],[Stock]], Table2[[#All],[Stock]:[param_complete]], 32, FALSE)</f>
        <v>0</v>
      </c>
    </row>
    <row r="524" spans="1:37" x14ac:dyDescent="0.3">
      <c r="A524" t="s">
        <v>56</v>
      </c>
      <c r="B524" t="s">
        <v>57</v>
      </c>
      <c r="C524" t="s">
        <v>61</v>
      </c>
      <c r="D524">
        <v>24</v>
      </c>
      <c r="E524" s="92">
        <v>0.9</v>
      </c>
      <c r="G524">
        <v>3.78</v>
      </c>
      <c r="J524" t="s">
        <v>43</v>
      </c>
      <c r="L524" t="s">
        <v>43</v>
      </c>
      <c r="M524" t="s">
        <v>44</v>
      </c>
      <c r="O524" t="s">
        <v>44</v>
      </c>
      <c r="P524">
        <v>1</v>
      </c>
      <c r="Q524" t="s">
        <v>7</v>
      </c>
      <c r="S524" t="s">
        <v>7</v>
      </c>
      <c r="T524" t="s">
        <v>9</v>
      </c>
      <c r="U524" s="9" t="str">
        <f>VLOOKUP(Table1[[#This Row],[Stock]], Table2[[#All],[Stock]:[param_complete]], 2, FALSE)</f>
        <v>benthopelagic</v>
      </c>
      <c r="V524" s="9">
        <f>VLOOKUP(Table1[[#This Row],[Stock]], Table2[[#All],[Stock]:[param_complete]], 4, FALSE)</f>
        <v>4.49</v>
      </c>
      <c r="W524" s="9">
        <f>VLOOKUP(Table1[[#This Row],[Stock]], Table2[[#All],[Stock]:[param_complete]], 6, FALSE)</f>
        <v>450</v>
      </c>
      <c r="X524" s="9">
        <f>VLOOKUP(Table1[[#This Row],[Stock]], Table2[[#All],[Stock]:[param_complete]], 8, FALSE)</f>
        <v>8</v>
      </c>
      <c r="Y524" s="9">
        <f>VLOOKUP(Table1[[#This Row],[Stock]], Table2[[#All],[Stock]:[param_complete]], 10, FALSE)</f>
        <v>2</v>
      </c>
      <c r="Z524" s="9">
        <f>VLOOKUP(Table1[[#This Row],[Stock]], Table2[[#All],[Stock]:[param_complete]], 12, FALSE)</f>
        <v>12.5</v>
      </c>
      <c r="AA524" s="9">
        <f>VLOOKUP(Table1[[#This Row],[Stock]], Table2[[#All],[Stock]:[param_complete]], 14, FALSE)</f>
        <v>172</v>
      </c>
      <c r="AB524" s="9">
        <f>VLOOKUP(Table1[[#This Row],[Stock]], Table2[[#All],[Stock]:[param_complete]], 16, FALSE)</f>
        <v>250.66666670000001</v>
      </c>
      <c r="AC524" s="9">
        <f>VLOOKUP(Table1[[#This Row],[Stock]], Table2[[#All],[Stock]:[param_complete]], 18, FALSE)</f>
        <v>6.5499187E-2</v>
      </c>
      <c r="AD524" s="9">
        <f>VLOOKUP(Table1[[#This Row],[Stock]], Table2[[#All],[Stock]:[param_complete]], 20, FALSE)</f>
        <v>204</v>
      </c>
      <c r="AE524" s="9">
        <f>VLOOKUP(Table1[[#This Row],[Stock]], Table2[[#All],[Stock]:[param_complete]], 22, FALSE)</f>
        <v>34</v>
      </c>
      <c r="AF524" s="9">
        <f>VLOOKUP(Table1[[#This Row],[Stock]], Table2[[#All],[Stock]:[param_complete]], 24, FALSE)</f>
        <v>18</v>
      </c>
      <c r="AG524" s="9">
        <f>VLOOKUP(Table1[[#This Row],[Stock]], Table2[[#All],[Stock]:[param_complete]], 26, FALSE)</f>
        <v>0</v>
      </c>
      <c r="AH524" s="9">
        <f>VLOOKUP(Table1[[#This Row],[Stock]], Table2[[#All],[Stock]:[param_complete]], 28, FALSE)</f>
        <v>0</v>
      </c>
      <c r="AI524" s="9">
        <f>VLOOKUP(Table1[[#This Row],[Stock]], Table2[[#All],[Stock]:[param_complete]], 29, FALSE)</f>
        <v>500</v>
      </c>
      <c r="AJ524" s="9">
        <f>VLOOKUP(Table1[[#This Row],[Stock]], Table2[[#All],[Stock]:[param_complete]], 30, FALSE)</f>
        <v>250</v>
      </c>
      <c r="AK524" s="65">
        <f>VLOOKUP(Table1[[#This Row],[Stock]], Table2[[#All],[Stock]:[param_complete]], 32, FALSE)</f>
        <v>0</v>
      </c>
    </row>
    <row r="525" spans="1:37" x14ac:dyDescent="0.3">
      <c r="A525" t="s">
        <v>56</v>
      </c>
      <c r="B525" t="s">
        <v>57</v>
      </c>
      <c r="C525" t="s">
        <v>61</v>
      </c>
      <c r="D525">
        <v>25</v>
      </c>
      <c r="E525" s="92">
        <v>0.95</v>
      </c>
      <c r="G525">
        <v>3.99</v>
      </c>
      <c r="J525" t="s">
        <v>43</v>
      </c>
      <c r="L525" t="s">
        <v>43</v>
      </c>
      <c r="M525" t="s">
        <v>44</v>
      </c>
      <c r="O525" t="s">
        <v>44</v>
      </c>
      <c r="P525">
        <v>1</v>
      </c>
      <c r="Q525" t="s">
        <v>7</v>
      </c>
      <c r="S525" t="s">
        <v>7</v>
      </c>
      <c r="T525" t="s">
        <v>9</v>
      </c>
      <c r="U525" s="9" t="str">
        <f>VLOOKUP(Table1[[#This Row],[Stock]], Table2[[#All],[Stock]:[param_complete]], 2, FALSE)</f>
        <v>benthopelagic</v>
      </c>
      <c r="V525" s="9">
        <f>VLOOKUP(Table1[[#This Row],[Stock]], Table2[[#All],[Stock]:[param_complete]], 4, FALSE)</f>
        <v>4.49</v>
      </c>
      <c r="W525" s="9">
        <f>VLOOKUP(Table1[[#This Row],[Stock]], Table2[[#All],[Stock]:[param_complete]], 6, FALSE)</f>
        <v>450</v>
      </c>
      <c r="X525" s="9">
        <f>VLOOKUP(Table1[[#This Row],[Stock]], Table2[[#All],[Stock]:[param_complete]], 8, FALSE)</f>
        <v>8</v>
      </c>
      <c r="Y525" s="9">
        <f>VLOOKUP(Table1[[#This Row],[Stock]], Table2[[#All],[Stock]:[param_complete]], 10, FALSE)</f>
        <v>2</v>
      </c>
      <c r="Z525" s="9">
        <f>VLOOKUP(Table1[[#This Row],[Stock]], Table2[[#All],[Stock]:[param_complete]], 12, FALSE)</f>
        <v>12.5</v>
      </c>
      <c r="AA525" s="9">
        <f>VLOOKUP(Table1[[#This Row],[Stock]], Table2[[#All],[Stock]:[param_complete]], 14, FALSE)</f>
        <v>172</v>
      </c>
      <c r="AB525" s="9">
        <f>VLOOKUP(Table1[[#This Row],[Stock]], Table2[[#All],[Stock]:[param_complete]], 16, FALSE)</f>
        <v>250.66666670000001</v>
      </c>
      <c r="AC525" s="9">
        <f>VLOOKUP(Table1[[#This Row],[Stock]], Table2[[#All],[Stock]:[param_complete]], 18, FALSE)</f>
        <v>6.5499187E-2</v>
      </c>
      <c r="AD525" s="9">
        <f>VLOOKUP(Table1[[#This Row],[Stock]], Table2[[#All],[Stock]:[param_complete]], 20, FALSE)</f>
        <v>204</v>
      </c>
      <c r="AE525" s="9">
        <f>VLOOKUP(Table1[[#This Row],[Stock]], Table2[[#All],[Stock]:[param_complete]], 22, FALSE)</f>
        <v>34</v>
      </c>
      <c r="AF525" s="9">
        <f>VLOOKUP(Table1[[#This Row],[Stock]], Table2[[#All],[Stock]:[param_complete]], 24, FALSE)</f>
        <v>18</v>
      </c>
      <c r="AG525" s="9">
        <f>VLOOKUP(Table1[[#This Row],[Stock]], Table2[[#All],[Stock]:[param_complete]], 26, FALSE)</f>
        <v>0</v>
      </c>
      <c r="AH525" s="9">
        <f>VLOOKUP(Table1[[#This Row],[Stock]], Table2[[#All],[Stock]:[param_complete]], 28, FALSE)</f>
        <v>0</v>
      </c>
      <c r="AI525" s="9">
        <f>VLOOKUP(Table1[[#This Row],[Stock]], Table2[[#All],[Stock]:[param_complete]], 29, FALSE)</f>
        <v>500</v>
      </c>
      <c r="AJ525" s="9">
        <f>VLOOKUP(Table1[[#This Row],[Stock]], Table2[[#All],[Stock]:[param_complete]], 30, FALSE)</f>
        <v>250</v>
      </c>
      <c r="AK525" s="65">
        <f>VLOOKUP(Table1[[#This Row],[Stock]], Table2[[#All],[Stock]:[param_complete]], 32, FALSE)</f>
        <v>0</v>
      </c>
    </row>
    <row r="526" spans="1:37" x14ac:dyDescent="0.3">
      <c r="A526" t="s">
        <v>56</v>
      </c>
      <c r="B526" t="s">
        <v>57</v>
      </c>
      <c r="C526" t="s">
        <v>61</v>
      </c>
      <c r="D526">
        <v>26</v>
      </c>
      <c r="E526" s="92">
        <v>0.95</v>
      </c>
      <c r="G526">
        <v>3.99</v>
      </c>
      <c r="J526" t="s">
        <v>43</v>
      </c>
      <c r="L526" t="s">
        <v>43</v>
      </c>
      <c r="M526" t="s">
        <v>44</v>
      </c>
      <c r="O526" t="s">
        <v>44</v>
      </c>
      <c r="P526">
        <v>1</v>
      </c>
      <c r="Q526" t="s">
        <v>7</v>
      </c>
      <c r="S526" t="s">
        <v>7</v>
      </c>
      <c r="T526" t="s">
        <v>9</v>
      </c>
      <c r="U526" s="9" t="str">
        <f>VLOOKUP(Table1[[#This Row],[Stock]], Table2[[#All],[Stock]:[param_complete]], 2, FALSE)</f>
        <v>benthopelagic</v>
      </c>
      <c r="V526" s="9">
        <f>VLOOKUP(Table1[[#This Row],[Stock]], Table2[[#All],[Stock]:[param_complete]], 4, FALSE)</f>
        <v>4.49</v>
      </c>
      <c r="W526" s="9">
        <f>VLOOKUP(Table1[[#This Row],[Stock]], Table2[[#All],[Stock]:[param_complete]], 6, FALSE)</f>
        <v>450</v>
      </c>
      <c r="X526" s="9">
        <f>VLOOKUP(Table1[[#This Row],[Stock]], Table2[[#All],[Stock]:[param_complete]], 8, FALSE)</f>
        <v>8</v>
      </c>
      <c r="Y526" s="9">
        <f>VLOOKUP(Table1[[#This Row],[Stock]], Table2[[#All],[Stock]:[param_complete]], 10, FALSE)</f>
        <v>2</v>
      </c>
      <c r="Z526" s="9">
        <f>VLOOKUP(Table1[[#This Row],[Stock]], Table2[[#All],[Stock]:[param_complete]], 12, FALSE)</f>
        <v>12.5</v>
      </c>
      <c r="AA526" s="9">
        <f>VLOOKUP(Table1[[#This Row],[Stock]], Table2[[#All],[Stock]:[param_complete]], 14, FALSE)</f>
        <v>172</v>
      </c>
      <c r="AB526" s="9">
        <f>VLOOKUP(Table1[[#This Row],[Stock]], Table2[[#All],[Stock]:[param_complete]], 16, FALSE)</f>
        <v>250.66666670000001</v>
      </c>
      <c r="AC526" s="9">
        <f>VLOOKUP(Table1[[#This Row],[Stock]], Table2[[#All],[Stock]:[param_complete]], 18, FALSE)</f>
        <v>6.5499187E-2</v>
      </c>
      <c r="AD526" s="9">
        <f>VLOOKUP(Table1[[#This Row],[Stock]], Table2[[#All],[Stock]:[param_complete]], 20, FALSE)</f>
        <v>204</v>
      </c>
      <c r="AE526" s="9">
        <f>VLOOKUP(Table1[[#This Row],[Stock]], Table2[[#All],[Stock]:[param_complete]], 22, FALSE)</f>
        <v>34</v>
      </c>
      <c r="AF526" s="9">
        <f>VLOOKUP(Table1[[#This Row],[Stock]], Table2[[#All],[Stock]:[param_complete]], 24, FALSE)</f>
        <v>18</v>
      </c>
      <c r="AG526" s="9">
        <f>VLOOKUP(Table1[[#This Row],[Stock]], Table2[[#All],[Stock]:[param_complete]], 26, FALSE)</f>
        <v>0</v>
      </c>
      <c r="AH526" s="9">
        <f>VLOOKUP(Table1[[#This Row],[Stock]], Table2[[#All],[Stock]:[param_complete]], 28, FALSE)</f>
        <v>0</v>
      </c>
      <c r="AI526" s="9">
        <f>VLOOKUP(Table1[[#This Row],[Stock]], Table2[[#All],[Stock]:[param_complete]], 29, FALSE)</f>
        <v>500</v>
      </c>
      <c r="AJ526" s="9">
        <f>VLOOKUP(Table1[[#This Row],[Stock]], Table2[[#All],[Stock]:[param_complete]], 30, FALSE)</f>
        <v>250</v>
      </c>
      <c r="AK526" s="65">
        <f>VLOOKUP(Table1[[#This Row],[Stock]], Table2[[#All],[Stock]:[param_complete]], 32, FALSE)</f>
        <v>0</v>
      </c>
    </row>
    <row r="527" spans="1:37" x14ac:dyDescent="0.3">
      <c r="A527" t="s">
        <v>56</v>
      </c>
      <c r="B527" t="s">
        <v>57</v>
      </c>
      <c r="C527" t="s">
        <v>61</v>
      </c>
      <c r="D527">
        <v>27</v>
      </c>
      <c r="E527" s="92">
        <v>0.95</v>
      </c>
      <c r="G527">
        <v>3.99</v>
      </c>
      <c r="J527" t="s">
        <v>43</v>
      </c>
      <c r="L527" t="s">
        <v>43</v>
      </c>
      <c r="M527" t="s">
        <v>44</v>
      </c>
      <c r="O527" t="s">
        <v>44</v>
      </c>
      <c r="P527">
        <v>1</v>
      </c>
      <c r="Q527" t="s">
        <v>7</v>
      </c>
      <c r="S527" t="s">
        <v>7</v>
      </c>
      <c r="T527" t="s">
        <v>9</v>
      </c>
      <c r="U527" s="9" t="str">
        <f>VLOOKUP(Table1[[#This Row],[Stock]], Table2[[#All],[Stock]:[param_complete]], 2, FALSE)</f>
        <v>benthopelagic</v>
      </c>
      <c r="V527" s="9">
        <f>VLOOKUP(Table1[[#This Row],[Stock]], Table2[[#All],[Stock]:[param_complete]], 4, FALSE)</f>
        <v>4.49</v>
      </c>
      <c r="W527" s="9">
        <f>VLOOKUP(Table1[[#This Row],[Stock]], Table2[[#All],[Stock]:[param_complete]], 6, FALSE)</f>
        <v>450</v>
      </c>
      <c r="X527" s="9">
        <f>VLOOKUP(Table1[[#This Row],[Stock]], Table2[[#All],[Stock]:[param_complete]], 8, FALSE)</f>
        <v>8</v>
      </c>
      <c r="Y527" s="9">
        <f>VLOOKUP(Table1[[#This Row],[Stock]], Table2[[#All],[Stock]:[param_complete]], 10, FALSE)</f>
        <v>2</v>
      </c>
      <c r="Z527" s="9">
        <f>VLOOKUP(Table1[[#This Row],[Stock]], Table2[[#All],[Stock]:[param_complete]], 12, FALSE)</f>
        <v>12.5</v>
      </c>
      <c r="AA527" s="9">
        <f>VLOOKUP(Table1[[#This Row],[Stock]], Table2[[#All],[Stock]:[param_complete]], 14, FALSE)</f>
        <v>172</v>
      </c>
      <c r="AB527" s="9">
        <f>VLOOKUP(Table1[[#This Row],[Stock]], Table2[[#All],[Stock]:[param_complete]], 16, FALSE)</f>
        <v>250.66666670000001</v>
      </c>
      <c r="AC527" s="9">
        <f>VLOOKUP(Table1[[#This Row],[Stock]], Table2[[#All],[Stock]:[param_complete]], 18, FALSE)</f>
        <v>6.5499187E-2</v>
      </c>
      <c r="AD527" s="9">
        <f>VLOOKUP(Table1[[#This Row],[Stock]], Table2[[#All],[Stock]:[param_complete]], 20, FALSE)</f>
        <v>204</v>
      </c>
      <c r="AE527" s="9">
        <f>VLOOKUP(Table1[[#This Row],[Stock]], Table2[[#All],[Stock]:[param_complete]], 22, FALSE)</f>
        <v>34</v>
      </c>
      <c r="AF527" s="9">
        <f>VLOOKUP(Table1[[#This Row],[Stock]], Table2[[#All],[Stock]:[param_complete]], 24, FALSE)</f>
        <v>18</v>
      </c>
      <c r="AG527" s="9">
        <f>VLOOKUP(Table1[[#This Row],[Stock]], Table2[[#All],[Stock]:[param_complete]], 26, FALSE)</f>
        <v>0</v>
      </c>
      <c r="AH527" s="9">
        <f>VLOOKUP(Table1[[#This Row],[Stock]], Table2[[#All],[Stock]:[param_complete]], 28, FALSE)</f>
        <v>0</v>
      </c>
      <c r="AI527" s="9">
        <f>VLOOKUP(Table1[[#This Row],[Stock]], Table2[[#All],[Stock]:[param_complete]], 29, FALSE)</f>
        <v>500</v>
      </c>
      <c r="AJ527" s="9">
        <f>VLOOKUP(Table1[[#This Row],[Stock]], Table2[[#All],[Stock]:[param_complete]], 30, FALSE)</f>
        <v>250</v>
      </c>
      <c r="AK527" s="65">
        <f>VLOOKUP(Table1[[#This Row],[Stock]], Table2[[#All],[Stock]:[param_complete]], 32, FALSE)</f>
        <v>0</v>
      </c>
    </row>
    <row r="528" spans="1:37" s="97" customFormat="1" x14ac:dyDescent="0.3">
      <c r="A528" t="s">
        <v>56</v>
      </c>
      <c r="B528" t="s">
        <v>57</v>
      </c>
      <c r="C528" t="s">
        <v>61</v>
      </c>
      <c r="D528">
        <v>28</v>
      </c>
      <c r="E528" s="92">
        <v>0.95</v>
      </c>
      <c r="F528"/>
      <c r="G528">
        <v>3.99</v>
      </c>
      <c r="H528"/>
      <c r="I528"/>
      <c r="J528" t="s">
        <v>43</v>
      </c>
      <c r="K528"/>
      <c r="L528" t="s">
        <v>43</v>
      </c>
      <c r="M528" t="s">
        <v>44</v>
      </c>
      <c r="N528"/>
      <c r="O528" t="s">
        <v>44</v>
      </c>
      <c r="P528">
        <v>1</v>
      </c>
      <c r="Q528" t="s">
        <v>7</v>
      </c>
      <c r="R528"/>
      <c r="S528" t="s">
        <v>7</v>
      </c>
      <c r="T528" t="s">
        <v>9</v>
      </c>
      <c r="U528" s="9" t="str">
        <f>VLOOKUP(Table1[[#This Row],[Stock]], Table2[[#All],[Stock]:[param_complete]], 2, FALSE)</f>
        <v>benthopelagic</v>
      </c>
      <c r="V528" s="9">
        <f>VLOOKUP(Table1[[#This Row],[Stock]], Table2[[#All],[Stock]:[param_complete]], 4, FALSE)</f>
        <v>4.49</v>
      </c>
      <c r="W528" s="9">
        <f>VLOOKUP(Table1[[#This Row],[Stock]], Table2[[#All],[Stock]:[param_complete]], 6, FALSE)</f>
        <v>450</v>
      </c>
      <c r="X528" s="9">
        <f>VLOOKUP(Table1[[#This Row],[Stock]], Table2[[#All],[Stock]:[param_complete]], 8, FALSE)</f>
        <v>8</v>
      </c>
      <c r="Y528" s="9">
        <f>VLOOKUP(Table1[[#This Row],[Stock]], Table2[[#All],[Stock]:[param_complete]], 10, FALSE)</f>
        <v>2</v>
      </c>
      <c r="Z528" s="9">
        <f>VLOOKUP(Table1[[#This Row],[Stock]], Table2[[#All],[Stock]:[param_complete]], 12, FALSE)</f>
        <v>12.5</v>
      </c>
      <c r="AA528" s="9">
        <f>VLOOKUP(Table1[[#This Row],[Stock]], Table2[[#All],[Stock]:[param_complete]], 14, FALSE)</f>
        <v>172</v>
      </c>
      <c r="AB528" s="9">
        <f>VLOOKUP(Table1[[#This Row],[Stock]], Table2[[#All],[Stock]:[param_complete]], 16, FALSE)</f>
        <v>250.66666670000001</v>
      </c>
      <c r="AC528" s="9">
        <f>VLOOKUP(Table1[[#This Row],[Stock]], Table2[[#All],[Stock]:[param_complete]], 18, FALSE)</f>
        <v>6.5499187E-2</v>
      </c>
      <c r="AD528" s="9">
        <f>VLOOKUP(Table1[[#This Row],[Stock]], Table2[[#All],[Stock]:[param_complete]], 20, FALSE)</f>
        <v>204</v>
      </c>
      <c r="AE528" s="9">
        <f>VLOOKUP(Table1[[#This Row],[Stock]], Table2[[#All],[Stock]:[param_complete]], 22, FALSE)</f>
        <v>34</v>
      </c>
      <c r="AF528" s="9">
        <f>VLOOKUP(Table1[[#This Row],[Stock]], Table2[[#All],[Stock]:[param_complete]], 24, FALSE)</f>
        <v>18</v>
      </c>
      <c r="AG528" s="9">
        <f>VLOOKUP(Table1[[#This Row],[Stock]], Table2[[#All],[Stock]:[param_complete]], 26, FALSE)</f>
        <v>0</v>
      </c>
      <c r="AH528" s="9">
        <f>VLOOKUP(Table1[[#This Row],[Stock]], Table2[[#All],[Stock]:[param_complete]], 28, FALSE)</f>
        <v>0</v>
      </c>
      <c r="AI528" s="9">
        <f>VLOOKUP(Table1[[#This Row],[Stock]], Table2[[#All],[Stock]:[param_complete]], 29, FALSE)</f>
        <v>500</v>
      </c>
      <c r="AJ528" s="9">
        <f>VLOOKUP(Table1[[#This Row],[Stock]], Table2[[#All],[Stock]:[param_complete]], 30, FALSE)</f>
        <v>250</v>
      </c>
      <c r="AK528" s="65">
        <f>VLOOKUP(Table1[[#This Row],[Stock]], Table2[[#All],[Stock]:[param_complete]], 32, FALSE)</f>
        <v>0</v>
      </c>
    </row>
    <row r="529" spans="1:37" x14ac:dyDescent="0.3">
      <c r="A529" t="s">
        <v>56</v>
      </c>
      <c r="B529" t="s">
        <v>57</v>
      </c>
      <c r="C529" t="s">
        <v>61</v>
      </c>
      <c r="D529">
        <v>29</v>
      </c>
      <c r="E529" s="92">
        <v>0.95</v>
      </c>
      <c r="G529">
        <v>3.99</v>
      </c>
      <c r="J529" t="s">
        <v>43</v>
      </c>
      <c r="L529" t="s">
        <v>43</v>
      </c>
      <c r="M529" t="s">
        <v>44</v>
      </c>
      <c r="O529" t="s">
        <v>44</v>
      </c>
      <c r="P529">
        <v>1</v>
      </c>
      <c r="Q529" t="s">
        <v>7</v>
      </c>
      <c r="S529" t="s">
        <v>7</v>
      </c>
      <c r="T529" t="s">
        <v>9</v>
      </c>
      <c r="U529" s="9" t="str">
        <f>VLOOKUP(Table1[[#This Row],[Stock]], Table2[[#All],[Stock]:[param_complete]], 2, FALSE)</f>
        <v>benthopelagic</v>
      </c>
      <c r="V529" s="9">
        <f>VLOOKUP(Table1[[#This Row],[Stock]], Table2[[#All],[Stock]:[param_complete]], 4, FALSE)</f>
        <v>4.49</v>
      </c>
      <c r="W529" s="9">
        <f>VLOOKUP(Table1[[#This Row],[Stock]], Table2[[#All],[Stock]:[param_complete]], 6, FALSE)</f>
        <v>450</v>
      </c>
      <c r="X529" s="9">
        <f>VLOOKUP(Table1[[#This Row],[Stock]], Table2[[#All],[Stock]:[param_complete]], 8, FALSE)</f>
        <v>8</v>
      </c>
      <c r="Y529" s="9">
        <f>VLOOKUP(Table1[[#This Row],[Stock]], Table2[[#All],[Stock]:[param_complete]], 10, FALSE)</f>
        <v>2</v>
      </c>
      <c r="Z529" s="9">
        <f>VLOOKUP(Table1[[#This Row],[Stock]], Table2[[#All],[Stock]:[param_complete]], 12, FALSE)</f>
        <v>12.5</v>
      </c>
      <c r="AA529" s="9">
        <f>VLOOKUP(Table1[[#This Row],[Stock]], Table2[[#All],[Stock]:[param_complete]], 14, FALSE)</f>
        <v>172</v>
      </c>
      <c r="AB529" s="9">
        <f>VLOOKUP(Table1[[#This Row],[Stock]], Table2[[#All],[Stock]:[param_complete]], 16, FALSE)</f>
        <v>250.66666670000001</v>
      </c>
      <c r="AC529" s="9">
        <f>VLOOKUP(Table1[[#This Row],[Stock]], Table2[[#All],[Stock]:[param_complete]], 18, FALSE)</f>
        <v>6.5499187E-2</v>
      </c>
      <c r="AD529" s="9">
        <f>VLOOKUP(Table1[[#This Row],[Stock]], Table2[[#All],[Stock]:[param_complete]], 20, FALSE)</f>
        <v>204</v>
      </c>
      <c r="AE529" s="9">
        <f>VLOOKUP(Table1[[#This Row],[Stock]], Table2[[#All],[Stock]:[param_complete]], 22, FALSE)</f>
        <v>34</v>
      </c>
      <c r="AF529" s="9">
        <f>VLOOKUP(Table1[[#This Row],[Stock]], Table2[[#All],[Stock]:[param_complete]], 24, FALSE)</f>
        <v>18</v>
      </c>
      <c r="AG529" s="9">
        <f>VLOOKUP(Table1[[#This Row],[Stock]], Table2[[#All],[Stock]:[param_complete]], 26, FALSE)</f>
        <v>0</v>
      </c>
      <c r="AH529" s="9">
        <f>VLOOKUP(Table1[[#This Row],[Stock]], Table2[[#All],[Stock]:[param_complete]], 28, FALSE)</f>
        <v>0</v>
      </c>
      <c r="AI529" s="9">
        <f>VLOOKUP(Table1[[#This Row],[Stock]], Table2[[#All],[Stock]:[param_complete]], 29, FALSE)</f>
        <v>500</v>
      </c>
      <c r="AJ529" s="9">
        <f>VLOOKUP(Table1[[#This Row],[Stock]], Table2[[#All],[Stock]:[param_complete]], 30, FALSE)</f>
        <v>250</v>
      </c>
      <c r="AK529" s="65">
        <f>VLOOKUP(Table1[[#This Row],[Stock]], Table2[[#All],[Stock]:[param_complete]], 32, FALSE)</f>
        <v>0</v>
      </c>
    </row>
    <row r="530" spans="1:37" hidden="1" x14ac:dyDescent="0.3">
      <c r="A530" s="9"/>
      <c r="B530" s="9"/>
      <c r="C530" s="9"/>
      <c r="D530" s="9">
        <v>0</v>
      </c>
      <c r="E530" s="9"/>
      <c r="F530" s="9"/>
      <c r="G530" s="9"/>
      <c r="H530" s="9"/>
      <c r="I530" s="9"/>
      <c r="J530" s="9"/>
      <c r="K530" s="9"/>
      <c r="L530" s="9"/>
      <c r="M530" s="1"/>
      <c r="N530" s="9"/>
      <c r="O530" s="9"/>
      <c r="P530" s="9"/>
      <c r="Q530" s="9"/>
      <c r="R530" s="9"/>
      <c r="S530" s="9"/>
      <c r="T530" s="65"/>
      <c r="U530" s="65" t="e">
        <f>VLOOKUP(Table1[[#This Row],[Stock]], Table2[[#All],[Stock]:[param_complete]], 2, FALSE)</f>
        <v>#N/A</v>
      </c>
      <c r="V530" s="65" t="e">
        <f>VLOOKUP(Table1[[#This Row],[Stock]], Table2[[#All],[Stock]:[param_complete]], 4, FALSE)</f>
        <v>#N/A</v>
      </c>
      <c r="W530" s="65" t="e">
        <f>VLOOKUP(Table1[[#This Row],[Stock]], Table2[[#All],[Stock]:[param_complete]], 6, FALSE)</f>
        <v>#N/A</v>
      </c>
      <c r="X530" s="65" t="e">
        <f>VLOOKUP(Table1[[#This Row],[Stock]], Table2[[#All],[Stock]:[param_complete]], 8, FALSE)</f>
        <v>#N/A</v>
      </c>
      <c r="Y530" s="65" t="e">
        <f>VLOOKUP(Table1[[#This Row],[Stock]], Table2[[#All],[Stock]:[param_complete]], 10, FALSE)</f>
        <v>#N/A</v>
      </c>
      <c r="Z530" s="65" t="e">
        <f>VLOOKUP(Table1[[#This Row],[Stock]], Table2[[#All],[Stock]:[param_complete]], 12, FALSE)</f>
        <v>#N/A</v>
      </c>
      <c r="AA530" s="65" t="e">
        <f>VLOOKUP(Table1[[#This Row],[Stock]], Table2[[#All],[Stock]:[param_complete]], 14, FALSE)</f>
        <v>#N/A</v>
      </c>
      <c r="AB530" s="65" t="e">
        <f>VLOOKUP(Table1[[#This Row],[Stock]], Table2[[#All],[Stock]:[param_complete]], 16, FALSE)</f>
        <v>#N/A</v>
      </c>
      <c r="AC530" s="65" t="e">
        <f>VLOOKUP(Table1[[#This Row],[Stock]], Table2[[#All],[Stock]:[param_complete]], 18, FALSE)</f>
        <v>#N/A</v>
      </c>
      <c r="AD530" s="65" t="e">
        <f>VLOOKUP(Table1[[#This Row],[Stock]], Table2[[#All],[Stock]:[param_complete]], 20, FALSE)</f>
        <v>#N/A</v>
      </c>
      <c r="AE530" s="65" t="e">
        <f>VLOOKUP(Table1[[#This Row],[Stock]], Table2[[#All],[Stock]:[param_complete]], 22, FALSE)</f>
        <v>#N/A</v>
      </c>
      <c r="AF530" s="65" t="e">
        <f>VLOOKUP(Table1[[#This Row],[Stock]], Table2[[#All],[Stock]:[param_complete]], 24, FALSE)</f>
        <v>#N/A</v>
      </c>
      <c r="AG530" s="65" t="e">
        <f>VLOOKUP(Table1[[#This Row],[Stock]], Table2[[#All],[Stock]:[param_complete]], 26, FALSE)</f>
        <v>#N/A</v>
      </c>
      <c r="AH530" s="65" t="e">
        <f>VLOOKUP(Table1[[#This Row],[Stock]], Table2[[#All],[Stock]:[param_complete]], 28, FALSE)</f>
        <v>#N/A</v>
      </c>
      <c r="AI530" s="65" t="e">
        <f>VLOOKUP(Table1[[#This Row],[Stock]], Table2[[#All],[Stock]:[param_complete]], 29, FALSE)</f>
        <v>#N/A</v>
      </c>
      <c r="AJ530" s="65" t="e">
        <f>VLOOKUP(Table1[[#This Row],[Stock]], Table2[[#All],[Stock]:[param_complete]], 30, FALSE)</f>
        <v>#N/A</v>
      </c>
      <c r="AK530" s="65" t="e">
        <f>VLOOKUP(Table1[[#This Row],[Stock]], Table2[[#All],[Stock]:[param_complete]], 32, FALSE)</f>
        <v>#N/A</v>
      </c>
    </row>
    <row r="531" spans="1:37" hidden="1" x14ac:dyDescent="0.3">
      <c r="A531" s="9"/>
      <c r="B531" s="9"/>
      <c r="C531" s="9"/>
      <c r="D531" s="9">
        <v>1</v>
      </c>
      <c r="E531" s="9"/>
      <c r="F531" s="9"/>
      <c r="G531" s="9"/>
      <c r="H531" s="9"/>
      <c r="I531" s="9"/>
      <c r="J531" s="9"/>
      <c r="K531" s="9"/>
      <c r="L531" s="9"/>
      <c r="M531" s="1"/>
      <c r="N531" s="9"/>
      <c r="O531" s="9"/>
      <c r="P531" s="9"/>
      <c r="Q531" s="9"/>
      <c r="R531" s="9"/>
      <c r="S531" s="9"/>
      <c r="T531" s="65"/>
      <c r="U531" s="65" t="e">
        <f>VLOOKUP(Table1[[#This Row],[Stock]], Table2[[#All],[Stock]:[param_complete]], 2, FALSE)</f>
        <v>#N/A</v>
      </c>
      <c r="V531" s="65" t="e">
        <f>VLOOKUP(Table1[[#This Row],[Stock]], Table2[[#All],[Stock]:[param_complete]], 4, FALSE)</f>
        <v>#N/A</v>
      </c>
      <c r="W531" s="65" t="e">
        <f>VLOOKUP(Table1[[#This Row],[Stock]], Table2[[#All],[Stock]:[param_complete]], 6, FALSE)</f>
        <v>#N/A</v>
      </c>
      <c r="X531" s="65" t="e">
        <f>VLOOKUP(Table1[[#This Row],[Stock]], Table2[[#All],[Stock]:[param_complete]], 8, FALSE)</f>
        <v>#N/A</v>
      </c>
      <c r="Y531" s="65" t="e">
        <f>VLOOKUP(Table1[[#This Row],[Stock]], Table2[[#All],[Stock]:[param_complete]], 10, FALSE)</f>
        <v>#N/A</v>
      </c>
      <c r="Z531" s="65" t="e">
        <f>VLOOKUP(Table1[[#This Row],[Stock]], Table2[[#All],[Stock]:[param_complete]], 12, FALSE)</f>
        <v>#N/A</v>
      </c>
      <c r="AA531" s="65" t="e">
        <f>VLOOKUP(Table1[[#This Row],[Stock]], Table2[[#All],[Stock]:[param_complete]], 14, FALSE)</f>
        <v>#N/A</v>
      </c>
      <c r="AB531" s="65" t="e">
        <f>VLOOKUP(Table1[[#This Row],[Stock]], Table2[[#All],[Stock]:[param_complete]], 16, FALSE)</f>
        <v>#N/A</v>
      </c>
      <c r="AC531" s="65" t="e">
        <f>VLOOKUP(Table1[[#This Row],[Stock]], Table2[[#All],[Stock]:[param_complete]], 18, FALSE)</f>
        <v>#N/A</v>
      </c>
      <c r="AD531" s="65" t="e">
        <f>VLOOKUP(Table1[[#This Row],[Stock]], Table2[[#All],[Stock]:[param_complete]], 20, FALSE)</f>
        <v>#N/A</v>
      </c>
      <c r="AE531" s="65" t="e">
        <f>VLOOKUP(Table1[[#This Row],[Stock]], Table2[[#All],[Stock]:[param_complete]], 22, FALSE)</f>
        <v>#N/A</v>
      </c>
      <c r="AF531" s="65" t="e">
        <f>VLOOKUP(Table1[[#This Row],[Stock]], Table2[[#All],[Stock]:[param_complete]], 24, FALSE)</f>
        <v>#N/A</v>
      </c>
      <c r="AG531" s="65" t="e">
        <f>VLOOKUP(Table1[[#This Row],[Stock]], Table2[[#All],[Stock]:[param_complete]], 26, FALSE)</f>
        <v>#N/A</v>
      </c>
      <c r="AH531" s="65" t="e">
        <f>VLOOKUP(Table1[[#This Row],[Stock]], Table2[[#All],[Stock]:[param_complete]], 28, FALSE)</f>
        <v>#N/A</v>
      </c>
      <c r="AI531" s="65" t="e">
        <f>VLOOKUP(Table1[[#This Row],[Stock]], Table2[[#All],[Stock]:[param_complete]], 29, FALSE)</f>
        <v>#N/A</v>
      </c>
      <c r="AJ531" s="65" t="e">
        <f>VLOOKUP(Table1[[#This Row],[Stock]], Table2[[#All],[Stock]:[param_complete]], 30, FALSE)</f>
        <v>#N/A</v>
      </c>
      <c r="AK531" s="65" t="e">
        <f>VLOOKUP(Table1[[#This Row],[Stock]], Table2[[#All],[Stock]:[param_complete]], 32, FALSE)</f>
        <v>#N/A</v>
      </c>
    </row>
    <row r="532" spans="1:37" hidden="1" x14ac:dyDescent="0.3">
      <c r="A532" s="9"/>
      <c r="B532" s="9"/>
      <c r="C532" s="9"/>
      <c r="D532" s="9">
        <v>2</v>
      </c>
      <c r="E532" s="9"/>
      <c r="F532" s="9"/>
      <c r="G532" s="9"/>
      <c r="H532" s="9"/>
      <c r="I532" s="9"/>
      <c r="J532" s="9"/>
      <c r="K532" s="9"/>
      <c r="L532" s="9"/>
      <c r="M532" s="1"/>
      <c r="N532" s="9"/>
      <c r="O532" s="9"/>
      <c r="P532" s="9"/>
      <c r="Q532" s="9"/>
      <c r="R532" s="9"/>
      <c r="S532" s="9"/>
      <c r="T532" s="65"/>
      <c r="U532" s="65" t="e">
        <f>VLOOKUP(Table1[[#This Row],[Stock]], Table2[[#All],[Stock]:[param_complete]], 2, FALSE)</f>
        <v>#N/A</v>
      </c>
      <c r="V532" s="65" t="e">
        <f>VLOOKUP(Table1[[#This Row],[Stock]], Table2[[#All],[Stock]:[param_complete]], 4, FALSE)</f>
        <v>#N/A</v>
      </c>
      <c r="W532" s="65" t="e">
        <f>VLOOKUP(Table1[[#This Row],[Stock]], Table2[[#All],[Stock]:[param_complete]], 6, FALSE)</f>
        <v>#N/A</v>
      </c>
      <c r="X532" s="65" t="e">
        <f>VLOOKUP(Table1[[#This Row],[Stock]], Table2[[#All],[Stock]:[param_complete]], 8, FALSE)</f>
        <v>#N/A</v>
      </c>
      <c r="Y532" s="65" t="e">
        <f>VLOOKUP(Table1[[#This Row],[Stock]], Table2[[#All],[Stock]:[param_complete]], 10, FALSE)</f>
        <v>#N/A</v>
      </c>
      <c r="Z532" s="65" t="e">
        <f>VLOOKUP(Table1[[#This Row],[Stock]], Table2[[#All],[Stock]:[param_complete]], 12, FALSE)</f>
        <v>#N/A</v>
      </c>
      <c r="AA532" s="65" t="e">
        <f>VLOOKUP(Table1[[#This Row],[Stock]], Table2[[#All],[Stock]:[param_complete]], 14, FALSE)</f>
        <v>#N/A</v>
      </c>
      <c r="AB532" s="65" t="e">
        <f>VLOOKUP(Table1[[#This Row],[Stock]], Table2[[#All],[Stock]:[param_complete]], 16, FALSE)</f>
        <v>#N/A</v>
      </c>
      <c r="AC532" s="65" t="e">
        <f>VLOOKUP(Table1[[#This Row],[Stock]], Table2[[#All],[Stock]:[param_complete]], 18, FALSE)</f>
        <v>#N/A</v>
      </c>
      <c r="AD532" s="65" t="e">
        <f>VLOOKUP(Table1[[#This Row],[Stock]], Table2[[#All],[Stock]:[param_complete]], 20, FALSE)</f>
        <v>#N/A</v>
      </c>
      <c r="AE532" s="65" t="e">
        <f>VLOOKUP(Table1[[#This Row],[Stock]], Table2[[#All],[Stock]:[param_complete]], 22, FALSE)</f>
        <v>#N/A</v>
      </c>
      <c r="AF532" s="65" t="e">
        <f>VLOOKUP(Table1[[#This Row],[Stock]], Table2[[#All],[Stock]:[param_complete]], 24, FALSE)</f>
        <v>#N/A</v>
      </c>
      <c r="AG532" s="65" t="e">
        <f>VLOOKUP(Table1[[#This Row],[Stock]], Table2[[#All],[Stock]:[param_complete]], 26, FALSE)</f>
        <v>#N/A</v>
      </c>
      <c r="AH532" s="65" t="e">
        <f>VLOOKUP(Table1[[#This Row],[Stock]], Table2[[#All],[Stock]:[param_complete]], 28, FALSE)</f>
        <v>#N/A</v>
      </c>
      <c r="AI532" s="65" t="e">
        <f>VLOOKUP(Table1[[#This Row],[Stock]], Table2[[#All],[Stock]:[param_complete]], 29, FALSE)</f>
        <v>#N/A</v>
      </c>
      <c r="AJ532" s="65" t="e">
        <f>VLOOKUP(Table1[[#This Row],[Stock]], Table2[[#All],[Stock]:[param_complete]], 30, FALSE)</f>
        <v>#N/A</v>
      </c>
      <c r="AK532" s="65" t="e">
        <f>VLOOKUP(Table1[[#This Row],[Stock]], Table2[[#All],[Stock]:[param_complete]], 32, FALSE)</f>
        <v>#N/A</v>
      </c>
    </row>
    <row r="533" spans="1:37" hidden="1" x14ac:dyDescent="0.3">
      <c r="A533" s="9"/>
      <c r="B533" s="9"/>
      <c r="C533" s="9"/>
      <c r="D533" s="9">
        <v>3</v>
      </c>
      <c r="E533" s="9"/>
      <c r="F533" s="9"/>
      <c r="G533" s="9"/>
      <c r="H533" s="9"/>
      <c r="I533" s="9"/>
      <c r="J533" s="9"/>
      <c r="K533" s="9"/>
      <c r="L533" s="9"/>
      <c r="M533" s="1"/>
      <c r="N533" s="9"/>
      <c r="O533" s="9"/>
      <c r="P533" s="9"/>
      <c r="Q533" s="9"/>
      <c r="R533" s="9"/>
      <c r="S533" s="9"/>
      <c r="T533" s="65"/>
      <c r="U533" s="65" t="e">
        <f>VLOOKUP(Table1[[#This Row],[Stock]], Table2[[#All],[Stock]:[param_complete]], 2, FALSE)</f>
        <v>#N/A</v>
      </c>
      <c r="V533" s="65" t="e">
        <f>VLOOKUP(Table1[[#This Row],[Stock]], Table2[[#All],[Stock]:[param_complete]], 4, FALSE)</f>
        <v>#N/A</v>
      </c>
      <c r="W533" s="65" t="e">
        <f>VLOOKUP(Table1[[#This Row],[Stock]], Table2[[#All],[Stock]:[param_complete]], 6, FALSE)</f>
        <v>#N/A</v>
      </c>
      <c r="X533" s="65" t="e">
        <f>VLOOKUP(Table1[[#This Row],[Stock]], Table2[[#All],[Stock]:[param_complete]], 8, FALSE)</f>
        <v>#N/A</v>
      </c>
      <c r="Y533" s="65" t="e">
        <f>VLOOKUP(Table1[[#This Row],[Stock]], Table2[[#All],[Stock]:[param_complete]], 10, FALSE)</f>
        <v>#N/A</v>
      </c>
      <c r="Z533" s="65" t="e">
        <f>VLOOKUP(Table1[[#This Row],[Stock]], Table2[[#All],[Stock]:[param_complete]], 12, FALSE)</f>
        <v>#N/A</v>
      </c>
      <c r="AA533" s="65" t="e">
        <f>VLOOKUP(Table1[[#This Row],[Stock]], Table2[[#All],[Stock]:[param_complete]], 14, FALSE)</f>
        <v>#N/A</v>
      </c>
      <c r="AB533" s="65" t="e">
        <f>VLOOKUP(Table1[[#This Row],[Stock]], Table2[[#All],[Stock]:[param_complete]], 16, FALSE)</f>
        <v>#N/A</v>
      </c>
      <c r="AC533" s="65" t="e">
        <f>VLOOKUP(Table1[[#This Row],[Stock]], Table2[[#All],[Stock]:[param_complete]], 18, FALSE)</f>
        <v>#N/A</v>
      </c>
      <c r="AD533" s="65" t="e">
        <f>VLOOKUP(Table1[[#This Row],[Stock]], Table2[[#All],[Stock]:[param_complete]], 20, FALSE)</f>
        <v>#N/A</v>
      </c>
      <c r="AE533" s="65" t="e">
        <f>VLOOKUP(Table1[[#This Row],[Stock]], Table2[[#All],[Stock]:[param_complete]], 22, FALSE)</f>
        <v>#N/A</v>
      </c>
      <c r="AF533" s="65" t="e">
        <f>VLOOKUP(Table1[[#This Row],[Stock]], Table2[[#All],[Stock]:[param_complete]], 24, FALSE)</f>
        <v>#N/A</v>
      </c>
      <c r="AG533" s="65" t="e">
        <f>VLOOKUP(Table1[[#This Row],[Stock]], Table2[[#All],[Stock]:[param_complete]], 26, FALSE)</f>
        <v>#N/A</v>
      </c>
      <c r="AH533" s="65" t="e">
        <f>VLOOKUP(Table1[[#This Row],[Stock]], Table2[[#All],[Stock]:[param_complete]], 28, FALSE)</f>
        <v>#N/A</v>
      </c>
      <c r="AI533" s="65" t="e">
        <f>VLOOKUP(Table1[[#This Row],[Stock]], Table2[[#All],[Stock]:[param_complete]], 29, FALSE)</f>
        <v>#N/A</v>
      </c>
      <c r="AJ533" s="65" t="e">
        <f>VLOOKUP(Table1[[#This Row],[Stock]], Table2[[#All],[Stock]:[param_complete]], 30, FALSE)</f>
        <v>#N/A</v>
      </c>
      <c r="AK533" s="65" t="e">
        <f>VLOOKUP(Table1[[#This Row],[Stock]], Table2[[#All],[Stock]:[param_complete]], 32, FALSE)</f>
        <v>#N/A</v>
      </c>
    </row>
    <row r="534" spans="1:37" hidden="1" x14ac:dyDescent="0.3">
      <c r="A534" s="9"/>
      <c r="B534" s="9"/>
      <c r="C534" s="9"/>
      <c r="D534" s="9">
        <v>4</v>
      </c>
      <c r="E534" s="9"/>
      <c r="F534" s="9"/>
      <c r="G534" s="9"/>
      <c r="H534" s="9"/>
      <c r="I534" s="9"/>
      <c r="J534" s="9"/>
      <c r="K534" s="9"/>
      <c r="L534" s="9"/>
      <c r="M534" s="1"/>
      <c r="N534" s="9"/>
      <c r="O534" s="9"/>
      <c r="P534" s="9"/>
      <c r="Q534" s="9"/>
      <c r="R534" s="9"/>
      <c r="S534" s="9"/>
      <c r="T534" s="65"/>
      <c r="U534" s="65" t="e">
        <f>VLOOKUP(Table1[[#This Row],[Stock]], Table2[[#All],[Stock]:[param_complete]], 2, FALSE)</f>
        <v>#N/A</v>
      </c>
      <c r="V534" s="65" t="e">
        <f>VLOOKUP(Table1[[#This Row],[Stock]], Table2[[#All],[Stock]:[param_complete]], 4, FALSE)</f>
        <v>#N/A</v>
      </c>
      <c r="W534" s="65" t="e">
        <f>VLOOKUP(Table1[[#This Row],[Stock]], Table2[[#All],[Stock]:[param_complete]], 6, FALSE)</f>
        <v>#N/A</v>
      </c>
      <c r="X534" s="65" t="e">
        <f>VLOOKUP(Table1[[#This Row],[Stock]], Table2[[#All],[Stock]:[param_complete]], 8, FALSE)</f>
        <v>#N/A</v>
      </c>
      <c r="Y534" s="65" t="e">
        <f>VLOOKUP(Table1[[#This Row],[Stock]], Table2[[#All],[Stock]:[param_complete]], 10, FALSE)</f>
        <v>#N/A</v>
      </c>
      <c r="Z534" s="65" t="e">
        <f>VLOOKUP(Table1[[#This Row],[Stock]], Table2[[#All],[Stock]:[param_complete]], 12, FALSE)</f>
        <v>#N/A</v>
      </c>
      <c r="AA534" s="65" t="e">
        <f>VLOOKUP(Table1[[#This Row],[Stock]], Table2[[#All],[Stock]:[param_complete]], 14, FALSE)</f>
        <v>#N/A</v>
      </c>
      <c r="AB534" s="65" t="e">
        <f>VLOOKUP(Table1[[#This Row],[Stock]], Table2[[#All],[Stock]:[param_complete]], 16, FALSE)</f>
        <v>#N/A</v>
      </c>
      <c r="AC534" s="65" t="e">
        <f>VLOOKUP(Table1[[#This Row],[Stock]], Table2[[#All],[Stock]:[param_complete]], 18, FALSE)</f>
        <v>#N/A</v>
      </c>
      <c r="AD534" s="65" t="e">
        <f>VLOOKUP(Table1[[#This Row],[Stock]], Table2[[#All],[Stock]:[param_complete]], 20, FALSE)</f>
        <v>#N/A</v>
      </c>
      <c r="AE534" s="65" t="e">
        <f>VLOOKUP(Table1[[#This Row],[Stock]], Table2[[#All],[Stock]:[param_complete]], 22, FALSE)</f>
        <v>#N/A</v>
      </c>
      <c r="AF534" s="65" t="e">
        <f>VLOOKUP(Table1[[#This Row],[Stock]], Table2[[#All],[Stock]:[param_complete]], 24, FALSE)</f>
        <v>#N/A</v>
      </c>
      <c r="AG534" s="65" t="e">
        <f>VLOOKUP(Table1[[#This Row],[Stock]], Table2[[#All],[Stock]:[param_complete]], 26, FALSE)</f>
        <v>#N/A</v>
      </c>
      <c r="AH534" s="65" t="e">
        <f>VLOOKUP(Table1[[#This Row],[Stock]], Table2[[#All],[Stock]:[param_complete]], 28, FALSE)</f>
        <v>#N/A</v>
      </c>
      <c r="AI534" s="65" t="e">
        <f>VLOOKUP(Table1[[#This Row],[Stock]], Table2[[#All],[Stock]:[param_complete]], 29, FALSE)</f>
        <v>#N/A</v>
      </c>
      <c r="AJ534" s="65" t="e">
        <f>VLOOKUP(Table1[[#This Row],[Stock]], Table2[[#All],[Stock]:[param_complete]], 30, FALSE)</f>
        <v>#N/A</v>
      </c>
      <c r="AK534" s="65" t="e">
        <f>VLOOKUP(Table1[[#This Row],[Stock]], Table2[[#All],[Stock]:[param_complete]], 32, FALSE)</f>
        <v>#N/A</v>
      </c>
    </row>
    <row r="535" spans="1:37" hidden="1" x14ac:dyDescent="0.3">
      <c r="A535" s="9"/>
      <c r="B535" s="9"/>
      <c r="C535" s="9"/>
      <c r="D535" s="9">
        <v>5</v>
      </c>
      <c r="E535" s="9"/>
      <c r="F535" s="9"/>
      <c r="G535" s="9"/>
      <c r="H535" s="9"/>
      <c r="I535" s="9"/>
      <c r="J535" s="9"/>
      <c r="K535" s="9"/>
      <c r="L535" s="9"/>
      <c r="M535" s="1"/>
      <c r="N535" s="9"/>
      <c r="O535" s="9"/>
      <c r="P535" s="9"/>
      <c r="Q535" s="9"/>
      <c r="R535" s="9"/>
      <c r="S535" s="9"/>
      <c r="T535" s="65"/>
      <c r="U535" s="65" t="e">
        <f>VLOOKUP(Table1[[#This Row],[Stock]], Table2[[#All],[Stock]:[param_complete]], 2, FALSE)</f>
        <v>#N/A</v>
      </c>
      <c r="V535" s="65" t="e">
        <f>VLOOKUP(Table1[[#This Row],[Stock]], Table2[[#All],[Stock]:[param_complete]], 4, FALSE)</f>
        <v>#N/A</v>
      </c>
      <c r="W535" s="65" t="e">
        <f>VLOOKUP(Table1[[#This Row],[Stock]], Table2[[#All],[Stock]:[param_complete]], 6, FALSE)</f>
        <v>#N/A</v>
      </c>
      <c r="X535" s="65" t="e">
        <f>VLOOKUP(Table1[[#This Row],[Stock]], Table2[[#All],[Stock]:[param_complete]], 8, FALSE)</f>
        <v>#N/A</v>
      </c>
      <c r="Y535" s="65" t="e">
        <f>VLOOKUP(Table1[[#This Row],[Stock]], Table2[[#All],[Stock]:[param_complete]], 10, FALSE)</f>
        <v>#N/A</v>
      </c>
      <c r="Z535" s="65" t="e">
        <f>VLOOKUP(Table1[[#This Row],[Stock]], Table2[[#All],[Stock]:[param_complete]], 12, FALSE)</f>
        <v>#N/A</v>
      </c>
      <c r="AA535" s="65" t="e">
        <f>VLOOKUP(Table1[[#This Row],[Stock]], Table2[[#All],[Stock]:[param_complete]], 14, FALSE)</f>
        <v>#N/A</v>
      </c>
      <c r="AB535" s="65" t="e">
        <f>VLOOKUP(Table1[[#This Row],[Stock]], Table2[[#All],[Stock]:[param_complete]], 16, FALSE)</f>
        <v>#N/A</v>
      </c>
      <c r="AC535" s="65" t="e">
        <f>VLOOKUP(Table1[[#This Row],[Stock]], Table2[[#All],[Stock]:[param_complete]], 18, FALSE)</f>
        <v>#N/A</v>
      </c>
      <c r="AD535" s="65" t="e">
        <f>VLOOKUP(Table1[[#This Row],[Stock]], Table2[[#All],[Stock]:[param_complete]], 20, FALSE)</f>
        <v>#N/A</v>
      </c>
      <c r="AE535" s="65" t="e">
        <f>VLOOKUP(Table1[[#This Row],[Stock]], Table2[[#All],[Stock]:[param_complete]], 22, FALSE)</f>
        <v>#N/A</v>
      </c>
      <c r="AF535" s="65" t="e">
        <f>VLOOKUP(Table1[[#This Row],[Stock]], Table2[[#All],[Stock]:[param_complete]], 24, FALSE)</f>
        <v>#N/A</v>
      </c>
      <c r="AG535" s="65" t="e">
        <f>VLOOKUP(Table1[[#This Row],[Stock]], Table2[[#All],[Stock]:[param_complete]], 26, FALSE)</f>
        <v>#N/A</v>
      </c>
      <c r="AH535" s="65" t="e">
        <f>VLOOKUP(Table1[[#This Row],[Stock]], Table2[[#All],[Stock]:[param_complete]], 28, FALSE)</f>
        <v>#N/A</v>
      </c>
      <c r="AI535" s="65" t="e">
        <f>VLOOKUP(Table1[[#This Row],[Stock]], Table2[[#All],[Stock]:[param_complete]], 29, FALSE)</f>
        <v>#N/A</v>
      </c>
      <c r="AJ535" s="65" t="e">
        <f>VLOOKUP(Table1[[#This Row],[Stock]], Table2[[#All],[Stock]:[param_complete]], 30, FALSE)</f>
        <v>#N/A</v>
      </c>
      <c r="AK535" s="65" t="e">
        <f>VLOOKUP(Table1[[#This Row],[Stock]], Table2[[#All],[Stock]:[param_complete]], 32, FALSE)</f>
        <v>#N/A</v>
      </c>
    </row>
    <row r="536" spans="1:37" hidden="1" x14ac:dyDescent="0.3">
      <c r="A536" s="9"/>
      <c r="B536" s="9"/>
      <c r="C536" s="9"/>
      <c r="D536" s="9">
        <v>6</v>
      </c>
      <c r="E536" s="9"/>
      <c r="F536" s="9"/>
      <c r="G536" s="9"/>
      <c r="H536" s="9"/>
      <c r="I536" s="9"/>
      <c r="J536" s="9"/>
      <c r="K536" s="9"/>
      <c r="L536" s="9"/>
      <c r="M536" s="1"/>
      <c r="N536" s="9"/>
      <c r="O536" s="9"/>
      <c r="P536" s="9"/>
      <c r="Q536" s="9"/>
      <c r="R536" s="9"/>
      <c r="S536" s="9"/>
      <c r="T536" s="65"/>
      <c r="U536" s="65" t="e">
        <f>VLOOKUP(Table1[[#This Row],[Stock]], Table2[[#All],[Stock]:[param_complete]], 2, FALSE)</f>
        <v>#N/A</v>
      </c>
      <c r="V536" s="65" t="e">
        <f>VLOOKUP(Table1[[#This Row],[Stock]], Table2[[#All],[Stock]:[param_complete]], 4, FALSE)</f>
        <v>#N/A</v>
      </c>
      <c r="W536" s="65" t="e">
        <f>VLOOKUP(Table1[[#This Row],[Stock]], Table2[[#All],[Stock]:[param_complete]], 6, FALSE)</f>
        <v>#N/A</v>
      </c>
      <c r="X536" s="65" t="e">
        <f>VLOOKUP(Table1[[#This Row],[Stock]], Table2[[#All],[Stock]:[param_complete]], 8, FALSE)</f>
        <v>#N/A</v>
      </c>
      <c r="Y536" s="65" t="e">
        <f>VLOOKUP(Table1[[#This Row],[Stock]], Table2[[#All],[Stock]:[param_complete]], 10, FALSE)</f>
        <v>#N/A</v>
      </c>
      <c r="Z536" s="65" t="e">
        <f>VLOOKUP(Table1[[#This Row],[Stock]], Table2[[#All],[Stock]:[param_complete]], 12, FALSE)</f>
        <v>#N/A</v>
      </c>
      <c r="AA536" s="65" t="e">
        <f>VLOOKUP(Table1[[#This Row],[Stock]], Table2[[#All],[Stock]:[param_complete]], 14, FALSE)</f>
        <v>#N/A</v>
      </c>
      <c r="AB536" s="65" t="e">
        <f>VLOOKUP(Table1[[#This Row],[Stock]], Table2[[#All],[Stock]:[param_complete]], 16, FALSE)</f>
        <v>#N/A</v>
      </c>
      <c r="AC536" s="65" t="e">
        <f>VLOOKUP(Table1[[#This Row],[Stock]], Table2[[#All],[Stock]:[param_complete]], 18, FALSE)</f>
        <v>#N/A</v>
      </c>
      <c r="AD536" s="65" t="e">
        <f>VLOOKUP(Table1[[#This Row],[Stock]], Table2[[#All],[Stock]:[param_complete]], 20, FALSE)</f>
        <v>#N/A</v>
      </c>
      <c r="AE536" s="65" t="e">
        <f>VLOOKUP(Table1[[#This Row],[Stock]], Table2[[#All],[Stock]:[param_complete]], 22, FALSE)</f>
        <v>#N/A</v>
      </c>
      <c r="AF536" s="65" t="e">
        <f>VLOOKUP(Table1[[#This Row],[Stock]], Table2[[#All],[Stock]:[param_complete]], 24, FALSE)</f>
        <v>#N/A</v>
      </c>
      <c r="AG536" s="65" t="e">
        <f>VLOOKUP(Table1[[#This Row],[Stock]], Table2[[#All],[Stock]:[param_complete]], 26, FALSE)</f>
        <v>#N/A</v>
      </c>
      <c r="AH536" s="65" t="e">
        <f>VLOOKUP(Table1[[#This Row],[Stock]], Table2[[#All],[Stock]:[param_complete]], 28, FALSE)</f>
        <v>#N/A</v>
      </c>
      <c r="AI536" s="65" t="e">
        <f>VLOOKUP(Table1[[#This Row],[Stock]], Table2[[#All],[Stock]:[param_complete]], 29, FALSE)</f>
        <v>#N/A</v>
      </c>
      <c r="AJ536" s="65" t="e">
        <f>VLOOKUP(Table1[[#This Row],[Stock]], Table2[[#All],[Stock]:[param_complete]], 30, FALSE)</f>
        <v>#N/A</v>
      </c>
      <c r="AK536" s="65" t="e">
        <f>VLOOKUP(Table1[[#This Row],[Stock]], Table2[[#All],[Stock]:[param_complete]], 32, FALSE)</f>
        <v>#N/A</v>
      </c>
    </row>
    <row r="537" spans="1:37" hidden="1" x14ac:dyDescent="0.3">
      <c r="A537" s="9"/>
      <c r="B537" s="9"/>
      <c r="C537" s="9"/>
      <c r="D537" s="9">
        <v>7</v>
      </c>
      <c r="E537" s="9"/>
      <c r="F537" s="9"/>
      <c r="G537" s="9"/>
      <c r="H537" s="9"/>
      <c r="I537" s="9"/>
      <c r="J537" s="9"/>
      <c r="K537" s="9"/>
      <c r="L537" s="9"/>
      <c r="M537" s="1"/>
      <c r="N537" s="9"/>
      <c r="O537" s="9"/>
      <c r="P537" s="9"/>
      <c r="Q537" s="9"/>
      <c r="R537" s="9"/>
      <c r="S537" s="9"/>
      <c r="T537" s="65"/>
      <c r="U537" s="65" t="e">
        <f>VLOOKUP(Table1[[#This Row],[Stock]], Table2[[#All],[Stock]:[param_complete]], 2, FALSE)</f>
        <v>#N/A</v>
      </c>
      <c r="V537" s="65" t="e">
        <f>VLOOKUP(Table1[[#This Row],[Stock]], Table2[[#All],[Stock]:[param_complete]], 4, FALSE)</f>
        <v>#N/A</v>
      </c>
      <c r="W537" s="65" t="e">
        <f>VLOOKUP(Table1[[#This Row],[Stock]], Table2[[#All],[Stock]:[param_complete]], 6, FALSE)</f>
        <v>#N/A</v>
      </c>
      <c r="X537" s="65" t="e">
        <f>VLOOKUP(Table1[[#This Row],[Stock]], Table2[[#All],[Stock]:[param_complete]], 8, FALSE)</f>
        <v>#N/A</v>
      </c>
      <c r="Y537" s="65" t="e">
        <f>VLOOKUP(Table1[[#This Row],[Stock]], Table2[[#All],[Stock]:[param_complete]], 10, FALSE)</f>
        <v>#N/A</v>
      </c>
      <c r="Z537" s="65" t="e">
        <f>VLOOKUP(Table1[[#This Row],[Stock]], Table2[[#All],[Stock]:[param_complete]], 12, FALSE)</f>
        <v>#N/A</v>
      </c>
      <c r="AA537" s="65" t="e">
        <f>VLOOKUP(Table1[[#This Row],[Stock]], Table2[[#All],[Stock]:[param_complete]], 14, FALSE)</f>
        <v>#N/A</v>
      </c>
      <c r="AB537" s="65" t="e">
        <f>VLOOKUP(Table1[[#This Row],[Stock]], Table2[[#All],[Stock]:[param_complete]], 16, FALSE)</f>
        <v>#N/A</v>
      </c>
      <c r="AC537" s="65" t="e">
        <f>VLOOKUP(Table1[[#This Row],[Stock]], Table2[[#All],[Stock]:[param_complete]], 18, FALSE)</f>
        <v>#N/A</v>
      </c>
      <c r="AD537" s="65" t="e">
        <f>VLOOKUP(Table1[[#This Row],[Stock]], Table2[[#All],[Stock]:[param_complete]], 20, FALSE)</f>
        <v>#N/A</v>
      </c>
      <c r="AE537" s="65" t="e">
        <f>VLOOKUP(Table1[[#This Row],[Stock]], Table2[[#All],[Stock]:[param_complete]], 22, FALSE)</f>
        <v>#N/A</v>
      </c>
      <c r="AF537" s="65" t="e">
        <f>VLOOKUP(Table1[[#This Row],[Stock]], Table2[[#All],[Stock]:[param_complete]], 24, FALSE)</f>
        <v>#N/A</v>
      </c>
      <c r="AG537" s="65" t="e">
        <f>VLOOKUP(Table1[[#This Row],[Stock]], Table2[[#All],[Stock]:[param_complete]], 26, FALSE)</f>
        <v>#N/A</v>
      </c>
      <c r="AH537" s="65" t="e">
        <f>VLOOKUP(Table1[[#This Row],[Stock]], Table2[[#All],[Stock]:[param_complete]], 28, FALSE)</f>
        <v>#N/A</v>
      </c>
      <c r="AI537" s="65" t="e">
        <f>VLOOKUP(Table1[[#This Row],[Stock]], Table2[[#All],[Stock]:[param_complete]], 29, FALSE)</f>
        <v>#N/A</v>
      </c>
      <c r="AJ537" s="65" t="e">
        <f>VLOOKUP(Table1[[#This Row],[Stock]], Table2[[#All],[Stock]:[param_complete]], 30, FALSE)</f>
        <v>#N/A</v>
      </c>
      <c r="AK537" s="65" t="e">
        <f>VLOOKUP(Table1[[#This Row],[Stock]], Table2[[#All],[Stock]:[param_complete]], 32, FALSE)</f>
        <v>#N/A</v>
      </c>
    </row>
    <row r="538" spans="1:37" hidden="1" x14ac:dyDescent="0.3">
      <c r="A538" s="9"/>
      <c r="B538" s="9"/>
      <c r="C538" s="9"/>
      <c r="D538" s="9">
        <v>8</v>
      </c>
      <c r="E538" s="9"/>
      <c r="F538" s="9"/>
      <c r="G538" s="9"/>
      <c r="H538" s="9"/>
      <c r="I538" s="9"/>
      <c r="J538" s="9"/>
      <c r="K538" s="9"/>
      <c r="L538" s="9"/>
      <c r="M538" s="1"/>
      <c r="N538" s="9"/>
      <c r="O538" s="9"/>
      <c r="P538" s="9"/>
      <c r="Q538" s="9"/>
      <c r="R538" s="9"/>
      <c r="S538" s="9"/>
      <c r="T538" s="65"/>
      <c r="U538" s="65" t="e">
        <f>VLOOKUP(Table1[[#This Row],[Stock]], Table2[[#All],[Stock]:[param_complete]], 2, FALSE)</f>
        <v>#N/A</v>
      </c>
      <c r="V538" s="65" t="e">
        <f>VLOOKUP(Table1[[#This Row],[Stock]], Table2[[#All],[Stock]:[param_complete]], 4, FALSE)</f>
        <v>#N/A</v>
      </c>
      <c r="W538" s="65" t="e">
        <f>VLOOKUP(Table1[[#This Row],[Stock]], Table2[[#All],[Stock]:[param_complete]], 6, FALSE)</f>
        <v>#N/A</v>
      </c>
      <c r="X538" s="65" t="e">
        <f>VLOOKUP(Table1[[#This Row],[Stock]], Table2[[#All],[Stock]:[param_complete]], 8, FALSE)</f>
        <v>#N/A</v>
      </c>
      <c r="Y538" s="65" t="e">
        <f>VLOOKUP(Table1[[#This Row],[Stock]], Table2[[#All],[Stock]:[param_complete]], 10, FALSE)</f>
        <v>#N/A</v>
      </c>
      <c r="Z538" s="65" t="e">
        <f>VLOOKUP(Table1[[#This Row],[Stock]], Table2[[#All],[Stock]:[param_complete]], 12, FALSE)</f>
        <v>#N/A</v>
      </c>
      <c r="AA538" s="65" t="e">
        <f>VLOOKUP(Table1[[#This Row],[Stock]], Table2[[#All],[Stock]:[param_complete]], 14, FALSE)</f>
        <v>#N/A</v>
      </c>
      <c r="AB538" s="65" t="e">
        <f>VLOOKUP(Table1[[#This Row],[Stock]], Table2[[#All],[Stock]:[param_complete]], 16, FALSE)</f>
        <v>#N/A</v>
      </c>
      <c r="AC538" s="65" t="e">
        <f>VLOOKUP(Table1[[#This Row],[Stock]], Table2[[#All],[Stock]:[param_complete]], 18, FALSE)</f>
        <v>#N/A</v>
      </c>
      <c r="AD538" s="65" t="e">
        <f>VLOOKUP(Table1[[#This Row],[Stock]], Table2[[#All],[Stock]:[param_complete]], 20, FALSE)</f>
        <v>#N/A</v>
      </c>
      <c r="AE538" s="65" t="e">
        <f>VLOOKUP(Table1[[#This Row],[Stock]], Table2[[#All],[Stock]:[param_complete]], 22, FALSE)</f>
        <v>#N/A</v>
      </c>
      <c r="AF538" s="65" t="e">
        <f>VLOOKUP(Table1[[#This Row],[Stock]], Table2[[#All],[Stock]:[param_complete]], 24, FALSE)</f>
        <v>#N/A</v>
      </c>
      <c r="AG538" s="65" t="e">
        <f>VLOOKUP(Table1[[#This Row],[Stock]], Table2[[#All],[Stock]:[param_complete]], 26, FALSE)</f>
        <v>#N/A</v>
      </c>
      <c r="AH538" s="65" t="e">
        <f>VLOOKUP(Table1[[#This Row],[Stock]], Table2[[#All],[Stock]:[param_complete]], 28, FALSE)</f>
        <v>#N/A</v>
      </c>
      <c r="AI538" s="65" t="e">
        <f>VLOOKUP(Table1[[#This Row],[Stock]], Table2[[#All],[Stock]:[param_complete]], 29, FALSE)</f>
        <v>#N/A</v>
      </c>
      <c r="AJ538" s="65" t="e">
        <f>VLOOKUP(Table1[[#This Row],[Stock]], Table2[[#All],[Stock]:[param_complete]], 30, FALSE)</f>
        <v>#N/A</v>
      </c>
      <c r="AK538" s="65" t="e">
        <f>VLOOKUP(Table1[[#This Row],[Stock]], Table2[[#All],[Stock]:[param_complete]], 32, FALSE)</f>
        <v>#N/A</v>
      </c>
    </row>
    <row r="539" spans="1:37" hidden="1" x14ac:dyDescent="0.3">
      <c r="A539" s="9"/>
      <c r="B539" s="9"/>
      <c r="C539" s="9"/>
      <c r="D539" s="9">
        <v>9</v>
      </c>
      <c r="E539" s="9"/>
      <c r="F539" s="9"/>
      <c r="G539" s="9"/>
      <c r="H539" s="9"/>
      <c r="I539" s="9"/>
      <c r="J539" s="9"/>
      <c r="K539" s="9"/>
      <c r="L539" s="9"/>
      <c r="M539" s="1"/>
      <c r="N539" s="9"/>
      <c r="O539" s="9"/>
      <c r="P539" s="9"/>
      <c r="Q539" s="9"/>
      <c r="R539" s="9"/>
      <c r="S539" s="9"/>
      <c r="T539" s="65"/>
      <c r="U539" s="65" t="e">
        <f>VLOOKUP(Table1[[#This Row],[Stock]], Table2[[#All],[Stock]:[param_complete]], 2, FALSE)</f>
        <v>#N/A</v>
      </c>
      <c r="V539" s="65" t="e">
        <f>VLOOKUP(Table1[[#This Row],[Stock]], Table2[[#All],[Stock]:[param_complete]], 4, FALSE)</f>
        <v>#N/A</v>
      </c>
      <c r="W539" s="65" t="e">
        <f>VLOOKUP(Table1[[#This Row],[Stock]], Table2[[#All],[Stock]:[param_complete]], 6, FALSE)</f>
        <v>#N/A</v>
      </c>
      <c r="X539" s="65" t="e">
        <f>VLOOKUP(Table1[[#This Row],[Stock]], Table2[[#All],[Stock]:[param_complete]], 8, FALSE)</f>
        <v>#N/A</v>
      </c>
      <c r="Y539" s="65" t="e">
        <f>VLOOKUP(Table1[[#This Row],[Stock]], Table2[[#All],[Stock]:[param_complete]], 10, FALSE)</f>
        <v>#N/A</v>
      </c>
      <c r="Z539" s="65" t="e">
        <f>VLOOKUP(Table1[[#This Row],[Stock]], Table2[[#All],[Stock]:[param_complete]], 12, FALSE)</f>
        <v>#N/A</v>
      </c>
      <c r="AA539" s="65" t="e">
        <f>VLOOKUP(Table1[[#This Row],[Stock]], Table2[[#All],[Stock]:[param_complete]], 14, FALSE)</f>
        <v>#N/A</v>
      </c>
      <c r="AB539" s="65" t="e">
        <f>VLOOKUP(Table1[[#This Row],[Stock]], Table2[[#All],[Stock]:[param_complete]], 16, FALSE)</f>
        <v>#N/A</v>
      </c>
      <c r="AC539" s="65" t="e">
        <f>VLOOKUP(Table1[[#This Row],[Stock]], Table2[[#All],[Stock]:[param_complete]], 18, FALSE)</f>
        <v>#N/A</v>
      </c>
      <c r="AD539" s="65" t="e">
        <f>VLOOKUP(Table1[[#This Row],[Stock]], Table2[[#All],[Stock]:[param_complete]], 20, FALSE)</f>
        <v>#N/A</v>
      </c>
      <c r="AE539" s="65" t="e">
        <f>VLOOKUP(Table1[[#This Row],[Stock]], Table2[[#All],[Stock]:[param_complete]], 22, FALSE)</f>
        <v>#N/A</v>
      </c>
      <c r="AF539" s="65" t="e">
        <f>VLOOKUP(Table1[[#This Row],[Stock]], Table2[[#All],[Stock]:[param_complete]], 24, FALSE)</f>
        <v>#N/A</v>
      </c>
      <c r="AG539" s="65" t="e">
        <f>VLOOKUP(Table1[[#This Row],[Stock]], Table2[[#All],[Stock]:[param_complete]], 26, FALSE)</f>
        <v>#N/A</v>
      </c>
      <c r="AH539" s="65" t="e">
        <f>VLOOKUP(Table1[[#This Row],[Stock]], Table2[[#All],[Stock]:[param_complete]], 28, FALSE)</f>
        <v>#N/A</v>
      </c>
      <c r="AI539" s="65" t="e">
        <f>VLOOKUP(Table1[[#This Row],[Stock]], Table2[[#All],[Stock]:[param_complete]], 29, FALSE)</f>
        <v>#N/A</v>
      </c>
      <c r="AJ539" s="65" t="e">
        <f>VLOOKUP(Table1[[#This Row],[Stock]], Table2[[#All],[Stock]:[param_complete]], 30, FALSE)</f>
        <v>#N/A</v>
      </c>
      <c r="AK539" s="65" t="e">
        <f>VLOOKUP(Table1[[#This Row],[Stock]], Table2[[#All],[Stock]:[param_complete]], 32, FALSE)</f>
        <v>#N/A</v>
      </c>
    </row>
    <row r="540" spans="1:37" hidden="1" x14ac:dyDescent="0.3">
      <c r="A540" t="s">
        <v>20</v>
      </c>
      <c r="B540" s="74" t="s">
        <v>231</v>
      </c>
      <c r="C540" s="74" t="s">
        <v>232</v>
      </c>
      <c r="D540" s="9">
        <v>0</v>
      </c>
      <c r="E540" s="74"/>
      <c r="F540" s="9">
        <v>0.74</v>
      </c>
      <c r="G540" s="74"/>
      <c r="H540" s="74"/>
      <c r="I540" s="74"/>
      <c r="J540" s="9" t="s">
        <v>229</v>
      </c>
      <c r="K540" s="9" t="s">
        <v>229</v>
      </c>
      <c r="L540" s="74"/>
      <c r="M540" s="1" t="s">
        <v>230</v>
      </c>
      <c r="N540" s="1" t="s">
        <v>230</v>
      </c>
      <c r="O540" s="74"/>
      <c r="P540" s="74"/>
      <c r="Q540" s="74" t="s">
        <v>7</v>
      </c>
      <c r="R540" s="74" t="s">
        <v>8</v>
      </c>
      <c r="S540" s="74"/>
      <c r="T540" t="s">
        <v>9</v>
      </c>
      <c r="U540" s="75" t="e">
        <f>VLOOKUP(Table1[[#This Row],[Stock]], Table2[[#All],[Stock]:[param_complete]], 2, FALSE)</f>
        <v>#N/A</v>
      </c>
      <c r="V540" s="75" t="e">
        <f>VLOOKUP(Table1[[#This Row],[Stock]], Table2[[#All],[Stock]:[param_complete]], 4, FALSE)</f>
        <v>#N/A</v>
      </c>
      <c r="W540" s="75" t="e">
        <f>VLOOKUP(Table1[[#This Row],[Stock]], Table2[[#All],[Stock]:[param_complete]], 6, FALSE)</f>
        <v>#N/A</v>
      </c>
      <c r="X540" s="75" t="e">
        <f>VLOOKUP(Table1[[#This Row],[Stock]], Table2[[#All],[Stock]:[param_complete]], 8, FALSE)</f>
        <v>#N/A</v>
      </c>
      <c r="Y540" s="75" t="e">
        <f>VLOOKUP(Table1[[#This Row],[Stock]], Table2[[#All],[Stock]:[param_complete]], 10, FALSE)</f>
        <v>#N/A</v>
      </c>
      <c r="Z540" s="75" t="e">
        <f>VLOOKUP(Table1[[#This Row],[Stock]], Table2[[#All],[Stock]:[param_complete]], 12, FALSE)</f>
        <v>#N/A</v>
      </c>
      <c r="AA540" s="75" t="e">
        <f>VLOOKUP(Table1[[#This Row],[Stock]], Table2[[#All],[Stock]:[param_complete]], 14, FALSE)</f>
        <v>#N/A</v>
      </c>
      <c r="AB540" s="75" t="e">
        <f>VLOOKUP(Table1[[#This Row],[Stock]], Table2[[#All],[Stock]:[param_complete]], 16, FALSE)</f>
        <v>#N/A</v>
      </c>
      <c r="AC540" s="75" t="e">
        <f>VLOOKUP(Table1[[#This Row],[Stock]], Table2[[#All],[Stock]:[param_complete]], 18, FALSE)</f>
        <v>#N/A</v>
      </c>
      <c r="AD540" s="75" t="e">
        <f>VLOOKUP(Table1[[#This Row],[Stock]], Table2[[#All],[Stock]:[param_complete]], 20, FALSE)</f>
        <v>#N/A</v>
      </c>
      <c r="AE540" s="75" t="e">
        <f>VLOOKUP(Table1[[#This Row],[Stock]], Table2[[#All],[Stock]:[param_complete]], 22, FALSE)</f>
        <v>#N/A</v>
      </c>
      <c r="AF540" s="75" t="e">
        <f>VLOOKUP(Table1[[#This Row],[Stock]], Table2[[#All],[Stock]:[param_complete]], 24, FALSE)</f>
        <v>#N/A</v>
      </c>
      <c r="AG540" s="75" t="e">
        <f>VLOOKUP(Table1[[#This Row],[Stock]], Table2[[#All],[Stock]:[param_complete]], 26, FALSE)</f>
        <v>#N/A</v>
      </c>
      <c r="AH540" s="75" t="e">
        <f>VLOOKUP(Table1[[#This Row],[Stock]], Table2[[#All],[Stock]:[param_complete]], 28, FALSE)</f>
        <v>#N/A</v>
      </c>
      <c r="AI540" s="75" t="e">
        <f>VLOOKUP(Table1[[#This Row],[Stock]], Table2[[#All],[Stock]:[param_complete]], 29, FALSE)</f>
        <v>#N/A</v>
      </c>
      <c r="AJ540" s="75" t="e">
        <f>VLOOKUP(Table1[[#This Row],[Stock]], Table2[[#All],[Stock]:[param_complete]], 30, FALSE)</f>
        <v>#N/A</v>
      </c>
      <c r="AK540" s="75" t="e">
        <f>VLOOKUP(Table1[[#This Row],[Stock]], Table2[[#All],[Stock]:[param_complete]], 32, FALSE)</f>
        <v>#N/A</v>
      </c>
    </row>
    <row r="541" spans="1:37" hidden="1" x14ac:dyDescent="0.3">
      <c r="A541" t="s">
        <v>20</v>
      </c>
      <c r="B541" s="74" t="s">
        <v>231</v>
      </c>
      <c r="C541" s="74" t="s">
        <v>232</v>
      </c>
      <c r="D541" s="9">
        <v>1</v>
      </c>
      <c r="E541" s="9"/>
      <c r="F541" s="9">
        <v>0.74</v>
      </c>
      <c r="G541" s="9"/>
      <c r="H541" s="9"/>
      <c r="I541" s="9"/>
      <c r="J541" s="9" t="s">
        <v>229</v>
      </c>
      <c r="K541" s="9" t="s">
        <v>229</v>
      </c>
      <c r="L541" s="9"/>
      <c r="M541" s="1" t="s">
        <v>230</v>
      </c>
      <c r="N541" s="1" t="s">
        <v>230</v>
      </c>
      <c r="O541" s="9"/>
      <c r="P541" s="9"/>
      <c r="Q541" s="74" t="s">
        <v>7</v>
      </c>
      <c r="R541" s="74" t="s">
        <v>8</v>
      </c>
      <c r="S541" s="9"/>
      <c r="T541" t="s">
        <v>9</v>
      </c>
      <c r="U541" s="65" t="e">
        <f>VLOOKUP(Table1[[#This Row],[Stock]], Table2[[#All],[Stock]:[param_complete]], 2, FALSE)</f>
        <v>#N/A</v>
      </c>
      <c r="V541" s="65" t="e">
        <f>VLOOKUP(Table1[[#This Row],[Stock]], Table2[[#All],[Stock]:[param_complete]], 4, FALSE)</f>
        <v>#N/A</v>
      </c>
      <c r="W541" s="65" t="e">
        <f>VLOOKUP(Table1[[#This Row],[Stock]], Table2[[#All],[Stock]:[param_complete]], 6, FALSE)</f>
        <v>#N/A</v>
      </c>
      <c r="X541" s="65" t="e">
        <f>VLOOKUP(Table1[[#This Row],[Stock]], Table2[[#All],[Stock]:[param_complete]], 8, FALSE)</f>
        <v>#N/A</v>
      </c>
      <c r="Y541" s="65" t="e">
        <f>VLOOKUP(Table1[[#This Row],[Stock]], Table2[[#All],[Stock]:[param_complete]], 10, FALSE)</f>
        <v>#N/A</v>
      </c>
      <c r="Z541" s="65" t="e">
        <f>VLOOKUP(Table1[[#This Row],[Stock]], Table2[[#All],[Stock]:[param_complete]], 12, FALSE)</f>
        <v>#N/A</v>
      </c>
      <c r="AA541" s="65" t="e">
        <f>VLOOKUP(Table1[[#This Row],[Stock]], Table2[[#All],[Stock]:[param_complete]], 14, FALSE)</f>
        <v>#N/A</v>
      </c>
      <c r="AB541" s="65" t="e">
        <f>VLOOKUP(Table1[[#This Row],[Stock]], Table2[[#All],[Stock]:[param_complete]], 16, FALSE)</f>
        <v>#N/A</v>
      </c>
      <c r="AC541" s="65" t="e">
        <f>VLOOKUP(Table1[[#This Row],[Stock]], Table2[[#All],[Stock]:[param_complete]], 18, FALSE)</f>
        <v>#N/A</v>
      </c>
      <c r="AD541" s="65" t="e">
        <f>VLOOKUP(Table1[[#This Row],[Stock]], Table2[[#All],[Stock]:[param_complete]], 20, FALSE)</f>
        <v>#N/A</v>
      </c>
      <c r="AE541" s="65" t="e">
        <f>VLOOKUP(Table1[[#This Row],[Stock]], Table2[[#All],[Stock]:[param_complete]], 22, FALSE)</f>
        <v>#N/A</v>
      </c>
      <c r="AF541" s="65" t="e">
        <f>VLOOKUP(Table1[[#This Row],[Stock]], Table2[[#All],[Stock]:[param_complete]], 24, FALSE)</f>
        <v>#N/A</v>
      </c>
      <c r="AG541" s="65" t="e">
        <f>VLOOKUP(Table1[[#This Row],[Stock]], Table2[[#All],[Stock]:[param_complete]], 26, FALSE)</f>
        <v>#N/A</v>
      </c>
      <c r="AH541" s="65" t="e">
        <f>VLOOKUP(Table1[[#This Row],[Stock]], Table2[[#All],[Stock]:[param_complete]], 28, FALSE)</f>
        <v>#N/A</v>
      </c>
      <c r="AI541" s="65" t="e">
        <f>VLOOKUP(Table1[[#This Row],[Stock]], Table2[[#All],[Stock]:[param_complete]], 29, FALSE)</f>
        <v>#N/A</v>
      </c>
      <c r="AJ541" s="65" t="e">
        <f>VLOOKUP(Table1[[#This Row],[Stock]], Table2[[#All],[Stock]:[param_complete]], 30, FALSE)</f>
        <v>#N/A</v>
      </c>
      <c r="AK541" s="65" t="e">
        <f>VLOOKUP(Table1[[#This Row],[Stock]], Table2[[#All],[Stock]:[param_complete]], 32, FALSE)</f>
        <v>#N/A</v>
      </c>
    </row>
    <row r="542" spans="1:37" hidden="1" x14ac:dyDescent="0.3">
      <c r="A542" t="s">
        <v>20</v>
      </c>
      <c r="B542" s="74" t="s">
        <v>231</v>
      </c>
      <c r="C542" s="74" t="s">
        <v>232</v>
      </c>
      <c r="D542" s="9">
        <v>2</v>
      </c>
      <c r="E542" s="9"/>
      <c r="F542" s="9">
        <v>0.74</v>
      </c>
      <c r="G542" s="9"/>
      <c r="H542" s="9"/>
      <c r="I542" s="9"/>
      <c r="J542" s="9" t="s">
        <v>229</v>
      </c>
      <c r="K542" s="9" t="s">
        <v>229</v>
      </c>
      <c r="L542" s="9"/>
      <c r="M542" s="1" t="s">
        <v>230</v>
      </c>
      <c r="N542" s="1" t="s">
        <v>230</v>
      </c>
      <c r="O542" s="9"/>
      <c r="P542" s="9"/>
      <c r="Q542" s="74" t="s">
        <v>7</v>
      </c>
      <c r="R542" s="74" t="s">
        <v>8</v>
      </c>
      <c r="S542" s="9"/>
      <c r="T542" t="s">
        <v>9</v>
      </c>
      <c r="U542" s="65" t="e">
        <f>VLOOKUP(Table1[[#This Row],[Stock]], Table2[[#All],[Stock]:[param_complete]], 2, FALSE)</f>
        <v>#N/A</v>
      </c>
      <c r="V542" s="65" t="e">
        <f>VLOOKUP(Table1[[#This Row],[Stock]], Table2[[#All],[Stock]:[param_complete]], 4, FALSE)</f>
        <v>#N/A</v>
      </c>
      <c r="W542" s="65" t="e">
        <f>VLOOKUP(Table1[[#This Row],[Stock]], Table2[[#All],[Stock]:[param_complete]], 6, FALSE)</f>
        <v>#N/A</v>
      </c>
      <c r="X542" s="65" t="e">
        <f>VLOOKUP(Table1[[#This Row],[Stock]], Table2[[#All],[Stock]:[param_complete]], 8, FALSE)</f>
        <v>#N/A</v>
      </c>
      <c r="Y542" s="65" t="e">
        <f>VLOOKUP(Table1[[#This Row],[Stock]], Table2[[#All],[Stock]:[param_complete]], 10, FALSE)</f>
        <v>#N/A</v>
      </c>
      <c r="Z542" s="65" t="e">
        <f>VLOOKUP(Table1[[#This Row],[Stock]], Table2[[#All],[Stock]:[param_complete]], 12, FALSE)</f>
        <v>#N/A</v>
      </c>
      <c r="AA542" s="65" t="e">
        <f>VLOOKUP(Table1[[#This Row],[Stock]], Table2[[#All],[Stock]:[param_complete]], 14, FALSE)</f>
        <v>#N/A</v>
      </c>
      <c r="AB542" s="65" t="e">
        <f>VLOOKUP(Table1[[#This Row],[Stock]], Table2[[#All],[Stock]:[param_complete]], 16, FALSE)</f>
        <v>#N/A</v>
      </c>
      <c r="AC542" s="65" t="e">
        <f>VLOOKUP(Table1[[#This Row],[Stock]], Table2[[#All],[Stock]:[param_complete]], 18, FALSE)</f>
        <v>#N/A</v>
      </c>
      <c r="AD542" s="65" t="e">
        <f>VLOOKUP(Table1[[#This Row],[Stock]], Table2[[#All],[Stock]:[param_complete]], 20, FALSE)</f>
        <v>#N/A</v>
      </c>
      <c r="AE542" s="65" t="e">
        <f>VLOOKUP(Table1[[#This Row],[Stock]], Table2[[#All],[Stock]:[param_complete]], 22, FALSE)</f>
        <v>#N/A</v>
      </c>
      <c r="AF542" s="65" t="e">
        <f>VLOOKUP(Table1[[#This Row],[Stock]], Table2[[#All],[Stock]:[param_complete]], 24, FALSE)</f>
        <v>#N/A</v>
      </c>
      <c r="AG542" s="65" t="e">
        <f>VLOOKUP(Table1[[#This Row],[Stock]], Table2[[#All],[Stock]:[param_complete]], 26, FALSE)</f>
        <v>#N/A</v>
      </c>
      <c r="AH542" s="65" t="e">
        <f>VLOOKUP(Table1[[#This Row],[Stock]], Table2[[#All],[Stock]:[param_complete]], 28, FALSE)</f>
        <v>#N/A</v>
      </c>
      <c r="AI542" s="65" t="e">
        <f>VLOOKUP(Table1[[#This Row],[Stock]], Table2[[#All],[Stock]:[param_complete]], 29, FALSE)</f>
        <v>#N/A</v>
      </c>
      <c r="AJ542" s="65" t="e">
        <f>VLOOKUP(Table1[[#This Row],[Stock]], Table2[[#All],[Stock]:[param_complete]], 30, FALSE)</f>
        <v>#N/A</v>
      </c>
      <c r="AK542" s="65" t="e">
        <f>VLOOKUP(Table1[[#This Row],[Stock]], Table2[[#All],[Stock]:[param_complete]], 32, FALSE)</f>
        <v>#N/A</v>
      </c>
    </row>
    <row r="543" spans="1:37" hidden="1" x14ac:dyDescent="0.3">
      <c r="A543" t="s">
        <v>20</v>
      </c>
      <c r="B543" s="74" t="s">
        <v>231</v>
      </c>
      <c r="C543" s="74" t="s">
        <v>232</v>
      </c>
      <c r="D543" s="9">
        <v>3</v>
      </c>
      <c r="E543" s="9"/>
      <c r="F543" s="9">
        <v>0.74</v>
      </c>
      <c r="G543" s="9"/>
      <c r="H543" s="9"/>
      <c r="I543" s="9"/>
      <c r="J543" s="9" t="s">
        <v>229</v>
      </c>
      <c r="K543" s="9" t="s">
        <v>229</v>
      </c>
      <c r="L543" s="9"/>
      <c r="M543" s="1" t="s">
        <v>230</v>
      </c>
      <c r="N543" s="1" t="s">
        <v>230</v>
      </c>
      <c r="O543" s="9"/>
      <c r="P543" s="9"/>
      <c r="Q543" s="74" t="s">
        <v>7</v>
      </c>
      <c r="R543" s="74" t="s">
        <v>8</v>
      </c>
      <c r="S543" s="9"/>
      <c r="T543" t="s">
        <v>9</v>
      </c>
      <c r="U543" s="65" t="e">
        <f>VLOOKUP(Table1[[#This Row],[Stock]], Table2[[#All],[Stock]:[param_complete]], 2, FALSE)</f>
        <v>#N/A</v>
      </c>
      <c r="V543" s="65" t="e">
        <f>VLOOKUP(Table1[[#This Row],[Stock]], Table2[[#All],[Stock]:[param_complete]], 4, FALSE)</f>
        <v>#N/A</v>
      </c>
      <c r="W543" s="65" t="e">
        <f>VLOOKUP(Table1[[#This Row],[Stock]], Table2[[#All],[Stock]:[param_complete]], 6, FALSE)</f>
        <v>#N/A</v>
      </c>
      <c r="X543" s="65" t="e">
        <f>VLOOKUP(Table1[[#This Row],[Stock]], Table2[[#All],[Stock]:[param_complete]], 8, FALSE)</f>
        <v>#N/A</v>
      </c>
      <c r="Y543" s="65" t="e">
        <f>VLOOKUP(Table1[[#This Row],[Stock]], Table2[[#All],[Stock]:[param_complete]], 10, FALSE)</f>
        <v>#N/A</v>
      </c>
      <c r="Z543" s="65" t="e">
        <f>VLOOKUP(Table1[[#This Row],[Stock]], Table2[[#All],[Stock]:[param_complete]], 12, FALSE)</f>
        <v>#N/A</v>
      </c>
      <c r="AA543" s="65" t="e">
        <f>VLOOKUP(Table1[[#This Row],[Stock]], Table2[[#All],[Stock]:[param_complete]], 14, FALSE)</f>
        <v>#N/A</v>
      </c>
      <c r="AB543" s="65" t="e">
        <f>VLOOKUP(Table1[[#This Row],[Stock]], Table2[[#All],[Stock]:[param_complete]], 16, FALSE)</f>
        <v>#N/A</v>
      </c>
      <c r="AC543" s="65" t="e">
        <f>VLOOKUP(Table1[[#This Row],[Stock]], Table2[[#All],[Stock]:[param_complete]], 18, FALSE)</f>
        <v>#N/A</v>
      </c>
      <c r="AD543" s="65" t="e">
        <f>VLOOKUP(Table1[[#This Row],[Stock]], Table2[[#All],[Stock]:[param_complete]], 20, FALSE)</f>
        <v>#N/A</v>
      </c>
      <c r="AE543" s="65" t="e">
        <f>VLOOKUP(Table1[[#This Row],[Stock]], Table2[[#All],[Stock]:[param_complete]], 22, FALSE)</f>
        <v>#N/A</v>
      </c>
      <c r="AF543" s="65" t="e">
        <f>VLOOKUP(Table1[[#This Row],[Stock]], Table2[[#All],[Stock]:[param_complete]], 24, FALSE)</f>
        <v>#N/A</v>
      </c>
      <c r="AG543" s="65" t="e">
        <f>VLOOKUP(Table1[[#This Row],[Stock]], Table2[[#All],[Stock]:[param_complete]], 26, FALSE)</f>
        <v>#N/A</v>
      </c>
      <c r="AH543" s="65" t="e">
        <f>VLOOKUP(Table1[[#This Row],[Stock]], Table2[[#All],[Stock]:[param_complete]], 28, FALSE)</f>
        <v>#N/A</v>
      </c>
      <c r="AI543" s="65" t="e">
        <f>VLOOKUP(Table1[[#This Row],[Stock]], Table2[[#All],[Stock]:[param_complete]], 29, FALSE)</f>
        <v>#N/A</v>
      </c>
      <c r="AJ543" s="65" t="e">
        <f>VLOOKUP(Table1[[#This Row],[Stock]], Table2[[#All],[Stock]:[param_complete]], 30, FALSE)</f>
        <v>#N/A</v>
      </c>
      <c r="AK543" s="65" t="e">
        <f>VLOOKUP(Table1[[#This Row],[Stock]], Table2[[#All],[Stock]:[param_complete]], 32, FALSE)</f>
        <v>#N/A</v>
      </c>
    </row>
    <row r="544" spans="1:37" hidden="1" x14ac:dyDescent="0.3">
      <c r="A544" t="s">
        <v>20</v>
      </c>
      <c r="B544" s="74" t="s">
        <v>231</v>
      </c>
      <c r="C544" s="74" t="s">
        <v>232</v>
      </c>
      <c r="D544" s="9">
        <v>4</v>
      </c>
      <c r="E544" s="9"/>
      <c r="F544" s="9">
        <v>0.74</v>
      </c>
      <c r="G544" s="9"/>
      <c r="H544" s="9"/>
      <c r="I544" s="9"/>
      <c r="J544" s="9" t="s">
        <v>229</v>
      </c>
      <c r="K544" s="9" t="s">
        <v>229</v>
      </c>
      <c r="L544" s="9"/>
      <c r="M544" s="1" t="s">
        <v>230</v>
      </c>
      <c r="N544" s="1" t="s">
        <v>230</v>
      </c>
      <c r="O544" s="9"/>
      <c r="P544" s="9"/>
      <c r="Q544" s="74" t="s">
        <v>7</v>
      </c>
      <c r="R544" s="74" t="s">
        <v>8</v>
      </c>
      <c r="S544" s="9"/>
      <c r="T544" t="s">
        <v>9</v>
      </c>
      <c r="U544" s="65" t="e">
        <f>VLOOKUP(Table1[[#This Row],[Stock]], Table2[[#All],[Stock]:[param_complete]], 2, FALSE)</f>
        <v>#N/A</v>
      </c>
      <c r="V544" s="65" t="e">
        <f>VLOOKUP(Table1[[#This Row],[Stock]], Table2[[#All],[Stock]:[param_complete]], 4, FALSE)</f>
        <v>#N/A</v>
      </c>
      <c r="W544" s="65" t="e">
        <f>VLOOKUP(Table1[[#This Row],[Stock]], Table2[[#All],[Stock]:[param_complete]], 6, FALSE)</f>
        <v>#N/A</v>
      </c>
      <c r="X544" s="65" t="e">
        <f>VLOOKUP(Table1[[#This Row],[Stock]], Table2[[#All],[Stock]:[param_complete]], 8, FALSE)</f>
        <v>#N/A</v>
      </c>
      <c r="Y544" s="65" t="e">
        <f>VLOOKUP(Table1[[#This Row],[Stock]], Table2[[#All],[Stock]:[param_complete]], 10, FALSE)</f>
        <v>#N/A</v>
      </c>
      <c r="Z544" s="65" t="e">
        <f>VLOOKUP(Table1[[#This Row],[Stock]], Table2[[#All],[Stock]:[param_complete]], 12, FALSE)</f>
        <v>#N/A</v>
      </c>
      <c r="AA544" s="65" t="e">
        <f>VLOOKUP(Table1[[#This Row],[Stock]], Table2[[#All],[Stock]:[param_complete]], 14, FALSE)</f>
        <v>#N/A</v>
      </c>
      <c r="AB544" s="65" t="e">
        <f>VLOOKUP(Table1[[#This Row],[Stock]], Table2[[#All],[Stock]:[param_complete]], 16, FALSE)</f>
        <v>#N/A</v>
      </c>
      <c r="AC544" s="65" t="e">
        <f>VLOOKUP(Table1[[#This Row],[Stock]], Table2[[#All],[Stock]:[param_complete]], 18, FALSE)</f>
        <v>#N/A</v>
      </c>
      <c r="AD544" s="65" t="e">
        <f>VLOOKUP(Table1[[#This Row],[Stock]], Table2[[#All],[Stock]:[param_complete]], 20, FALSE)</f>
        <v>#N/A</v>
      </c>
      <c r="AE544" s="65" t="e">
        <f>VLOOKUP(Table1[[#This Row],[Stock]], Table2[[#All],[Stock]:[param_complete]], 22, FALSE)</f>
        <v>#N/A</v>
      </c>
      <c r="AF544" s="65" t="e">
        <f>VLOOKUP(Table1[[#This Row],[Stock]], Table2[[#All],[Stock]:[param_complete]], 24, FALSE)</f>
        <v>#N/A</v>
      </c>
      <c r="AG544" s="65" t="e">
        <f>VLOOKUP(Table1[[#This Row],[Stock]], Table2[[#All],[Stock]:[param_complete]], 26, FALSE)</f>
        <v>#N/A</v>
      </c>
      <c r="AH544" s="65" t="e">
        <f>VLOOKUP(Table1[[#This Row],[Stock]], Table2[[#All],[Stock]:[param_complete]], 28, FALSE)</f>
        <v>#N/A</v>
      </c>
      <c r="AI544" s="65" t="e">
        <f>VLOOKUP(Table1[[#This Row],[Stock]], Table2[[#All],[Stock]:[param_complete]], 29, FALSE)</f>
        <v>#N/A</v>
      </c>
      <c r="AJ544" s="65" t="e">
        <f>VLOOKUP(Table1[[#This Row],[Stock]], Table2[[#All],[Stock]:[param_complete]], 30, FALSE)</f>
        <v>#N/A</v>
      </c>
      <c r="AK544" s="65" t="e">
        <f>VLOOKUP(Table1[[#This Row],[Stock]], Table2[[#All],[Stock]:[param_complete]], 32, FALSE)</f>
        <v>#N/A</v>
      </c>
    </row>
    <row r="545" spans="1:37" hidden="1" x14ac:dyDescent="0.3">
      <c r="A545" t="s">
        <v>20</v>
      </c>
      <c r="B545" s="74" t="s">
        <v>231</v>
      </c>
      <c r="C545" s="74" t="s">
        <v>232</v>
      </c>
      <c r="D545" s="9">
        <v>5</v>
      </c>
      <c r="E545" s="9"/>
      <c r="F545" s="9">
        <v>0.74</v>
      </c>
      <c r="G545" s="9"/>
      <c r="H545" s="9"/>
      <c r="I545" s="9"/>
      <c r="J545" s="9" t="s">
        <v>229</v>
      </c>
      <c r="K545" s="9" t="s">
        <v>229</v>
      </c>
      <c r="L545" s="9"/>
      <c r="M545" s="1" t="s">
        <v>230</v>
      </c>
      <c r="N545" s="1" t="s">
        <v>230</v>
      </c>
      <c r="O545" s="9"/>
      <c r="P545" s="9"/>
      <c r="Q545" s="74" t="s">
        <v>7</v>
      </c>
      <c r="R545" s="74" t="s">
        <v>8</v>
      </c>
      <c r="S545" s="9"/>
      <c r="T545" t="s">
        <v>9</v>
      </c>
      <c r="U545" s="65" t="e">
        <f>VLOOKUP(Table1[[#This Row],[Stock]], Table2[[#All],[Stock]:[param_complete]], 2, FALSE)</f>
        <v>#N/A</v>
      </c>
      <c r="V545" s="65" t="e">
        <f>VLOOKUP(Table1[[#This Row],[Stock]], Table2[[#All],[Stock]:[param_complete]], 4, FALSE)</f>
        <v>#N/A</v>
      </c>
      <c r="W545" s="65" t="e">
        <f>VLOOKUP(Table1[[#This Row],[Stock]], Table2[[#All],[Stock]:[param_complete]], 6, FALSE)</f>
        <v>#N/A</v>
      </c>
      <c r="X545" s="65" t="e">
        <f>VLOOKUP(Table1[[#This Row],[Stock]], Table2[[#All],[Stock]:[param_complete]], 8, FALSE)</f>
        <v>#N/A</v>
      </c>
      <c r="Y545" s="65" t="e">
        <f>VLOOKUP(Table1[[#This Row],[Stock]], Table2[[#All],[Stock]:[param_complete]], 10, FALSE)</f>
        <v>#N/A</v>
      </c>
      <c r="Z545" s="65" t="e">
        <f>VLOOKUP(Table1[[#This Row],[Stock]], Table2[[#All],[Stock]:[param_complete]], 12, FALSE)</f>
        <v>#N/A</v>
      </c>
      <c r="AA545" s="65" t="e">
        <f>VLOOKUP(Table1[[#This Row],[Stock]], Table2[[#All],[Stock]:[param_complete]], 14, FALSE)</f>
        <v>#N/A</v>
      </c>
      <c r="AB545" s="65" t="e">
        <f>VLOOKUP(Table1[[#This Row],[Stock]], Table2[[#All],[Stock]:[param_complete]], 16, FALSE)</f>
        <v>#N/A</v>
      </c>
      <c r="AC545" s="65" t="e">
        <f>VLOOKUP(Table1[[#This Row],[Stock]], Table2[[#All],[Stock]:[param_complete]], 18, FALSE)</f>
        <v>#N/A</v>
      </c>
      <c r="AD545" s="65" t="e">
        <f>VLOOKUP(Table1[[#This Row],[Stock]], Table2[[#All],[Stock]:[param_complete]], 20, FALSE)</f>
        <v>#N/A</v>
      </c>
      <c r="AE545" s="65" t="e">
        <f>VLOOKUP(Table1[[#This Row],[Stock]], Table2[[#All],[Stock]:[param_complete]], 22, FALSE)</f>
        <v>#N/A</v>
      </c>
      <c r="AF545" s="65" t="e">
        <f>VLOOKUP(Table1[[#This Row],[Stock]], Table2[[#All],[Stock]:[param_complete]], 24, FALSE)</f>
        <v>#N/A</v>
      </c>
      <c r="AG545" s="65" t="e">
        <f>VLOOKUP(Table1[[#This Row],[Stock]], Table2[[#All],[Stock]:[param_complete]], 26, FALSE)</f>
        <v>#N/A</v>
      </c>
      <c r="AH545" s="65" t="e">
        <f>VLOOKUP(Table1[[#This Row],[Stock]], Table2[[#All],[Stock]:[param_complete]], 28, FALSE)</f>
        <v>#N/A</v>
      </c>
      <c r="AI545" s="65" t="e">
        <f>VLOOKUP(Table1[[#This Row],[Stock]], Table2[[#All],[Stock]:[param_complete]], 29, FALSE)</f>
        <v>#N/A</v>
      </c>
      <c r="AJ545" s="65" t="e">
        <f>VLOOKUP(Table1[[#This Row],[Stock]], Table2[[#All],[Stock]:[param_complete]], 30, FALSE)</f>
        <v>#N/A</v>
      </c>
      <c r="AK545" s="65" t="e">
        <f>VLOOKUP(Table1[[#This Row],[Stock]], Table2[[#All],[Stock]:[param_complete]], 32, FALSE)</f>
        <v>#N/A</v>
      </c>
    </row>
    <row r="546" spans="1:37" hidden="1" x14ac:dyDescent="0.3">
      <c r="A546" t="s">
        <v>20</v>
      </c>
      <c r="B546" s="74" t="s">
        <v>231</v>
      </c>
      <c r="C546" s="74" t="s">
        <v>232</v>
      </c>
      <c r="D546" s="9">
        <v>6</v>
      </c>
      <c r="E546" s="9"/>
      <c r="F546" s="9">
        <v>0.74</v>
      </c>
      <c r="G546" s="9"/>
      <c r="H546" s="9"/>
      <c r="I546" s="9"/>
      <c r="J546" s="9" t="s">
        <v>229</v>
      </c>
      <c r="K546" s="9" t="s">
        <v>229</v>
      </c>
      <c r="L546" s="9"/>
      <c r="M546" s="1" t="s">
        <v>230</v>
      </c>
      <c r="N546" s="1" t="s">
        <v>230</v>
      </c>
      <c r="O546" s="9"/>
      <c r="P546" s="9"/>
      <c r="Q546" s="74" t="s">
        <v>7</v>
      </c>
      <c r="R546" s="74" t="s">
        <v>8</v>
      </c>
      <c r="S546" s="9"/>
      <c r="T546" t="s">
        <v>9</v>
      </c>
      <c r="U546" s="65" t="e">
        <f>VLOOKUP(Table1[[#This Row],[Stock]], Table2[[#All],[Stock]:[param_complete]], 2, FALSE)</f>
        <v>#N/A</v>
      </c>
      <c r="V546" s="65" t="e">
        <f>VLOOKUP(Table1[[#This Row],[Stock]], Table2[[#All],[Stock]:[param_complete]], 4, FALSE)</f>
        <v>#N/A</v>
      </c>
      <c r="W546" s="65" t="e">
        <f>VLOOKUP(Table1[[#This Row],[Stock]], Table2[[#All],[Stock]:[param_complete]], 6, FALSE)</f>
        <v>#N/A</v>
      </c>
      <c r="X546" s="65" t="e">
        <f>VLOOKUP(Table1[[#This Row],[Stock]], Table2[[#All],[Stock]:[param_complete]], 8, FALSE)</f>
        <v>#N/A</v>
      </c>
      <c r="Y546" s="65" t="e">
        <f>VLOOKUP(Table1[[#This Row],[Stock]], Table2[[#All],[Stock]:[param_complete]], 10, FALSE)</f>
        <v>#N/A</v>
      </c>
      <c r="Z546" s="65" t="e">
        <f>VLOOKUP(Table1[[#This Row],[Stock]], Table2[[#All],[Stock]:[param_complete]], 12, FALSE)</f>
        <v>#N/A</v>
      </c>
      <c r="AA546" s="65" t="e">
        <f>VLOOKUP(Table1[[#This Row],[Stock]], Table2[[#All],[Stock]:[param_complete]], 14, FALSE)</f>
        <v>#N/A</v>
      </c>
      <c r="AB546" s="65" t="e">
        <f>VLOOKUP(Table1[[#This Row],[Stock]], Table2[[#All],[Stock]:[param_complete]], 16, FALSE)</f>
        <v>#N/A</v>
      </c>
      <c r="AC546" s="65" t="e">
        <f>VLOOKUP(Table1[[#This Row],[Stock]], Table2[[#All],[Stock]:[param_complete]], 18, FALSE)</f>
        <v>#N/A</v>
      </c>
      <c r="AD546" s="65" t="e">
        <f>VLOOKUP(Table1[[#This Row],[Stock]], Table2[[#All],[Stock]:[param_complete]], 20, FALSE)</f>
        <v>#N/A</v>
      </c>
      <c r="AE546" s="65" t="e">
        <f>VLOOKUP(Table1[[#This Row],[Stock]], Table2[[#All],[Stock]:[param_complete]], 22, FALSE)</f>
        <v>#N/A</v>
      </c>
      <c r="AF546" s="65" t="e">
        <f>VLOOKUP(Table1[[#This Row],[Stock]], Table2[[#All],[Stock]:[param_complete]], 24, FALSE)</f>
        <v>#N/A</v>
      </c>
      <c r="AG546" s="65" t="e">
        <f>VLOOKUP(Table1[[#This Row],[Stock]], Table2[[#All],[Stock]:[param_complete]], 26, FALSE)</f>
        <v>#N/A</v>
      </c>
      <c r="AH546" s="65" t="e">
        <f>VLOOKUP(Table1[[#This Row],[Stock]], Table2[[#All],[Stock]:[param_complete]], 28, FALSE)</f>
        <v>#N/A</v>
      </c>
      <c r="AI546" s="65" t="e">
        <f>VLOOKUP(Table1[[#This Row],[Stock]], Table2[[#All],[Stock]:[param_complete]], 29, FALSE)</f>
        <v>#N/A</v>
      </c>
      <c r="AJ546" s="65" t="e">
        <f>VLOOKUP(Table1[[#This Row],[Stock]], Table2[[#All],[Stock]:[param_complete]], 30, FALSE)</f>
        <v>#N/A</v>
      </c>
      <c r="AK546" s="65" t="e">
        <f>VLOOKUP(Table1[[#This Row],[Stock]], Table2[[#All],[Stock]:[param_complete]], 32, FALSE)</f>
        <v>#N/A</v>
      </c>
    </row>
    <row r="547" spans="1:37" hidden="1" x14ac:dyDescent="0.3">
      <c r="A547" t="s">
        <v>20</v>
      </c>
      <c r="B547" s="74" t="s">
        <v>231</v>
      </c>
      <c r="C547" s="74" t="s">
        <v>232</v>
      </c>
      <c r="D547" s="9">
        <v>7</v>
      </c>
      <c r="E547" s="9"/>
      <c r="F547" s="9">
        <v>0.74</v>
      </c>
      <c r="G547" s="9"/>
      <c r="H547" s="9"/>
      <c r="I547" s="9"/>
      <c r="J547" s="9" t="s">
        <v>229</v>
      </c>
      <c r="K547" s="9" t="s">
        <v>229</v>
      </c>
      <c r="L547" s="9"/>
      <c r="M547" s="1" t="s">
        <v>230</v>
      </c>
      <c r="N547" s="1" t="s">
        <v>230</v>
      </c>
      <c r="O547" s="9"/>
      <c r="P547" s="9"/>
      <c r="Q547" s="74" t="s">
        <v>7</v>
      </c>
      <c r="R547" s="74" t="s">
        <v>8</v>
      </c>
      <c r="S547" s="9"/>
      <c r="T547" t="s">
        <v>9</v>
      </c>
      <c r="U547" s="65" t="e">
        <f>VLOOKUP(Table1[[#This Row],[Stock]], Table2[[#All],[Stock]:[param_complete]], 2, FALSE)</f>
        <v>#N/A</v>
      </c>
      <c r="V547" s="65" t="e">
        <f>VLOOKUP(Table1[[#This Row],[Stock]], Table2[[#All],[Stock]:[param_complete]], 4, FALSE)</f>
        <v>#N/A</v>
      </c>
      <c r="W547" s="65" t="e">
        <f>VLOOKUP(Table1[[#This Row],[Stock]], Table2[[#All],[Stock]:[param_complete]], 6, FALSE)</f>
        <v>#N/A</v>
      </c>
      <c r="X547" s="65" t="e">
        <f>VLOOKUP(Table1[[#This Row],[Stock]], Table2[[#All],[Stock]:[param_complete]], 8, FALSE)</f>
        <v>#N/A</v>
      </c>
      <c r="Y547" s="65" t="e">
        <f>VLOOKUP(Table1[[#This Row],[Stock]], Table2[[#All],[Stock]:[param_complete]], 10, FALSE)</f>
        <v>#N/A</v>
      </c>
      <c r="Z547" s="65" t="e">
        <f>VLOOKUP(Table1[[#This Row],[Stock]], Table2[[#All],[Stock]:[param_complete]], 12, FALSE)</f>
        <v>#N/A</v>
      </c>
      <c r="AA547" s="65" t="e">
        <f>VLOOKUP(Table1[[#This Row],[Stock]], Table2[[#All],[Stock]:[param_complete]], 14, FALSE)</f>
        <v>#N/A</v>
      </c>
      <c r="AB547" s="65" t="e">
        <f>VLOOKUP(Table1[[#This Row],[Stock]], Table2[[#All],[Stock]:[param_complete]], 16, FALSE)</f>
        <v>#N/A</v>
      </c>
      <c r="AC547" s="65" t="e">
        <f>VLOOKUP(Table1[[#This Row],[Stock]], Table2[[#All],[Stock]:[param_complete]], 18, FALSE)</f>
        <v>#N/A</v>
      </c>
      <c r="AD547" s="65" t="e">
        <f>VLOOKUP(Table1[[#This Row],[Stock]], Table2[[#All],[Stock]:[param_complete]], 20, FALSE)</f>
        <v>#N/A</v>
      </c>
      <c r="AE547" s="65" t="e">
        <f>VLOOKUP(Table1[[#This Row],[Stock]], Table2[[#All],[Stock]:[param_complete]], 22, FALSE)</f>
        <v>#N/A</v>
      </c>
      <c r="AF547" s="65" t="e">
        <f>VLOOKUP(Table1[[#This Row],[Stock]], Table2[[#All],[Stock]:[param_complete]], 24, FALSE)</f>
        <v>#N/A</v>
      </c>
      <c r="AG547" s="65" t="e">
        <f>VLOOKUP(Table1[[#This Row],[Stock]], Table2[[#All],[Stock]:[param_complete]], 26, FALSE)</f>
        <v>#N/A</v>
      </c>
      <c r="AH547" s="65" t="e">
        <f>VLOOKUP(Table1[[#This Row],[Stock]], Table2[[#All],[Stock]:[param_complete]], 28, FALSE)</f>
        <v>#N/A</v>
      </c>
      <c r="AI547" s="65" t="e">
        <f>VLOOKUP(Table1[[#This Row],[Stock]], Table2[[#All],[Stock]:[param_complete]], 29, FALSE)</f>
        <v>#N/A</v>
      </c>
      <c r="AJ547" s="65" t="e">
        <f>VLOOKUP(Table1[[#This Row],[Stock]], Table2[[#All],[Stock]:[param_complete]], 30, FALSE)</f>
        <v>#N/A</v>
      </c>
      <c r="AK547" s="65" t="e">
        <f>VLOOKUP(Table1[[#This Row],[Stock]], Table2[[#All],[Stock]:[param_complete]], 32, FALSE)</f>
        <v>#N/A</v>
      </c>
    </row>
    <row r="548" spans="1:37" hidden="1" x14ac:dyDescent="0.3">
      <c r="A548" t="s">
        <v>20</v>
      </c>
      <c r="B548" s="74" t="s">
        <v>231</v>
      </c>
      <c r="C548" s="74" t="s">
        <v>232</v>
      </c>
      <c r="D548" s="9">
        <v>8</v>
      </c>
      <c r="E548" s="9"/>
      <c r="F548" s="9">
        <v>0.74</v>
      </c>
      <c r="G548" s="9"/>
      <c r="H548" s="9"/>
      <c r="I548" s="9"/>
      <c r="J548" s="9" t="s">
        <v>229</v>
      </c>
      <c r="K548" s="9" t="s">
        <v>229</v>
      </c>
      <c r="L548" s="9"/>
      <c r="M548" s="1" t="s">
        <v>230</v>
      </c>
      <c r="N548" s="1" t="s">
        <v>230</v>
      </c>
      <c r="O548" s="9"/>
      <c r="P548" s="9"/>
      <c r="Q548" s="74" t="s">
        <v>7</v>
      </c>
      <c r="R548" s="74" t="s">
        <v>8</v>
      </c>
      <c r="S548" s="9"/>
      <c r="T548" t="s">
        <v>9</v>
      </c>
      <c r="U548" s="65" t="e">
        <f>VLOOKUP(Table1[[#This Row],[Stock]], Table2[[#All],[Stock]:[param_complete]], 2, FALSE)</f>
        <v>#N/A</v>
      </c>
      <c r="V548" s="65" t="e">
        <f>VLOOKUP(Table1[[#This Row],[Stock]], Table2[[#All],[Stock]:[param_complete]], 4, FALSE)</f>
        <v>#N/A</v>
      </c>
      <c r="W548" s="65" t="e">
        <f>VLOOKUP(Table1[[#This Row],[Stock]], Table2[[#All],[Stock]:[param_complete]], 6, FALSE)</f>
        <v>#N/A</v>
      </c>
      <c r="X548" s="65" t="e">
        <f>VLOOKUP(Table1[[#This Row],[Stock]], Table2[[#All],[Stock]:[param_complete]], 8, FALSE)</f>
        <v>#N/A</v>
      </c>
      <c r="Y548" s="65" t="e">
        <f>VLOOKUP(Table1[[#This Row],[Stock]], Table2[[#All],[Stock]:[param_complete]], 10, FALSE)</f>
        <v>#N/A</v>
      </c>
      <c r="Z548" s="65" t="e">
        <f>VLOOKUP(Table1[[#This Row],[Stock]], Table2[[#All],[Stock]:[param_complete]], 12, FALSE)</f>
        <v>#N/A</v>
      </c>
      <c r="AA548" s="65" t="e">
        <f>VLOOKUP(Table1[[#This Row],[Stock]], Table2[[#All],[Stock]:[param_complete]], 14, FALSE)</f>
        <v>#N/A</v>
      </c>
      <c r="AB548" s="65" t="e">
        <f>VLOOKUP(Table1[[#This Row],[Stock]], Table2[[#All],[Stock]:[param_complete]], 16, FALSE)</f>
        <v>#N/A</v>
      </c>
      <c r="AC548" s="65" t="e">
        <f>VLOOKUP(Table1[[#This Row],[Stock]], Table2[[#All],[Stock]:[param_complete]], 18, FALSE)</f>
        <v>#N/A</v>
      </c>
      <c r="AD548" s="65" t="e">
        <f>VLOOKUP(Table1[[#This Row],[Stock]], Table2[[#All],[Stock]:[param_complete]], 20, FALSE)</f>
        <v>#N/A</v>
      </c>
      <c r="AE548" s="65" t="e">
        <f>VLOOKUP(Table1[[#This Row],[Stock]], Table2[[#All],[Stock]:[param_complete]], 22, FALSE)</f>
        <v>#N/A</v>
      </c>
      <c r="AF548" s="65" t="e">
        <f>VLOOKUP(Table1[[#This Row],[Stock]], Table2[[#All],[Stock]:[param_complete]], 24, FALSE)</f>
        <v>#N/A</v>
      </c>
      <c r="AG548" s="65" t="e">
        <f>VLOOKUP(Table1[[#This Row],[Stock]], Table2[[#All],[Stock]:[param_complete]], 26, FALSE)</f>
        <v>#N/A</v>
      </c>
      <c r="AH548" s="65" t="e">
        <f>VLOOKUP(Table1[[#This Row],[Stock]], Table2[[#All],[Stock]:[param_complete]], 28, FALSE)</f>
        <v>#N/A</v>
      </c>
      <c r="AI548" s="65" t="e">
        <f>VLOOKUP(Table1[[#This Row],[Stock]], Table2[[#All],[Stock]:[param_complete]], 29, FALSE)</f>
        <v>#N/A</v>
      </c>
      <c r="AJ548" s="65" t="e">
        <f>VLOOKUP(Table1[[#This Row],[Stock]], Table2[[#All],[Stock]:[param_complete]], 30, FALSE)</f>
        <v>#N/A</v>
      </c>
      <c r="AK548" s="65" t="e">
        <f>VLOOKUP(Table1[[#This Row],[Stock]], Table2[[#All],[Stock]:[param_complete]], 32, FALSE)</f>
        <v>#N/A</v>
      </c>
    </row>
    <row r="549" spans="1:37" hidden="1" x14ac:dyDescent="0.3">
      <c r="A549" t="s">
        <v>20</v>
      </c>
      <c r="B549" s="74" t="s">
        <v>231</v>
      </c>
      <c r="C549" s="74" t="s">
        <v>232</v>
      </c>
      <c r="D549" s="9">
        <v>9</v>
      </c>
      <c r="E549" s="9"/>
      <c r="F549" s="9">
        <v>0.74</v>
      </c>
      <c r="G549" s="9"/>
      <c r="H549" s="9"/>
      <c r="I549" s="9"/>
      <c r="J549" s="9" t="s">
        <v>229</v>
      </c>
      <c r="K549" s="9" t="s">
        <v>229</v>
      </c>
      <c r="L549" s="9"/>
      <c r="M549" s="1" t="s">
        <v>230</v>
      </c>
      <c r="N549" s="1" t="s">
        <v>230</v>
      </c>
      <c r="O549" s="9"/>
      <c r="P549" s="9"/>
      <c r="Q549" s="74" t="s">
        <v>7</v>
      </c>
      <c r="R549" s="74" t="s">
        <v>8</v>
      </c>
      <c r="S549" s="9"/>
      <c r="T549" t="s">
        <v>9</v>
      </c>
      <c r="U549" s="65" t="e">
        <f>VLOOKUP(Table1[[#This Row],[Stock]], Table2[[#All],[Stock]:[param_complete]], 2, FALSE)</f>
        <v>#N/A</v>
      </c>
      <c r="V549" s="65" t="e">
        <f>VLOOKUP(Table1[[#This Row],[Stock]], Table2[[#All],[Stock]:[param_complete]], 4, FALSE)</f>
        <v>#N/A</v>
      </c>
      <c r="W549" s="65" t="e">
        <f>VLOOKUP(Table1[[#This Row],[Stock]], Table2[[#All],[Stock]:[param_complete]], 6, FALSE)</f>
        <v>#N/A</v>
      </c>
      <c r="X549" s="65" t="e">
        <f>VLOOKUP(Table1[[#This Row],[Stock]], Table2[[#All],[Stock]:[param_complete]], 8, FALSE)</f>
        <v>#N/A</v>
      </c>
      <c r="Y549" s="65" t="e">
        <f>VLOOKUP(Table1[[#This Row],[Stock]], Table2[[#All],[Stock]:[param_complete]], 10, FALSE)</f>
        <v>#N/A</v>
      </c>
      <c r="Z549" s="65" t="e">
        <f>VLOOKUP(Table1[[#This Row],[Stock]], Table2[[#All],[Stock]:[param_complete]], 12, FALSE)</f>
        <v>#N/A</v>
      </c>
      <c r="AA549" s="65" t="e">
        <f>VLOOKUP(Table1[[#This Row],[Stock]], Table2[[#All],[Stock]:[param_complete]], 14, FALSE)</f>
        <v>#N/A</v>
      </c>
      <c r="AB549" s="65" t="e">
        <f>VLOOKUP(Table1[[#This Row],[Stock]], Table2[[#All],[Stock]:[param_complete]], 16, FALSE)</f>
        <v>#N/A</v>
      </c>
      <c r="AC549" s="65" t="e">
        <f>VLOOKUP(Table1[[#This Row],[Stock]], Table2[[#All],[Stock]:[param_complete]], 18, FALSE)</f>
        <v>#N/A</v>
      </c>
      <c r="AD549" s="65" t="e">
        <f>VLOOKUP(Table1[[#This Row],[Stock]], Table2[[#All],[Stock]:[param_complete]], 20, FALSE)</f>
        <v>#N/A</v>
      </c>
      <c r="AE549" s="65" t="e">
        <f>VLOOKUP(Table1[[#This Row],[Stock]], Table2[[#All],[Stock]:[param_complete]], 22, FALSE)</f>
        <v>#N/A</v>
      </c>
      <c r="AF549" s="65" t="e">
        <f>VLOOKUP(Table1[[#This Row],[Stock]], Table2[[#All],[Stock]:[param_complete]], 24, FALSE)</f>
        <v>#N/A</v>
      </c>
      <c r="AG549" s="65" t="e">
        <f>VLOOKUP(Table1[[#This Row],[Stock]], Table2[[#All],[Stock]:[param_complete]], 26, FALSE)</f>
        <v>#N/A</v>
      </c>
      <c r="AH549" s="65" t="e">
        <f>VLOOKUP(Table1[[#This Row],[Stock]], Table2[[#All],[Stock]:[param_complete]], 28, FALSE)</f>
        <v>#N/A</v>
      </c>
      <c r="AI549" s="65" t="e">
        <f>VLOOKUP(Table1[[#This Row],[Stock]], Table2[[#All],[Stock]:[param_complete]], 29, FALSE)</f>
        <v>#N/A</v>
      </c>
      <c r="AJ549" s="65" t="e">
        <f>VLOOKUP(Table1[[#This Row],[Stock]], Table2[[#All],[Stock]:[param_complete]], 30, FALSE)</f>
        <v>#N/A</v>
      </c>
      <c r="AK549" s="65" t="e">
        <f>VLOOKUP(Table1[[#This Row],[Stock]], Table2[[#All],[Stock]:[param_complete]], 32, FALSE)</f>
        <v>#N/A</v>
      </c>
    </row>
    <row r="550" spans="1:37" hidden="1" x14ac:dyDescent="0.3">
      <c r="A550" t="s">
        <v>20</v>
      </c>
      <c r="B550" s="74" t="s">
        <v>231</v>
      </c>
      <c r="C550" s="74" t="s">
        <v>232</v>
      </c>
      <c r="D550" s="9">
        <v>10</v>
      </c>
      <c r="E550" s="9"/>
      <c r="F550" s="9">
        <v>0.74</v>
      </c>
      <c r="G550" s="9"/>
      <c r="H550" s="9"/>
      <c r="I550" s="9"/>
      <c r="J550" s="9" t="s">
        <v>229</v>
      </c>
      <c r="K550" s="9" t="s">
        <v>229</v>
      </c>
      <c r="L550" s="9"/>
      <c r="M550" s="1" t="s">
        <v>230</v>
      </c>
      <c r="N550" s="1" t="s">
        <v>230</v>
      </c>
      <c r="O550" s="9"/>
      <c r="P550" s="9"/>
      <c r="Q550" s="74" t="s">
        <v>7</v>
      </c>
      <c r="R550" s="74" t="s">
        <v>8</v>
      </c>
      <c r="S550" s="9"/>
      <c r="T550" t="s">
        <v>9</v>
      </c>
      <c r="U550" s="65" t="e">
        <f>VLOOKUP(Table1[[#This Row],[Stock]], Table2[[#All],[Stock]:[param_complete]], 2, FALSE)</f>
        <v>#N/A</v>
      </c>
      <c r="V550" s="65" t="e">
        <f>VLOOKUP(Table1[[#This Row],[Stock]], Table2[[#All],[Stock]:[param_complete]], 4, FALSE)</f>
        <v>#N/A</v>
      </c>
      <c r="W550" s="65" t="e">
        <f>VLOOKUP(Table1[[#This Row],[Stock]], Table2[[#All],[Stock]:[param_complete]], 6, FALSE)</f>
        <v>#N/A</v>
      </c>
      <c r="X550" s="65" t="e">
        <f>VLOOKUP(Table1[[#This Row],[Stock]], Table2[[#All],[Stock]:[param_complete]], 8, FALSE)</f>
        <v>#N/A</v>
      </c>
      <c r="Y550" s="65" t="e">
        <f>VLOOKUP(Table1[[#This Row],[Stock]], Table2[[#All],[Stock]:[param_complete]], 10, FALSE)</f>
        <v>#N/A</v>
      </c>
      <c r="Z550" s="65" t="e">
        <f>VLOOKUP(Table1[[#This Row],[Stock]], Table2[[#All],[Stock]:[param_complete]], 12, FALSE)</f>
        <v>#N/A</v>
      </c>
      <c r="AA550" s="65" t="e">
        <f>VLOOKUP(Table1[[#This Row],[Stock]], Table2[[#All],[Stock]:[param_complete]], 14, FALSE)</f>
        <v>#N/A</v>
      </c>
      <c r="AB550" s="65" t="e">
        <f>VLOOKUP(Table1[[#This Row],[Stock]], Table2[[#All],[Stock]:[param_complete]], 16, FALSE)</f>
        <v>#N/A</v>
      </c>
      <c r="AC550" s="65" t="e">
        <f>VLOOKUP(Table1[[#This Row],[Stock]], Table2[[#All],[Stock]:[param_complete]], 18, FALSE)</f>
        <v>#N/A</v>
      </c>
      <c r="AD550" s="65" t="e">
        <f>VLOOKUP(Table1[[#This Row],[Stock]], Table2[[#All],[Stock]:[param_complete]], 20, FALSE)</f>
        <v>#N/A</v>
      </c>
      <c r="AE550" s="65" t="e">
        <f>VLOOKUP(Table1[[#This Row],[Stock]], Table2[[#All],[Stock]:[param_complete]], 22, FALSE)</f>
        <v>#N/A</v>
      </c>
      <c r="AF550" s="65" t="e">
        <f>VLOOKUP(Table1[[#This Row],[Stock]], Table2[[#All],[Stock]:[param_complete]], 24, FALSE)</f>
        <v>#N/A</v>
      </c>
      <c r="AG550" s="65" t="e">
        <f>VLOOKUP(Table1[[#This Row],[Stock]], Table2[[#All],[Stock]:[param_complete]], 26, FALSE)</f>
        <v>#N/A</v>
      </c>
      <c r="AH550" s="65" t="e">
        <f>VLOOKUP(Table1[[#This Row],[Stock]], Table2[[#All],[Stock]:[param_complete]], 28, FALSE)</f>
        <v>#N/A</v>
      </c>
      <c r="AI550" s="65" t="e">
        <f>VLOOKUP(Table1[[#This Row],[Stock]], Table2[[#All],[Stock]:[param_complete]], 29, FALSE)</f>
        <v>#N/A</v>
      </c>
      <c r="AJ550" s="65" t="e">
        <f>VLOOKUP(Table1[[#This Row],[Stock]], Table2[[#All],[Stock]:[param_complete]], 30, FALSE)</f>
        <v>#N/A</v>
      </c>
      <c r="AK550" s="65" t="e">
        <f>VLOOKUP(Table1[[#This Row],[Stock]], Table2[[#All],[Stock]:[param_complete]], 32, FALSE)</f>
        <v>#N/A</v>
      </c>
    </row>
    <row r="551" spans="1:37" hidden="1" x14ac:dyDescent="0.3">
      <c r="A551" t="s">
        <v>20</v>
      </c>
      <c r="B551" s="74" t="s">
        <v>231</v>
      </c>
      <c r="C551" s="74" t="s">
        <v>232</v>
      </c>
      <c r="D551" s="9">
        <v>11</v>
      </c>
      <c r="E551" s="9"/>
      <c r="F551" s="9">
        <v>0.74</v>
      </c>
      <c r="G551" s="9"/>
      <c r="H551" s="9"/>
      <c r="I551" s="9"/>
      <c r="J551" s="9" t="s">
        <v>229</v>
      </c>
      <c r="K551" s="9" t="s">
        <v>229</v>
      </c>
      <c r="L551" s="9"/>
      <c r="M551" s="1" t="s">
        <v>230</v>
      </c>
      <c r="N551" s="1" t="s">
        <v>230</v>
      </c>
      <c r="O551" s="9"/>
      <c r="P551" s="9"/>
      <c r="Q551" s="74" t="s">
        <v>7</v>
      </c>
      <c r="R551" s="74" t="s">
        <v>8</v>
      </c>
      <c r="S551" s="9"/>
      <c r="T551" t="s">
        <v>9</v>
      </c>
      <c r="U551" s="65" t="e">
        <f>VLOOKUP(Table1[[#This Row],[Stock]], Table2[[#All],[Stock]:[param_complete]], 2, FALSE)</f>
        <v>#N/A</v>
      </c>
      <c r="V551" s="65" t="e">
        <f>VLOOKUP(Table1[[#This Row],[Stock]], Table2[[#All],[Stock]:[param_complete]], 4, FALSE)</f>
        <v>#N/A</v>
      </c>
      <c r="W551" s="65" t="e">
        <f>VLOOKUP(Table1[[#This Row],[Stock]], Table2[[#All],[Stock]:[param_complete]], 6, FALSE)</f>
        <v>#N/A</v>
      </c>
      <c r="X551" s="65" t="e">
        <f>VLOOKUP(Table1[[#This Row],[Stock]], Table2[[#All],[Stock]:[param_complete]], 8, FALSE)</f>
        <v>#N/A</v>
      </c>
      <c r="Y551" s="65" t="e">
        <f>VLOOKUP(Table1[[#This Row],[Stock]], Table2[[#All],[Stock]:[param_complete]], 10, FALSE)</f>
        <v>#N/A</v>
      </c>
      <c r="Z551" s="65" t="e">
        <f>VLOOKUP(Table1[[#This Row],[Stock]], Table2[[#All],[Stock]:[param_complete]], 12, FALSE)</f>
        <v>#N/A</v>
      </c>
      <c r="AA551" s="65" t="e">
        <f>VLOOKUP(Table1[[#This Row],[Stock]], Table2[[#All],[Stock]:[param_complete]], 14, FALSE)</f>
        <v>#N/A</v>
      </c>
      <c r="AB551" s="65" t="e">
        <f>VLOOKUP(Table1[[#This Row],[Stock]], Table2[[#All],[Stock]:[param_complete]], 16, FALSE)</f>
        <v>#N/A</v>
      </c>
      <c r="AC551" s="65" t="e">
        <f>VLOOKUP(Table1[[#This Row],[Stock]], Table2[[#All],[Stock]:[param_complete]], 18, FALSE)</f>
        <v>#N/A</v>
      </c>
      <c r="AD551" s="65" t="e">
        <f>VLOOKUP(Table1[[#This Row],[Stock]], Table2[[#All],[Stock]:[param_complete]], 20, FALSE)</f>
        <v>#N/A</v>
      </c>
      <c r="AE551" s="65" t="e">
        <f>VLOOKUP(Table1[[#This Row],[Stock]], Table2[[#All],[Stock]:[param_complete]], 22, FALSE)</f>
        <v>#N/A</v>
      </c>
      <c r="AF551" s="65" t="e">
        <f>VLOOKUP(Table1[[#This Row],[Stock]], Table2[[#All],[Stock]:[param_complete]], 24, FALSE)</f>
        <v>#N/A</v>
      </c>
      <c r="AG551" s="65" t="e">
        <f>VLOOKUP(Table1[[#This Row],[Stock]], Table2[[#All],[Stock]:[param_complete]], 26, FALSE)</f>
        <v>#N/A</v>
      </c>
      <c r="AH551" s="65" t="e">
        <f>VLOOKUP(Table1[[#This Row],[Stock]], Table2[[#All],[Stock]:[param_complete]], 28, FALSE)</f>
        <v>#N/A</v>
      </c>
      <c r="AI551" s="65" t="e">
        <f>VLOOKUP(Table1[[#This Row],[Stock]], Table2[[#All],[Stock]:[param_complete]], 29, FALSE)</f>
        <v>#N/A</v>
      </c>
      <c r="AJ551" s="65" t="e">
        <f>VLOOKUP(Table1[[#This Row],[Stock]], Table2[[#All],[Stock]:[param_complete]], 30, FALSE)</f>
        <v>#N/A</v>
      </c>
      <c r="AK551" s="65" t="e">
        <f>VLOOKUP(Table1[[#This Row],[Stock]], Table2[[#All],[Stock]:[param_complete]], 32, FALSE)</f>
        <v>#N/A</v>
      </c>
    </row>
    <row r="552" spans="1:37" hidden="1" x14ac:dyDescent="0.3">
      <c r="A552" t="s">
        <v>20</v>
      </c>
      <c r="B552" s="74" t="s">
        <v>231</v>
      </c>
      <c r="C552" s="74" t="s">
        <v>232</v>
      </c>
      <c r="D552" s="9">
        <v>12</v>
      </c>
      <c r="E552" s="9"/>
      <c r="F552" s="9">
        <v>0.74</v>
      </c>
      <c r="G552" s="9"/>
      <c r="H552" s="9"/>
      <c r="I552" s="9"/>
      <c r="J552" s="9" t="s">
        <v>229</v>
      </c>
      <c r="K552" s="9" t="s">
        <v>229</v>
      </c>
      <c r="L552" s="9"/>
      <c r="M552" s="1" t="s">
        <v>230</v>
      </c>
      <c r="N552" s="1" t="s">
        <v>230</v>
      </c>
      <c r="O552" s="9"/>
      <c r="P552" s="9"/>
      <c r="Q552" s="74" t="s">
        <v>7</v>
      </c>
      <c r="R552" s="74" t="s">
        <v>8</v>
      </c>
      <c r="S552" s="9"/>
      <c r="T552" t="s">
        <v>9</v>
      </c>
      <c r="U552" s="65" t="e">
        <f>VLOOKUP(Table1[[#This Row],[Stock]], Table2[[#All],[Stock]:[param_complete]], 2, FALSE)</f>
        <v>#N/A</v>
      </c>
      <c r="V552" s="65" t="e">
        <f>VLOOKUP(Table1[[#This Row],[Stock]], Table2[[#All],[Stock]:[param_complete]], 4, FALSE)</f>
        <v>#N/A</v>
      </c>
      <c r="W552" s="65" t="e">
        <f>VLOOKUP(Table1[[#This Row],[Stock]], Table2[[#All],[Stock]:[param_complete]], 6, FALSE)</f>
        <v>#N/A</v>
      </c>
      <c r="X552" s="65" t="e">
        <f>VLOOKUP(Table1[[#This Row],[Stock]], Table2[[#All],[Stock]:[param_complete]], 8, FALSE)</f>
        <v>#N/A</v>
      </c>
      <c r="Y552" s="65" t="e">
        <f>VLOOKUP(Table1[[#This Row],[Stock]], Table2[[#All],[Stock]:[param_complete]], 10, FALSE)</f>
        <v>#N/A</v>
      </c>
      <c r="Z552" s="65" t="e">
        <f>VLOOKUP(Table1[[#This Row],[Stock]], Table2[[#All],[Stock]:[param_complete]], 12, FALSE)</f>
        <v>#N/A</v>
      </c>
      <c r="AA552" s="65" t="e">
        <f>VLOOKUP(Table1[[#This Row],[Stock]], Table2[[#All],[Stock]:[param_complete]], 14, FALSE)</f>
        <v>#N/A</v>
      </c>
      <c r="AB552" s="65" t="e">
        <f>VLOOKUP(Table1[[#This Row],[Stock]], Table2[[#All],[Stock]:[param_complete]], 16, FALSE)</f>
        <v>#N/A</v>
      </c>
      <c r="AC552" s="65" t="e">
        <f>VLOOKUP(Table1[[#This Row],[Stock]], Table2[[#All],[Stock]:[param_complete]], 18, FALSE)</f>
        <v>#N/A</v>
      </c>
      <c r="AD552" s="65" t="e">
        <f>VLOOKUP(Table1[[#This Row],[Stock]], Table2[[#All],[Stock]:[param_complete]], 20, FALSE)</f>
        <v>#N/A</v>
      </c>
      <c r="AE552" s="65" t="e">
        <f>VLOOKUP(Table1[[#This Row],[Stock]], Table2[[#All],[Stock]:[param_complete]], 22, FALSE)</f>
        <v>#N/A</v>
      </c>
      <c r="AF552" s="65" t="e">
        <f>VLOOKUP(Table1[[#This Row],[Stock]], Table2[[#All],[Stock]:[param_complete]], 24, FALSE)</f>
        <v>#N/A</v>
      </c>
      <c r="AG552" s="65" t="e">
        <f>VLOOKUP(Table1[[#This Row],[Stock]], Table2[[#All],[Stock]:[param_complete]], 26, FALSE)</f>
        <v>#N/A</v>
      </c>
      <c r="AH552" s="65" t="e">
        <f>VLOOKUP(Table1[[#This Row],[Stock]], Table2[[#All],[Stock]:[param_complete]], 28, FALSE)</f>
        <v>#N/A</v>
      </c>
      <c r="AI552" s="65" t="e">
        <f>VLOOKUP(Table1[[#This Row],[Stock]], Table2[[#All],[Stock]:[param_complete]], 29, FALSE)</f>
        <v>#N/A</v>
      </c>
      <c r="AJ552" s="65" t="e">
        <f>VLOOKUP(Table1[[#This Row],[Stock]], Table2[[#All],[Stock]:[param_complete]], 30, FALSE)</f>
        <v>#N/A</v>
      </c>
      <c r="AK552" s="65" t="e">
        <f>VLOOKUP(Table1[[#This Row],[Stock]], Table2[[#All],[Stock]:[param_complete]], 32, FALSE)</f>
        <v>#N/A</v>
      </c>
    </row>
    <row r="553" spans="1:37" hidden="1" x14ac:dyDescent="0.3">
      <c r="A553" t="s">
        <v>20</v>
      </c>
      <c r="B553" s="74" t="s">
        <v>231</v>
      </c>
      <c r="C553" s="74" t="s">
        <v>232</v>
      </c>
      <c r="D553" s="9">
        <v>13</v>
      </c>
      <c r="E553" s="9"/>
      <c r="F553" s="9">
        <v>0.74</v>
      </c>
      <c r="G553" s="9"/>
      <c r="H553" s="9"/>
      <c r="I553" s="9"/>
      <c r="J553" s="9" t="s">
        <v>229</v>
      </c>
      <c r="K553" s="9" t="s">
        <v>229</v>
      </c>
      <c r="L553" s="9"/>
      <c r="M553" s="1" t="s">
        <v>230</v>
      </c>
      <c r="N553" s="1" t="s">
        <v>230</v>
      </c>
      <c r="O553" s="9"/>
      <c r="P553" s="9"/>
      <c r="Q553" s="74" t="s">
        <v>7</v>
      </c>
      <c r="R553" s="74" t="s">
        <v>8</v>
      </c>
      <c r="S553" s="9"/>
      <c r="T553" t="s">
        <v>9</v>
      </c>
      <c r="U553" s="65" t="e">
        <f>VLOOKUP(Table1[[#This Row],[Stock]], Table2[[#All],[Stock]:[param_complete]], 2, FALSE)</f>
        <v>#N/A</v>
      </c>
      <c r="V553" s="65" t="e">
        <f>VLOOKUP(Table1[[#This Row],[Stock]], Table2[[#All],[Stock]:[param_complete]], 4, FALSE)</f>
        <v>#N/A</v>
      </c>
      <c r="W553" s="65" t="e">
        <f>VLOOKUP(Table1[[#This Row],[Stock]], Table2[[#All],[Stock]:[param_complete]], 6, FALSE)</f>
        <v>#N/A</v>
      </c>
      <c r="X553" s="65" t="e">
        <f>VLOOKUP(Table1[[#This Row],[Stock]], Table2[[#All],[Stock]:[param_complete]], 8, FALSE)</f>
        <v>#N/A</v>
      </c>
      <c r="Y553" s="65" t="e">
        <f>VLOOKUP(Table1[[#This Row],[Stock]], Table2[[#All],[Stock]:[param_complete]], 10, FALSE)</f>
        <v>#N/A</v>
      </c>
      <c r="Z553" s="65" t="e">
        <f>VLOOKUP(Table1[[#This Row],[Stock]], Table2[[#All],[Stock]:[param_complete]], 12, FALSE)</f>
        <v>#N/A</v>
      </c>
      <c r="AA553" s="65" t="e">
        <f>VLOOKUP(Table1[[#This Row],[Stock]], Table2[[#All],[Stock]:[param_complete]], 14, FALSE)</f>
        <v>#N/A</v>
      </c>
      <c r="AB553" s="65" t="e">
        <f>VLOOKUP(Table1[[#This Row],[Stock]], Table2[[#All],[Stock]:[param_complete]], 16, FALSE)</f>
        <v>#N/A</v>
      </c>
      <c r="AC553" s="65" t="e">
        <f>VLOOKUP(Table1[[#This Row],[Stock]], Table2[[#All],[Stock]:[param_complete]], 18, FALSE)</f>
        <v>#N/A</v>
      </c>
      <c r="AD553" s="65" t="e">
        <f>VLOOKUP(Table1[[#This Row],[Stock]], Table2[[#All],[Stock]:[param_complete]], 20, FALSE)</f>
        <v>#N/A</v>
      </c>
      <c r="AE553" s="65" t="e">
        <f>VLOOKUP(Table1[[#This Row],[Stock]], Table2[[#All],[Stock]:[param_complete]], 22, FALSE)</f>
        <v>#N/A</v>
      </c>
      <c r="AF553" s="65" t="e">
        <f>VLOOKUP(Table1[[#This Row],[Stock]], Table2[[#All],[Stock]:[param_complete]], 24, FALSE)</f>
        <v>#N/A</v>
      </c>
      <c r="AG553" s="65" t="e">
        <f>VLOOKUP(Table1[[#This Row],[Stock]], Table2[[#All],[Stock]:[param_complete]], 26, FALSE)</f>
        <v>#N/A</v>
      </c>
      <c r="AH553" s="65" t="e">
        <f>VLOOKUP(Table1[[#This Row],[Stock]], Table2[[#All],[Stock]:[param_complete]], 28, FALSE)</f>
        <v>#N/A</v>
      </c>
      <c r="AI553" s="65" t="e">
        <f>VLOOKUP(Table1[[#This Row],[Stock]], Table2[[#All],[Stock]:[param_complete]], 29, FALSE)</f>
        <v>#N/A</v>
      </c>
      <c r="AJ553" s="65" t="e">
        <f>VLOOKUP(Table1[[#This Row],[Stock]], Table2[[#All],[Stock]:[param_complete]], 30, FALSE)</f>
        <v>#N/A</v>
      </c>
      <c r="AK553" s="65" t="e">
        <f>VLOOKUP(Table1[[#This Row],[Stock]], Table2[[#All],[Stock]:[param_complete]], 32, FALSE)</f>
        <v>#N/A</v>
      </c>
    </row>
    <row r="554" spans="1:37" hidden="1" x14ac:dyDescent="0.3">
      <c r="A554" t="s">
        <v>20</v>
      </c>
      <c r="B554" s="74" t="s">
        <v>231</v>
      </c>
      <c r="C554" s="74" t="s">
        <v>232</v>
      </c>
      <c r="D554" s="9">
        <v>14</v>
      </c>
      <c r="E554" s="9"/>
      <c r="F554" s="9">
        <v>0.74</v>
      </c>
      <c r="G554" s="9"/>
      <c r="H554" s="9"/>
      <c r="I554" s="9"/>
      <c r="J554" s="9" t="s">
        <v>229</v>
      </c>
      <c r="K554" s="9" t="s">
        <v>229</v>
      </c>
      <c r="L554" s="9"/>
      <c r="M554" s="1" t="s">
        <v>230</v>
      </c>
      <c r="N554" s="1" t="s">
        <v>230</v>
      </c>
      <c r="O554" s="9"/>
      <c r="P554" s="9"/>
      <c r="Q554" s="74" t="s">
        <v>7</v>
      </c>
      <c r="R554" s="74" t="s">
        <v>8</v>
      </c>
      <c r="S554" s="9"/>
      <c r="T554" t="s">
        <v>9</v>
      </c>
      <c r="U554" s="65" t="e">
        <f>VLOOKUP(Table1[[#This Row],[Stock]], Table2[[#All],[Stock]:[param_complete]], 2, FALSE)</f>
        <v>#N/A</v>
      </c>
      <c r="V554" s="65" t="e">
        <f>VLOOKUP(Table1[[#This Row],[Stock]], Table2[[#All],[Stock]:[param_complete]], 4, FALSE)</f>
        <v>#N/A</v>
      </c>
      <c r="W554" s="65" t="e">
        <f>VLOOKUP(Table1[[#This Row],[Stock]], Table2[[#All],[Stock]:[param_complete]], 6, FALSE)</f>
        <v>#N/A</v>
      </c>
      <c r="X554" s="65" t="e">
        <f>VLOOKUP(Table1[[#This Row],[Stock]], Table2[[#All],[Stock]:[param_complete]], 8, FALSE)</f>
        <v>#N/A</v>
      </c>
      <c r="Y554" s="65" t="e">
        <f>VLOOKUP(Table1[[#This Row],[Stock]], Table2[[#All],[Stock]:[param_complete]], 10, FALSE)</f>
        <v>#N/A</v>
      </c>
      <c r="Z554" s="65" t="e">
        <f>VLOOKUP(Table1[[#This Row],[Stock]], Table2[[#All],[Stock]:[param_complete]], 12, FALSE)</f>
        <v>#N/A</v>
      </c>
      <c r="AA554" s="65" t="e">
        <f>VLOOKUP(Table1[[#This Row],[Stock]], Table2[[#All],[Stock]:[param_complete]], 14, FALSE)</f>
        <v>#N/A</v>
      </c>
      <c r="AB554" s="65" t="e">
        <f>VLOOKUP(Table1[[#This Row],[Stock]], Table2[[#All],[Stock]:[param_complete]], 16, FALSE)</f>
        <v>#N/A</v>
      </c>
      <c r="AC554" s="65" t="e">
        <f>VLOOKUP(Table1[[#This Row],[Stock]], Table2[[#All],[Stock]:[param_complete]], 18, FALSE)</f>
        <v>#N/A</v>
      </c>
      <c r="AD554" s="65" t="e">
        <f>VLOOKUP(Table1[[#This Row],[Stock]], Table2[[#All],[Stock]:[param_complete]], 20, FALSE)</f>
        <v>#N/A</v>
      </c>
      <c r="AE554" s="65" t="e">
        <f>VLOOKUP(Table1[[#This Row],[Stock]], Table2[[#All],[Stock]:[param_complete]], 22, FALSE)</f>
        <v>#N/A</v>
      </c>
      <c r="AF554" s="65" t="e">
        <f>VLOOKUP(Table1[[#This Row],[Stock]], Table2[[#All],[Stock]:[param_complete]], 24, FALSE)</f>
        <v>#N/A</v>
      </c>
      <c r="AG554" s="65" t="e">
        <f>VLOOKUP(Table1[[#This Row],[Stock]], Table2[[#All],[Stock]:[param_complete]], 26, FALSE)</f>
        <v>#N/A</v>
      </c>
      <c r="AH554" s="65" t="e">
        <f>VLOOKUP(Table1[[#This Row],[Stock]], Table2[[#All],[Stock]:[param_complete]], 28, FALSE)</f>
        <v>#N/A</v>
      </c>
      <c r="AI554" s="65" t="e">
        <f>VLOOKUP(Table1[[#This Row],[Stock]], Table2[[#All],[Stock]:[param_complete]], 29, FALSE)</f>
        <v>#N/A</v>
      </c>
      <c r="AJ554" s="65" t="e">
        <f>VLOOKUP(Table1[[#This Row],[Stock]], Table2[[#All],[Stock]:[param_complete]], 30, FALSE)</f>
        <v>#N/A</v>
      </c>
      <c r="AK554" s="65" t="e">
        <f>VLOOKUP(Table1[[#This Row],[Stock]], Table2[[#All],[Stock]:[param_complete]], 32, FALSE)</f>
        <v>#N/A</v>
      </c>
    </row>
    <row r="555" spans="1:37" hidden="1" x14ac:dyDescent="0.3">
      <c r="A555" t="s">
        <v>20</v>
      </c>
      <c r="B555" s="74" t="s">
        <v>231</v>
      </c>
      <c r="C555" s="74" t="s">
        <v>232</v>
      </c>
      <c r="D555" s="9">
        <v>15</v>
      </c>
      <c r="E555" s="9"/>
      <c r="F555" s="9">
        <v>0.74</v>
      </c>
      <c r="G555" s="9"/>
      <c r="H555" s="9"/>
      <c r="I555" s="9"/>
      <c r="J555" s="9" t="s">
        <v>229</v>
      </c>
      <c r="K555" s="9" t="s">
        <v>229</v>
      </c>
      <c r="L555" s="9"/>
      <c r="M555" s="1" t="s">
        <v>230</v>
      </c>
      <c r="N555" s="1" t="s">
        <v>230</v>
      </c>
      <c r="O555" s="9"/>
      <c r="P555" s="9"/>
      <c r="Q555" s="74" t="s">
        <v>7</v>
      </c>
      <c r="R555" s="74" t="s">
        <v>8</v>
      </c>
      <c r="S555" s="9"/>
      <c r="T555" t="s">
        <v>9</v>
      </c>
      <c r="U555" s="65" t="e">
        <f>VLOOKUP(Table1[[#This Row],[Stock]], Table2[[#All],[Stock]:[param_complete]], 2, FALSE)</f>
        <v>#N/A</v>
      </c>
      <c r="V555" s="65" t="e">
        <f>VLOOKUP(Table1[[#This Row],[Stock]], Table2[[#All],[Stock]:[param_complete]], 4, FALSE)</f>
        <v>#N/A</v>
      </c>
      <c r="W555" s="65" t="e">
        <f>VLOOKUP(Table1[[#This Row],[Stock]], Table2[[#All],[Stock]:[param_complete]], 6, FALSE)</f>
        <v>#N/A</v>
      </c>
      <c r="X555" s="65" t="e">
        <f>VLOOKUP(Table1[[#This Row],[Stock]], Table2[[#All],[Stock]:[param_complete]], 8, FALSE)</f>
        <v>#N/A</v>
      </c>
      <c r="Y555" s="65" t="e">
        <f>VLOOKUP(Table1[[#This Row],[Stock]], Table2[[#All],[Stock]:[param_complete]], 10, FALSE)</f>
        <v>#N/A</v>
      </c>
      <c r="Z555" s="65" t="e">
        <f>VLOOKUP(Table1[[#This Row],[Stock]], Table2[[#All],[Stock]:[param_complete]], 12, FALSE)</f>
        <v>#N/A</v>
      </c>
      <c r="AA555" s="65" t="e">
        <f>VLOOKUP(Table1[[#This Row],[Stock]], Table2[[#All],[Stock]:[param_complete]], 14, FALSE)</f>
        <v>#N/A</v>
      </c>
      <c r="AB555" s="65" t="e">
        <f>VLOOKUP(Table1[[#This Row],[Stock]], Table2[[#All],[Stock]:[param_complete]], 16, FALSE)</f>
        <v>#N/A</v>
      </c>
      <c r="AC555" s="65" t="e">
        <f>VLOOKUP(Table1[[#This Row],[Stock]], Table2[[#All],[Stock]:[param_complete]], 18, FALSE)</f>
        <v>#N/A</v>
      </c>
      <c r="AD555" s="65" t="e">
        <f>VLOOKUP(Table1[[#This Row],[Stock]], Table2[[#All],[Stock]:[param_complete]], 20, FALSE)</f>
        <v>#N/A</v>
      </c>
      <c r="AE555" s="65" t="e">
        <f>VLOOKUP(Table1[[#This Row],[Stock]], Table2[[#All],[Stock]:[param_complete]], 22, FALSE)</f>
        <v>#N/A</v>
      </c>
      <c r="AF555" s="65" t="e">
        <f>VLOOKUP(Table1[[#This Row],[Stock]], Table2[[#All],[Stock]:[param_complete]], 24, FALSE)</f>
        <v>#N/A</v>
      </c>
      <c r="AG555" s="65" t="e">
        <f>VLOOKUP(Table1[[#This Row],[Stock]], Table2[[#All],[Stock]:[param_complete]], 26, FALSE)</f>
        <v>#N/A</v>
      </c>
      <c r="AH555" s="65" t="e">
        <f>VLOOKUP(Table1[[#This Row],[Stock]], Table2[[#All],[Stock]:[param_complete]], 28, FALSE)</f>
        <v>#N/A</v>
      </c>
      <c r="AI555" s="65" t="e">
        <f>VLOOKUP(Table1[[#This Row],[Stock]], Table2[[#All],[Stock]:[param_complete]], 29, FALSE)</f>
        <v>#N/A</v>
      </c>
      <c r="AJ555" s="65" t="e">
        <f>VLOOKUP(Table1[[#This Row],[Stock]], Table2[[#All],[Stock]:[param_complete]], 30, FALSE)</f>
        <v>#N/A</v>
      </c>
      <c r="AK555" s="65" t="e">
        <f>VLOOKUP(Table1[[#This Row],[Stock]], Table2[[#All],[Stock]:[param_complete]], 32, FALSE)</f>
        <v>#N/A</v>
      </c>
    </row>
    <row r="556" spans="1:37" hidden="1" x14ac:dyDescent="0.3">
      <c r="A556" t="s">
        <v>20</v>
      </c>
      <c r="B556" s="74" t="s">
        <v>231</v>
      </c>
      <c r="C556" s="74" t="s">
        <v>232</v>
      </c>
      <c r="D556" s="9">
        <v>16</v>
      </c>
      <c r="E556" s="9"/>
      <c r="F556" s="9">
        <v>0.74</v>
      </c>
      <c r="G556" s="9"/>
      <c r="H556" s="9"/>
      <c r="I556" s="9"/>
      <c r="J556" s="9" t="s">
        <v>229</v>
      </c>
      <c r="K556" s="9" t="s">
        <v>229</v>
      </c>
      <c r="L556" s="9"/>
      <c r="M556" s="1" t="s">
        <v>230</v>
      </c>
      <c r="N556" s="1" t="s">
        <v>230</v>
      </c>
      <c r="O556" s="9"/>
      <c r="P556" s="9"/>
      <c r="Q556" s="74" t="s">
        <v>7</v>
      </c>
      <c r="R556" s="74" t="s">
        <v>8</v>
      </c>
      <c r="S556" s="9"/>
      <c r="T556" t="s">
        <v>9</v>
      </c>
      <c r="U556" s="65" t="e">
        <f>VLOOKUP(Table1[[#This Row],[Stock]], Table2[[#All],[Stock]:[param_complete]], 2, FALSE)</f>
        <v>#N/A</v>
      </c>
      <c r="V556" s="65" t="e">
        <f>VLOOKUP(Table1[[#This Row],[Stock]], Table2[[#All],[Stock]:[param_complete]], 4, FALSE)</f>
        <v>#N/A</v>
      </c>
      <c r="W556" s="65" t="e">
        <f>VLOOKUP(Table1[[#This Row],[Stock]], Table2[[#All],[Stock]:[param_complete]], 6, FALSE)</f>
        <v>#N/A</v>
      </c>
      <c r="X556" s="65" t="e">
        <f>VLOOKUP(Table1[[#This Row],[Stock]], Table2[[#All],[Stock]:[param_complete]], 8, FALSE)</f>
        <v>#N/A</v>
      </c>
      <c r="Y556" s="65" t="e">
        <f>VLOOKUP(Table1[[#This Row],[Stock]], Table2[[#All],[Stock]:[param_complete]], 10, FALSE)</f>
        <v>#N/A</v>
      </c>
      <c r="Z556" s="65" t="e">
        <f>VLOOKUP(Table1[[#This Row],[Stock]], Table2[[#All],[Stock]:[param_complete]], 12, FALSE)</f>
        <v>#N/A</v>
      </c>
      <c r="AA556" s="65" t="e">
        <f>VLOOKUP(Table1[[#This Row],[Stock]], Table2[[#All],[Stock]:[param_complete]], 14, FALSE)</f>
        <v>#N/A</v>
      </c>
      <c r="AB556" s="65" t="e">
        <f>VLOOKUP(Table1[[#This Row],[Stock]], Table2[[#All],[Stock]:[param_complete]], 16, FALSE)</f>
        <v>#N/A</v>
      </c>
      <c r="AC556" s="65" t="e">
        <f>VLOOKUP(Table1[[#This Row],[Stock]], Table2[[#All],[Stock]:[param_complete]], 18, FALSE)</f>
        <v>#N/A</v>
      </c>
      <c r="AD556" s="65" t="e">
        <f>VLOOKUP(Table1[[#This Row],[Stock]], Table2[[#All],[Stock]:[param_complete]], 20, FALSE)</f>
        <v>#N/A</v>
      </c>
      <c r="AE556" s="65" t="e">
        <f>VLOOKUP(Table1[[#This Row],[Stock]], Table2[[#All],[Stock]:[param_complete]], 22, FALSE)</f>
        <v>#N/A</v>
      </c>
      <c r="AF556" s="65" t="e">
        <f>VLOOKUP(Table1[[#This Row],[Stock]], Table2[[#All],[Stock]:[param_complete]], 24, FALSE)</f>
        <v>#N/A</v>
      </c>
      <c r="AG556" s="65" t="e">
        <f>VLOOKUP(Table1[[#This Row],[Stock]], Table2[[#All],[Stock]:[param_complete]], 26, FALSE)</f>
        <v>#N/A</v>
      </c>
      <c r="AH556" s="65" t="e">
        <f>VLOOKUP(Table1[[#This Row],[Stock]], Table2[[#All],[Stock]:[param_complete]], 28, FALSE)</f>
        <v>#N/A</v>
      </c>
      <c r="AI556" s="65" t="e">
        <f>VLOOKUP(Table1[[#This Row],[Stock]], Table2[[#All],[Stock]:[param_complete]], 29, FALSE)</f>
        <v>#N/A</v>
      </c>
      <c r="AJ556" s="65" t="e">
        <f>VLOOKUP(Table1[[#This Row],[Stock]], Table2[[#All],[Stock]:[param_complete]], 30, FALSE)</f>
        <v>#N/A</v>
      </c>
      <c r="AK556" s="65" t="e">
        <f>VLOOKUP(Table1[[#This Row],[Stock]], Table2[[#All],[Stock]:[param_complete]], 32, FALSE)</f>
        <v>#N/A</v>
      </c>
    </row>
    <row r="557" spans="1:37" hidden="1" x14ac:dyDescent="0.3">
      <c r="A557" t="s">
        <v>20</v>
      </c>
      <c r="B557" s="74" t="s">
        <v>231</v>
      </c>
      <c r="C557" s="74" t="s">
        <v>232</v>
      </c>
      <c r="D557" s="9">
        <v>17</v>
      </c>
      <c r="E557" s="9"/>
      <c r="F557" s="9">
        <v>0.74</v>
      </c>
      <c r="G557" s="9"/>
      <c r="H557" s="9"/>
      <c r="I557" s="9"/>
      <c r="J557" s="9" t="s">
        <v>229</v>
      </c>
      <c r="K557" s="9" t="s">
        <v>229</v>
      </c>
      <c r="L557" s="9"/>
      <c r="M557" s="1" t="s">
        <v>230</v>
      </c>
      <c r="N557" s="1" t="s">
        <v>230</v>
      </c>
      <c r="O557" s="9"/>
      <c r="P557" s="9"/>
      <c r="Q557" s="74" t="s">
        <v>7</v>
      </c>
      <c r="R557" s="74" t="s">
        <v>8</v>
      </c>
      <c r="S557" s="9"/>
      <c r="T557" t="s">
        <v>9</v>
      </c>
      <c r="U557" s="65" t="e">
        <f>VLOOKUP(Table1[[#This Row],[Stock]], Table2[[#All],[Stock]:[param_complete]], 2, FALSE)</f>
        <v>#N/A</v>
      </c>
      <c r="V557" s="65" t="e">
        <f>VLOOKUP(Table1[[#This Row],[Stock]], Table2[[#All],[Stock]:[param_complete]], 4, FALSE)</f>
        <v>#N/A</v>
      </c>
      <c r="W557" s="65" t="e">
        <f>VLOOKUP(Table1[[#This Row],[Stock]], Table2[[#All],[Stock]:[param_complete]], 6, FALSE)</f>
        <v>#N/A</v>
      </c>
      <c r="X557" s="65" t="e">
        <f>VLOOKUP(Table1[[#This Row],[Stock]], Table2[[#All],[Stock]:[param_complete]], 8, FALSE)</f>
        <v>#N/A</v>
      </c>
      <c r="Y557" s="65" t="e">
        <f>VLOOKUP(Table1[[#This Row],[Stock]], Table2[[#All],[Stock]:[param_complete]], 10, FALSE)</f>
        <v>#N/A</v>
      </c>
      <c r="Z557" s="65" t="e">
        <f>VLOOKUP(Table1[[#This Row],[Stock]], Table2[[#All],[Stock]:[param_complete]], 12, FALSE)</f>
        <v>#N/A</v>
      </c>
      <c r="AA557" s="65" t="e">
        <f>VLOOKUP(Table1[[#This Row],[Stock]], Table2[[#All],[Stock]:[param_complete]], 14, FALSE)</f>
        <v>#N/A</v>
      </c>
      <c r="AB557" s="65" t="e">
        <f>VLOOKUP(Table1[[#This Row],[Stock]], Table2[[#All],[Stock]:[param_complete]], 16, FALSE)</f>
        <v>#N/A</v>
      </c>
      <c r="AC557" s="65" t="e">
        <f>VLOOKUP(Table1[[#This Row],[Stock]], Table2[[#All],[Stock]:[param_complete]], 18, FALSE)</f>
        <v>#N/A</v>
      </c>
      <c r="AD557" s="65" t="e">
        <f>VLOOKUP(Table1[[#This Row],[Stock]], Table2[[#All],[Stock]:[param_complete]], 20, FALSE)</f>
        <v>#N/A</v>
      </c>
      <c r="AE557" s="65" t="e">
        <f>VLOOKUP(Table1[[#This Row],[Stock]], Table2[[#All],[Stock]:[param_complete]], 22, FALSE)</f>
        <v>#N/A</v>
      </c>
      <c r="AF557" s="65" t="e">
        <f>VLOOKUP(Table1[[#This Row],[Stock]], Table2[[#All],[Stock]:[param_complete]], 24, FALSE)</f>
        <v>#N/A</v>
      </c>
      <c r="AG557" s="65" t="e">
        <f>VLOOKUP(Table1[[#This Row],[Stock]], Table2[[#All],[Stock]:[param_complete]], 26, FALSE)</f>
        <v>#N/A</v>
      </c>
      <c r="AH557" s="65" t="e">
        <f>VLOOKUP(Table1[[#This Row],[Stock]], Table2[[#All],[Stock]:[param_complete]], 28, FALSE)</f>
        <v>#N/A</v>
      </c>
      <c r="AI557" s="65" t="e">
        <f>VLOOKUP(Table1[[#This Row],[Stock]], Table2[[#All],[Stock]:[param_complete]], 29, FALSE)</f>
        <v>#N/A</v>
      </c>
      <c r="AJ557" s="65" t="e">
        <f>VLOOKUP(Table1[[#This Row],[Stock]], Table2[[#All],[Stock]:[param_complete]], 30, FALSE)</f>
        <v>#N/A</v>
      </c>
      <c r="AK557" s="65" t="e">
        <f>VLOOKUP(Table1[[#This Row],[Stock]], Table2[[#All],[Stock]:[param_complete]], 32, FALSE)</f>
        <v>#N/A</v>
      </c>
    </row>
    <row r="558" spans="1:37" hidden="1" x14ac:dyDescent="0.3">
      <c r="A558" t="s">
        <v>20</v>
      </c>
      <c r="B558" s="74" t="s">
        <v>231</v>
      </c>
      <c r="C558" s="74" t="s">
        <v>232</v>
      </c>
      <c r="D558" s="9">
        <v>18</v>
      </c>
      <c r="E558" s="9"/>
      <c r="F558" s="9">
        <v>0.74</v>
      </c>
      <c r="G558" s="9"/>
      <c r="H558" s="9"/>
      <c r="I558" s="9"/>
      <c r="J558" s="9" t="s">
        <v>229</v>
      </c>
      <c r="K558" s="9" t="s">
        <v>229</v>
      </c>
      <c r="L558" s="9"/>
      <c r="M558" s="1" t="s">
        <v>230</v>
      </c>
      <c r="N558" s="1" t="s">
        <v>230</v>
      </c>
      <c r="O558" s="9"/>
      <c r="P558" s="9"/>
      <c r="Q558" s="74" t="s">
        <v>7</v>
      </c>
      <c r="R558" s="74" t="s">
        <v>8</v>
      </c>
      <c r="S558" s="9"/>
      <c r="T558" t="s">
        <v>9</v>
      </c>
      <c r="U558" s="65" t="e">
        <f>VLOOKUP(Table1[[#This Row],[Stock]], Table2[[#All],[Stock]:[param_complete]], 2, FALSE)</f>
        <v>#N/A</v>
      </c>
      <c r="V558" s="65" t="e">
        <f>VLOOKUP(Table1[[#This Row],[Stock]], Table2[[#All],[Stock]:[param_complete]], 4, FALSE)</f>
        <v>#N/A</v>
      </c>
      <c r="W558" s="65" t="e">
        <f>VLOOKUP(Table1[[#This Row],[Stock]], Table2[[#All],[Stock]:[param_complete]], 6, FALSE)</f>
        <v>#N/A</v>
      </c>
      <c r="X558" s="65" t="e">
        <f>VLOOKUP(Table1[[#This Row],[Stock]], Table2[[#All],[Stock]:[param_complete]], 8, FALSE)</f>
        <v>#N/A</v>
      </c>
      <c r="Y558" s="65" t="e">
        <f>VLOOKUP(Table1[[#This Row],[Stock]], Table2[[#All],[Stock]:[param_complete]], 10, FALSE)</f>
        <v>#N/A</v>
      </c>
      <c r="Z558" s="65" t="e">
        <f>VLOOKUP(Table1[[#This Row],[Stock]], Table2[[#All],[Stock]:[param_complete]], 12, FALSE)</f>
        <v>#N/A</v>
      </c>
      <c r="AA558" s="65" t="e">
        <f>VLOOKUP(Table1[[#This Row],[Stock]], Table2[[#All],[Stock]:[param_complete]], 14, FALSE)</f>
        <v>#N/A</v>
      </c>
      <c r="AB558" s="65" t="e">
        <f>VLOOKUP(Table1[[#This Row],[Stock]], Table2[[#All],[Stock]:[param_complete]], 16, FALSE)</f>
        <v>#N/A</v>
      </c>
      <c r="AC558" s="65" t="e">
        <f>VLOOKUP(Table1[[#This Row],[Stock]], Table2[[#All],[Stock]:[param_complete]], 18, FALSE)</f>
        <v>#N/A</v>
      </c>
      <c r="AD558" s="65" t="e">
        <f>VLOOKUP(Table1[[#This Row],[Stock]], Table2[[#All],[Stock]:[param_complete]], 20, FALSE)</f>
        <v>#N/A</v>
      </c>
      <c r="AE558" s="65" t="e">
        <f>VLOOKUP(Table1[[#This Row],[Stock]], Table2[[#All],[Stock]:[param_complete]], 22, FALSE)</f>
        <v>#N/A</v>
      </c>
      <c r="AF558" s="65" t="e">
        <f>VLOOKUP(Table1[[#This Row],[Stock]], Table2[[#All],[Stock]:[param_complete]], 24, FALSE)</f>
        <v>#N/A</v>
      </c>
      <c r="AG558" s="65" t="e">
        <f>VLOOKUP(Table1[[#This Row],[Stock]], Table2[[#All],[Stock]:[param_complete]], 26, FALSE)</f>
        <v>#N/A</v>
      </c>
      <c r="AH558" s="65" t="e">
        <f>VLOOKUP(Table1[[#This Row],[Stock]], Table2[[#All],[Stock]:[param_complete]], 28, FALSE)</f>
        <v>#N/A</v>
      </c>
      <c r="AI558" s="65" t="e">
        <f>VLOOKUP(Table1[[#This Row],[Stock]], Table2[[#All],[Stock]:[param_complete]], 29, FALSE)</f>
        <v>#N/A</v>
      </c>
      <c r="AJ558" s="65" t="e">
        <f>VLOOKUP(Table1[[#This Row],[Stock]], Table2[[#All],[Stock]:[param_complete]], 30, FALSE)</f>
        <v>#N/A</v>
      </c>
      <c r="AK558" s="65" t="e">
        <f>VLOOKUP(Table1[[#This Row],[Stock]], Table2[[#All],[Stock]:[param_complete]], 32, FALSE)</f>
        <v>#N/A</v>
      </c>
    </row>
    <row r="559" spans="1:37" x14ac:dyDescent="0.3">
      <c r="A559" t="s">
        <v>56</v>
      </c>
      <c r="B559" t="s">
        <v>57</v>
      </c>
      <c r="C559" t="s">
        <v>61</v>
      </c>
      <c r="D559">
        <v>30</v>
      </c>
      <c r="E559" s="92">
        <v>0.99</v>
      </c>
      <c r="G559">
        <v>4.1580000000000004</v>
      </c>
      <c r="J559" t="s">
        <v>43</v>
      </c>
      <c r="L559" t="s">
        <v>43</v>
      </c>
      <c r="M559" t="s">
        <v>44</v>
      </c>
      <c r="O559" t="s">
        <v>44</v>
      </c>
      <c r="P559">
        <v>1</v>
      </c>
      <c r="Q559" t="s">
        <v>7</v>
      </c>
      <c r="R559" t="s">
        <v>8</v>
      </c>
      <c r="S559" t="s">
        <v>7</v>
      </c>
      <c r="T559" t="s">
        <v>9</v>
      </c>
      <c r="U559" s="9" t="str">
        <f>VLOOKUP(Table1[[#This Row],[Stock]], Table2[[#All],[Stock]:[param_complete]], 2, FALSE)</f>
        <v>benthopelagic</v>
      </c>
      <c r="V559" s="9">
        <f>VLOOKUP(Table1[[#This Row],[Stock]], Table2[[#All],[Stock]:[param_complete]], 4, FALSE)</f>
        <v>4.49</v>
      </c>
      <c r="W559" s="9">
        <f>VLOOKUP(Table1[[#This Row],[Stock]], Table2[[#All],[Stock]:[param_complete]], 6, FALSE)</f>
        <v>450</v>
      </c>
      <c r="X559" s="9">
        <f>VLOOKUP(Table1[[#This Row],[Stock]], Table2[[#All],[Stock]:[param_complete]], 8, FALSE)</f>
        <v>8</v>
      </c>
      <c r="Y559" s="9">
        <f>VLOOKUP(Table1[[#This Row],[Stock]], Table2[[#All],[Stock]:[param_complete]], 10, FALSE)</f>
        <v>2</v>
      </c>
      <c r="Z559" s="9">
        <f>VLOOKUP(Table1[[#This Row],[Stock]], Table2[[#All],[Stock]:[param_complete]], 12, FALSE)</f>
        <v>12.5</v>
      </c>
      <c r="AA559" s="9">
        <f>VLOOKUP(Table1[[#This Row],[Stock]], Table2[[#All],[Stock]:[param_complete]], 14, FALSE)</f>
        <v>172</v>
      </c>
      <c r="AB559" s="9">
        <f>VLOOKUP(Table1[[#This Row],[Stock]], Table2[[#All],[Stock]:[param_complete]], 16, FALSE)</f>
        <v>250.66666670000001</v>
      </c>
      <c r="AC559" s="9">
        <f>VLOOKUP(Table1[[#This Row],[Stock]], Table2[[#All],[Stock]:[param_complete]], 18, FALSE)</f>
        <v>6.5499187E-2</v>
      </c>
      <c r="AD559" s="9">
        <f>VLOOKUP(Table1[[#This Row],[Stock]], Table2[[#All],[Stock]:[param_complete]], 20, FALSE)</f>
        <v>204</v>
      </c>
      <c r="AE559" s="9">
        <f>VLOOKUP(Table1[[#This Row],[Stock]], Table2[[#All],[Stock]:[param_complete]], 22, FALSE)</f>
        <v>34</v>
      </c>
      <c r="AF559" s="9">
        <f>VLOOKUP(Table1[[#This Row],[Stock]], Table2[[#All],[Stock]:[param_complete]], 24, FALSE)</f>
        <v>18</v>
      </c>
      <c r="AG559" s="9">
        <f>VLOOKUP(Table1[[#This Row],[Stock]], Table2[[#All],[Stock]:[param_complete]], 26, FALSE)</f>
        <v>0</v>
      </c>
      <c r="AH559" s="9">
        <f>VLOOKUP(Table1[[#This Row],[Stock]], Table2[[#All],[Stock]:[param_complete]], 28, FALSE)</f>
        <v>0</v>
      </c>
      <c r="AI559" s="9">
        <f>VLOOKUP(Table1[[#This Row],[Stock]], Table2[[#All],[Stock]:[param_complete]], 29, FALSE)</f>
        <v>500</v>
      </c>
      <c r="AJ559" s="9">
        <f>VLOOKUP(Table1[[#This Row],[Stock]], Table2[[#All],[Stock]:[param_complete]], 30, FALSE)</f>
        <v>250</v>
      </c>
      <c r="AK559" s="65">
        <f>VLOOKUP(Table1[[#This Row],[Stock]], Table2[[#All],[Stock]:[param_complete]], 32, FALSE)</f>
        <v>0</v>
      </c>
    </row>
    <row r="560" spans="1:37" x14ac:dyDescent="0.3">
      <c r="A560" t="s">
        <v>56</v>
      </c>
      <c r="B560" t="s">
        <v>57</v>
      </c>
      <c r="C560" t="s">
        <v>58</v>
      </c>
      <c r="D560">
        <v>0</v>
      </c>
      <c r="E560" s="92">
        <v>0</v>
      </c>
      <c r="F560">
        <v>0.61</v>
      </c>
      <c r="G560">
        <v>0</v>
      </c>
      <c r="H560" t="s">
        <v>59</v>
      </c>
      <c r="I560" t="s">
        <v>4</v>
      </c>
      <c r="J560" t="s">
        <v>5</v>
      </c>
      <c r="K560" t="s">
        <v>5</v>
      </c>
      <c r="L560" t="s">
        <v>5</v>
      </c>
      <c r="M560" s="1" t="s">
        <v>60</v>
      </c>
      <c r="P560">
        <v>1</v>
      </c>
      <c r="Q560" t="s">
        <v>7</v>
      </c>
      <c r="R560" t="s">
        <v>7</v>
      </c>
      <c r="S560" t="s">
        <v>7</v>
      </c>
      <c r="T560" t="s">
        <v>9</v>
      </c>
      <c r="U560" s="9" t="str">
        <f>VLOOKUP(Table1[[#This Row],[Stock]], Table2[[#All],[Stock]:[param_complete]], 2, FALSE)</f>
        <v>benthopelagic</v>
      </c>
      <c r="V560" s="9">
        <f>VLOOKUP(Table1[[#This Row],[Stock]], Table2[[#All],[Stock]:[param_complete]], 4, FALSE)</f>
        <v>4.49</v>
      </c>
      <c r="W560" s="9">
        <f>VLOOKUP(Table1[[#This Row],[Stock]], Table2[[#All],[Stock]:[param_complete]], 6, FALSE)</f>
        <v>450</v>
      </c>
      <c r="X560" s="9">
        <f>VLOOKUP(Table1[[#This Row],[Stock]], Table2[[#All],[Stock]:[param_complete]], 8, FALSE)</f>
        <v>8</v>
      </c>
      <c r="Y560" s="9">
        <f>VLOOKUP(Table1[[#This Row],[Stock]], Table2[[#All],[Stock]:[param_complete]], 10, FALSE)</f>
        <v>2</v>
      </c>
      <c r="Z560" s="9">
        <f>VLOOKUP(Table1[[#This Row],[Stock]], Table2[[#All],[Stock]:[param_complete]], 12, FALSE)</f>
        <v>12.5</v>
      </c>
      <c r="AA560" s="9">
        <f>VLOOKUP(Table1[[#This Row],[Stock]], Table2[[#All],[Stock]:[param_complete]], 14, FALSE)</f>
        <v>172</v>
      </c>
      <c r="AB560" s="9">
        <f>VLOOKUP(Table1[[#This Row],[Stock]], Table2[[#All],[Stock]:[param_complete]], 16, FALSE)</f>
        <v>250.66666670000001</v>
      </c>
      <c r="AC560" s="9">
        <f>VLOOKUP(Table1[[#This Row],[Stock]], Table2[[#All],[Stock]:[param_complete]], 18, FALSE)</f>
        <v>6.5499187E-2</v>
      </c>
      <c r="AD560" s="9">
        <f>VLOOKUP(Table1[[#This Row],[Stock]], Table2[[#All],[Stock]:[param_complete]], 20, FALSE)</f>
        <v>204</v>
      </c>
      <c r="AE560" s="9">
        <f>VLOOKUP(Table1[[#This Row],[Stock]], Table2[[#All],[Stock]:[param_complete]], 22, FALSE)</f>
        <v>34</v>
      </c>
      <c r="AF560" s="9">
        <f>VLOOKUP(Table1[[#This Row],[Stock]], Table2[[#All],[Stock]:[param_complete]], 24, FALSE)</f>
        <v>18</v>
      </c>
      <c r="AG560" s="9">
        <f>VLOOKUP(Table1[[#This Row],[Stock]], Table2[[#All],[Stock]:[param_complete]], 26, FALSE)</f>
        <v>0</v>
      </c>
      <c r="AH560" s="9">
        <f>VLOOKUP(Table1[[#This Row],[Stock]], Table2[[#All],[Stock]:[param_complete]], 28, FALSE)</f>
        <v>0</v>
      </c>
      <c r="AI560" s="9">
        <f>VLOOKUP(Table1[[#This Row],[Stock]], Table2[[#All],[Stock]:[param_complete]], 29, FALSE)</f>
        <v>500</v>
      </c>
      <c r="AJ560" s="9">
        <f>VLOOKUP(Table1[[#This Row],[Stock]], Table2[[#All],[Stock]:[param_complete]], 30, FALSE)</f>
        <v>250</v>
      </c>
      <c r="AK560" s="65">
        <f>VLOOKUP(Table1[[#This Row],[Stock]], Table2[[#All],[Stock]:[param_complete]], 32, FALSE)</f>
        <v>0</v>
      </c>
    </row>
    <row r="561" spans="1:37" x14ac:dyDescent="0.3">
      <c r="A561" t="s">
        <v>56</v>
      </c>
      <c r="B561" t="s">
        <v>57</v>
      </c>
      <c r="C561" t="s">
        <v>58</v>
      </c>
      <c r="D561">
        <v>1</v>
      </c>
      <c r="E561" s="92">
        <v>3.5E-4</v>
      </c>
      <c r="F561">
        <v>0.84569000000000005</v>
      </c>
      <c r="G561">
        <v>4.2488000000000001</v>
      </c>
      <c r="H561" t="s">
        <v>59</v>
      </c>
      <c r="I561" t="s">
        <v>4</v>
      </c>
      <c r="J561" t="s">
        <v>5</v>
      </c>
      <c r="K561" t="s">
        <v>5</v>
      </c>
      <c r="L561" t="s">
        <v>5</v>
      </c>
      <c r="M561" s="1" t="s">
        <v>60</v>
      </c>
      <c r="P561">
        <v>1</v>
      </c>
      <c r="Q561" t="s">
        <v>7</v>
      </c>
      <c r="R561" t="s">
        <v>7</v>
      </c>
      <c r="S561" t="s">
        <v>7</v>
      </c>
      <c r="T561" t="s">
        <v>9</v>
      </c>
      <c r="U561" s="9" t="str">
        <f>VLOOKUP(Table1[[#This Row],[Stock]], Table2[[#All],[Stock]:[param_complete]], 2, FALSE)</f>
        <v>benthopelagic</v>
      </c>
      <c r="V561" s="9">
        <f>VLOOKUP(Table1[[#This Row],[Stock]], Table2[[#All],[Stock]:[param_complete]], 4, FALSE)</f>
        <v>4.49</v>
      </c>
      <c r="W561" s="9">
        <f>VLOOKUP(Table1[[#This Row],[Stock]], Table2[[#All],[Stock]:[param_complete]], 6, FALSE)</f>
        <v>450</v>
      </c>
      <c r="X561" s="9">
        <f>VLOOKUP(Table1[[#This Row],[Stock]], Table2[[#All],[Stock]:[param_complete]], 8, FALSE)</f>
        <v>8</v>
      </c>
      <c r="Y561" s="9">
        <f>VLOOKUP(Table1[[#This Row],[Stock]], Table2[[#All],[Stock]:[param_complete]], 10, FALSE)</f>
        <v>2</v>
      </c>
      <c r="Z561" s="9">
        <f>VLOOKUP(Table1[[#This Row],[Stock]], Table2[[#All],[Stock]:[param_complete]], 12, FALSE)</f>
        <v>12.5</v>
      </c>
      <c r="AA561" s="9">
        <f>VLOOKUP(Table1[[#This Row],[Stock]], Table2[[#All],[Stock]:[param_complete]], 14, FALSE)</f>
        <v>172</v>
      </c>
      <c r="AB561" s="9">
        <f>VLOOKUP(Table1[[#This Row],[Stock]], Table2[[#All],[Stock]:[param_complete]], 16, FALSE)</f>
        <v>250.66666670000001</v>
      </c>
      <c r="AC561" s="9">
        <f>VLOOKUP(Table1[[#This Row],[Stock]], Table2[[#All],[Stock]:[param_complete]], 18, FALSE)</f>
        <v>6.5499187E-2</v>
      </c>
      <c r="AD561" s="9">
        <f>VLOOKUP(Table1[[#This Row],[Stock]], Table2[[#All],[Stock]:[param_complete]], 20, FALSE)</f>
        <v>204</v>
      </c>
      <c r="AE561" s="9">
        <f>VLOOKUP(Table1[[#This Row],[Stock]], Table2[[#All],[Stock]:[param_complete]], 22, FALSE)</f>
        <v>34</v>
      </c>
      <c r="AF561" s="9">
        <f>VLOOKUP(Table1[[#This Row],[Stock]], Table2[[#All],[Stock]:[param_complete]], 24, FALSE)</f>
        <v>18</v>
      </c>
      <c r="AG561" s="9">
        <f>VLOOKUP(Table1[[#This Row],[Stock]], Table2[[#All],[Stock]:[param_complete]], 26, FALSE)</f>
        <v>0</v>
      </c>
      <c r="AH561" s="9">
        <f>VLOOKUP(Table1[[#This Row],[Stock]], Table2[[#All],[Stock]:[param_complete]], 28, FALSE)</f>
        <v>0</v>
      </c>
      <c r="AI561" s="9">
        <f>VLOOKUP(Table1[[#This Row],[Stock]], Table2[[#All],[Stock]:[param_complete]], 29, FALSE)</f>
        <v>500</v>
      </c>
      <c r="AJ561" s="9">
        <f>VLOOKUP(Table1[[#This Row],[Stock]], Table2[[#All],[Stock]:[param_complete]], 30, FALSE)</f>
        <v>250</v>
      </c>
      <c r="AK561" s="65">
        <f>VLOOKUP(Table1[[#This Row],[Stock]], Table2[[#All],[Stock]:[param_complete]], 32, FALSE)</f>
        <v>0</v>
      </c>
    </row>
    <row r="562" spans="1:37" x14ac:dyDescent="0.3">
      <c r="A562" t="s">
        <v>56</v>
      </c>
      <c r="B562" t="s">
        <v>57</v>
      </c>
      <c r="C562" t="s">
        <v>58</v>
      </c>
      <c r="D562">
        <v>2</v>
      </c>
      <c r="E562" s="92">
        <v>6.8000000000000005E-4</v>
      </c>
      <c r="F562">
        <v>0.84569000000000005</v>
      </c>
      <c r="G562">
        <v>4.5079000000000002</v>
      </c>
      <c r="H562" t="s">
        <v>59</v>
      </c>
      <c r="I562" t="s">
        <v>4</v>
      </c>
      <c r="J562" t="s">
        <v>5</v>
      </c>
      <c r="K562" t="s">
        <v>5</v>
      </c>
      <c r="L562" t="s">
        <v>5</v>
      </c>
      <c r="M562" s="1" t="s">
        <v>60</v>
      </c>
      <c r="P562">
        <v>1</v>
      </c>
      <c r="Q562" t="s">
        <v>7</v>
      </c>
      <c r="R562" t="s">
        <v>7</v>
      </c>
      <c r="S562" t="s">
        <v>7</v>
      </c>
      <c r="T562" t="s">
        <v>9</v>
      </c>
      <c r="U562" s="9" t="str">
        <f>VLOOKUP(Table1[[#This Row],[Stock]], Table2[[#All],[Stock]:[param_complete]], 2, FALSE)</f>
        <v>benthopelagic</v>
      </c>
      <c r="V562" s="9">
        <f>VLOOKUP(Table1[[#This Row],[Stock]], Table2[[#All],[Stock]:[param_complete]], 4, FALSE)</f>
        <v>4.49</v>
      </c>
      <c r="W562" s="9">
        <f>VLOOKUP(Table1[[#This Row],[Stock]], Table2[[#All],[Stock]:[param_complete]], 6, FALSE)</f>
        <v>450</v>
      </c>
      <c r="X562" s="9">
        <f>VLOOKUP(Table1[[#This Row],[Stock]], Table2[[#All],[Stock]:[param_complete]], 8, FALSE)</f>
        <v>8</v>
      </c>
      <c r="Y562" s="9">
        <f>VLOOKUP(Table1[[#This Row],[Stock]], Table2[[#All],[Stock]:[param_complete]], 10, FALSE)</f>
        <v>2</v>
      </c>
      <c r="Z562" s="9">
        <f>VLOOKUP(Table1[[#This Row],[Stock]], Table2[[#All],[Stock]:[param_complete]], 12, FALSE)</f>
        <v>12.5</v>
      </c>
      <c r="AA562" s="9">
        <f>VLOOKUP(Table1[[#This Row],[Stock]], Table2[[#All],[Stock]:[param_complete]], 14, FALSE)</f>
        <v>172</v>
      </c>
      <c r="AB562" s="9">
        <f>VLOOKUP(Table1[[#This Row],[Stock]], Table2[[#All],[Stock]:[param_complete]], 16, FALSE)</f>
        <v>250.66666670000001</v>
      </c>
      <c r="AC562" s="9">
        <f>VLOOKUP(Table1[[#This Row],[Stock]], Table2[[#All],[Stock]:[param_complete]], 18, FALSE)</f>
        <v>6.5499187E-2</v>
      </c>
      <c r="AD562" s="9">
        <f>VLOOKUP(Table1[[#This Row],[Stock]], Table2[[#All],[Stock]:[param_complete]], 20, FALSE)</f>
        <v>204</v>
      </c>
      <c r="AE562" s="9">
        <f>VLOOKUP(Table1[[#This Row],[Stock]], Table2[[#All],[Stock]:[param_complete]], 22, FALSE)</f>
        <v>34</v>
      </c>
      <c r="AF562" s="9">
        <f>VLOOKUP(Table1[[#This Row],[Stock]], Table2[[#All],[Stock]:[param_complete]], 24, FALSE)</f>
        <v>18</v>
      </c>
      <c r="AG562" s="9">
        <f>VLOOKUP(Table1[[#This Row],[Stock]], Table2[[#All],[Stock]:[param_complete]], 26, FALSE)</f>
        <v>0</v>
      </c>
      <c r="AH562" s="9">
        <f>VLOOKUP(Table1[[#This Row],[Stock]], Table2[[#All],[Stock]:[param_complete]], 28, FALSE)</f>
        <v>0</v>
      </c>
      <c r="AI562" s="9">
        <f>VLOOKUP(Table1[[#This Row],[Stock]], Table2[[#All],[Stock]:[param_complete]], 29, FALSE)</f>
        <v>500</v>
      </c>
      <c r="AJ562" s="9">
        <f>VLOOKUP(Table1[[#This Row],[Stock]], Table2[[#All],[Stock]:[param_complete]], 30, FALSE)</f>
        <v>250</v>
      </c>
      <c r="AK562" s="65">
        <f>VLOOKUP(Table1[[#This Row],[Stock]], Table2[[#All],[Stock]:[param_complete]], 32, FALSE)</f>
        <v>0</v>
      </c>
    </row>
    <row r="563" spans="1:37" x14ac:dyDescent="0.3">
      <c r="A563" t="s">
        <v>56</v>
      </c>
      <c r="B563" t="s">
        <v>57</v>
      </c>
      <c r="C563" t="s">
        <v>58</v>
      </c>
      <c r="D563">
        <v>3</v>
      </c>
      <c r="E563" s="92">
        <v>1.31E-3</v>
      </c>
      <c r="F563">
        <v>0.84569000000000005</v>
      </c>
      <c r="G563">
        <v>4.7670000000000003</v>
      </c>
      <c r="H563" t="s">
        <v>59</v>
      </c>
      <c r="I563" t="s">
        <v>4</v>
      </c>
      <c r="J563" t="s">
        <v>5</v>
      </c>
      <c r="K563" t="s">
        <v>5</v>
      </c>
      <c r="L563" t="s">
        <v>5</v>
      </c>
      <c r="M563" s="1" t="s">
        <v>60</v>
      </c>
      <c r="P563">
        <v>1</v>
      </c>
      <c r="Q563" t="s">
        <v>7</v>
      </c>
      <c r="R563" t="s">
        <v>7</v>
      </c>
      <c r="S563" t="s">
        <v>7</v>
      </c>
      <c r="T563" t="s">
        <v>9</v>
      </c>
      <c r="U563" s="9" t="str">
        <f>VLOOKUP(Table1[[#This Row],[Stock]], Table2[[#All],[Stock]:[param_complete]], 2, FALSE)</f>
        <v>benthopelagic</v>
      </c>
      <c r="V563" s="9">
        <f>VLOOKUP(Table1[[#This Row],[Stock]], Table2[[#All],[Stock]:[param_complete]], 4, FALSE)</f>
        <v>4.49</v>
      </c>
      <c r="W563" s="9">
        <f>VLOOKUP(Table1[[#This Row],[Stock]], Table2[[#All],[Stock]:[param_complete]], 6, FALSE)</f>
        <v>450</v>
      </c>
      <c r="X563" s="9">
        <f>VLOOKUP(Table1[[#This Row],[Stock]], Table2[[#All],[Stock]:[param_complete]], 8, FALSE)</f>
        <v>8</v>
      </c>
      <c r="Y563" s="9">
        <f>VLOOKUP(Table1[[#This Row],[Stock]], Table2[[#All],[Stock]:[param_complete]], 10, FALSE)</f>
        <v>2</v>
      </c>
      <c r="Z563" s="9">
        <f>VLOOKUP(Table1[[#This Row],[Stock]], Table2[[#All],[Stock]:[param_complete]], 12, FALSE)</f>
        <v>12.5</v>
      </c>
      <c r="AA563" s="9">
        <f>VLOOKUP(Table1[[#This Row],[Stock]], Table2[[#All],[Stock]:[param_complete]], 14, FALSE)</f>
        <v>172</v>
      </c>
      <c r="AB563" s="9">
        <f>VLOOKUP(Table1[[#This Row],[Stock]], Table2[[#All],[Stock]:[param_complete]], 16, FALSE)</f>
        <v>250.66666670000001</v>
      </c>
      <c r="AC563" s="9">
        <f>VLOOKUP(Table1[[#This Row],[Stock]], Table2[[#All],[Stock]:[param_complete]], 18, FALSE)</f>
        <v>6.5499187E-2</v>
      </c>
      <c r="AD563" s="9">
        <f>VLOOKUP(Table1[[#This Row],[Stock]], Table2[[#All],[Stock]:[param_complete]], 20, FALSE)</f>
        <v>204</v>
      </c>
      <c r="AE563" s="9">
        <f>VLOOKUP(Table1[[#This Row],[Stock]], Table2[[#All],[Stock]:[param_complete]], 22, FALSE)</f>
        <v>34</v>
      </c>
      <c r="AF563" s="9">
        <f>VLOOKUP(Table1[[#This Row],[Stock]], Table2[[#All],[Stock]:[param_complete]], 24, FALSE)</f>
        <v>18</v>
      </c>
      <c r="AG563" s="9">
        <f>VLOOKUP(Table1[[#This Row],[Stock]], Table2[[#All],[Stock]:[param_complete]], 26, FALSE)</f>
        <v>0</v>
      </c>
      <c r="AH563" s="9">
        <f>VLOOKUP(Table1[[#This Row],[Stock]], Table2[[#All],[Stock]:[param_complete]], 28, FALSE)</f>
        <v>0</v>
      </c>
      <c r="AI563" s="9">
        <f>VLOOKUP(Table1[[#This Row],[Stock]], Table2[[#All],[Stock]:[param_complete]], 29, FALSE)</f>
        <v>500</v>
      </c>
      <c r="AJ563" s="9">
        <f>VLOOKUP(Table1[[#This Row],[Stock]], Table2[[#All],[Stock]:[param_complete]], 30, FALSE)</f>
        <v>250</v>
      </c>
      <c r="AK563" s="65">
        <f>VLOOKUP(Table1[[#This Row],[Stock]], Table2[[#All],[Stock]:[param_complete]], 32, FALSE)</f>
        <v>0</v>
      </c>
    </row>
    <row r="564" spans="1:37" x14ac:dyDescent="0.3">
      <c r="A564" t="s">
        <v>56</v>
      </c>
      <c r="B564" t="s">
        <v>57</v>
      </c>
      <c r="C564" t="s">
        <v>58</v>
      </c>
      <c r="D564">
        <v>4</v>
      </c>
      <c r="E564" s="92">
        <v>2.5300000000000001E-3</v>
      </c>
      <c r="F564">
        <v>0.84569000000000005</v>
      </c>
      <c r="G564">
        <v>5.0260999999999996</v>
      </c>
      <c r="H564" t="s">
        <v>59</v>
      </c>
      <c r="I564" t="s">
        <v>4</v>
      </c>
      <c r="J564" t="s">
        <v>5</v>
      </c>
      <c r="K564" t="s">
        <v>5</v>
      </c>
      <c r="L564" t="s">
        <v>5</v>
      </c>
      <c r="M564" s="1" t="s">
        <v>60</v>
      </c>
      <c r="P564">
        <v>1</v>
      </c>
      <c r="Q564" t="s">
        <v>7</v>
      </c>
      <c r="R564" t="s">
        <v>7</v>
      </c>
      <c r="S564" t="s">
        <v>7</v>
      </c>
      <c r="T564" t="s">
        <v>9</v>
      </c>
      <c r="U564" s="9" t="str">
        <f>VLOOKUP(Table1[[#This Row],[Stock]], Table2[[#All],[Stock]:[param_complete]], 2, FALSE)</f>
        <v>benthopelagic</v>
      </c>
      <c r="V564" s="9">
        <f>VLOOKUP(Table1[[#This Row],[Stock]], Table2[[#All],[Stock]:[param_complete]], 4, FALSE)</f>
        <v>4.49</v>
      </c>
      <c r="W564" s="9">
        <f>VLOOKUP(Table1[[#This Row],[Stock]], Table2[[#All],[Stock]:[param_complete]], 6, FALSE)</f>
        <v>450</v>
      </c>
      <c r="X564" s="9">
        <f>VLOOKUP(Table1[[#This Row],[Stock]], Table2[[#All],[Stock]:[param_complete]], 8, FALSE)</f>
        <v>8</v>
      </c>
      <c r="Y564" s="9">
        <f>VLOOKUP(Table1[[#This Row],[Stock]], Table2[[#All],[Stock]:[param_complete]], 10, FALSE)</f>
        <v>2</v>
      </c>
      <c r="Z564" s="9">
        <f>VLOOKUP(Table1[[#This Row],[Stock]], Table2[[#All],[Stock]:[param_complete]], 12, FALSE)</f>
        <v>12.5</v>
      </c>
      <c r="AA564" s="9">
        <f>VLOOKUP(Table1[[#This Row],[Stock]], Table2[[#All],[Stock]:[param_complete]], 14, FALSE)</f>
        <v>172</v>
      </c>
      <c r="AB564" s="9">
        <f>VLOOKUP(Table1[[#This Row],[Stock]], Table2[[#All],[Stock]:[param_complete]], 16, FALSE)</f>
        <v>250.66666670000001</v>
      </c>
      <c r="AC564" s="9">
        <f>VLOOKUP(Table1[[#This Row],[Stock]], Table2[[#All],[Stock]:[param_complete]], 18, FALSE)</f>
        <v>6.5499187E-2</v>
      </c>
      <c r="AD564" s="9">
        <f>VLOOKUP(Table1[[#This Row],[Stock]], Table2[[#All],[Stock]:[param_complete]], 20, FALSE)</f>
        <v>204</v>
      </c>
      <c r="AE564" s="9">
        <f>VLOOKUP(Table1[[#This Row],[Stock]], Table2[[#All],[Stock]:[param_complete]], 22, FALSE)</f>
        <v>34</v>
      </c>
      <c r="AF564" s="9">
        <f>VLOOKUP(Table1[[#This Row],[Stock]], Table2[[#All],[Stock]:[param_complete]], 24, FALSE)</f>
        <v>18</v>
      </c>
      <c r="AG564" s="9">
        <f>VLOOKUP(Table1[[#This Row],[Stock]], Table2[[#All],[Stock]:[param_complete]], 26, FALSE)</f>
        <v>0</v>
      </c>
      <c r="AH564" s="9">
        <f>VLOOKUP(Table1[[#This Row],[Stock]], Table2[[#All],[Stock]:[param_complete]], 28, FALSE)</f>
        <v>0</v>
      </c>
      <c r="AI564" s="9">
        <f>VLOOKUP(Table1[[#This Row],[Stock]], Table2[[#All],[Stock]:[param_complete]], 29, FALSE)</f>
        <v>500</v>
      </c>
      <c r="AJ564" s="9">
        <f>VLOOKUP(Table1[[#This Row],[Stock]], Table2[[#All],[Stock]:[param_complete]], 30, FALSE)</f>
        <v>250</v>
      </c>
      <c r="AK564" s="65">
        <f>VLOOKUP(Table1[[#This Row],[Stock]], Table2[[#All],[Stock]:[param_complete]], 32, FALSE)</f>
        <v>0</v>
      </c>
    </row>
    <row r="565" spans="1:37" x14ac:dyDescent="0.3">
      <c r="A565" t="s">
        <v>56</v>
      </c>
      <c r="B565" t="s">
        <v>57</v>
      </c>
      <c r="C565" t="s">
        <v>58</v>
      </c>
      <c r="D565">
        <v>5</v>
      </c>
      <c r="E565" s="92">
        <v>4.8700000000000002E-3</v>
      </c>
      <c r="F565">
        <v>0.84569000000000005</v>
      </c>
      <c r="G565">
        <v>5.2851999999999997</v>
      </c>
      <c r="H565" t="s">
        <v>59</v>
      </c>
      <c r="I565" t="s">
        <v>4</v>
      </c>
      <c r="J565" t="s">
        <v>5</v>
      </c>
      <c r="K565" t="s">
        <v>5</v>
      </c>
      <c r="L565" t="s">
        <v>5</v>
      </c>
      <c r="M565" s="1" t="s">
        <v>60</v>
      </c>
      <c r="P565">
        <v>1</v>
      </c>
      <c r="Q565" t="s">
        <v>7</v>
      </c>
      <c r="R565" t="s">
        <v>7</v>
      </c>
      <c r="S565" t="s">
        <v>7</v>
      </c>
      <c r="T565" t="s">
        <v>9</v>
      </c>
      <c r="U565" s="9" t="str">
        <f>VLOOKUP(Table1[[#This Row],[Stock]], Table2[[#All],[Stock]:[param_complete]], 2, FALSE)</f>
        <v>benthopelagic</v>
      </c>
      <c r="V565" s="9">
        <f>VLOOKUP(Table1[[#This Row],[Stock]], Table2[[#All],[Stock]:[param_complete]], 4, FALSE)</f>
        <v>4.49</v>
      </c>
      <c r="W565" s="9">
        <f>VLOOKUP(Table1[[#This Row],[Stock]], Table2[[#All],[Stock]:[param_complete]], 6, FALSE)</f>
        <v>450</v>
      </c>
      <c r="X565" s="9">
        <f>VLOOKUP(Table1[[#This Row],[Stock]], Table2[[#All],[Stock]:[param_complete]], 8, FALSE)</f>
        <v>8</v>
      </c>
      <c r="Y565" s="9">
        <f>VLOOKUP(Table1[[#This Row],[Stock]], Table2[[#All],[Stock]:[param_complete]], 10, FALSE)</f>
        <v>2</v>
      </c>
      <c r="Z565" s="9">
        <f>VLOOKUP(Table1[[#This Row],[Stock]], Table2[[#All],[Stock]:[param_complete]], 12, FALSE)</f>
        <v>12.5</v>
      </c>
      <c r="AA565" s="9">
        <f>VLOOKUP(Table1[[#This Row],[Stock]], Table2[[#All],[Stock]:[param_complete]], 14, FALSE)</f>
        <v>172</v>
      </c>
      <c r="AB565" s="9">
        <f>VLOOKUP(Table1[[#This Row],[Stock]], Table2[[#All],[Stock]:[param_complete]], 16, FALSE)</f>
        <v>250.66666670000001</v>
      </c>
      <c r="AC565" s="9">
        <f>VLOOKUP(Table1[[#This Row],[Stock]], Table2[[#All],[Stock]:[param_complete]], 18, FALSE)</f>
        <v>6.5499187E-2</v>
      </c>
      <c r="AD565" s="9">
        <f>VLOOKUP(Table1[[#This Row],[Stock]], Table2[[#All],[Stock]:[param_complete]], 20, FALSE)</f>
        <v>204</v>
      </c>
      <c r="AE565" s="9">
        <f>VLOOKUP(Table1[[#This Row],[Stock]], Table2[[#All],[Stock]:[param_complete]], 22, FALSE)</f>
        <v>34</v>
      </c>
      <c r="AF565" s="9">
        <f>VLOOKUP(Table1[[#This Row],[Stock]], Table2[[#All],[Stock]:[param_complete]], 24, FALSE)</f>
        <v>18</v>
      </c>
      <c r="AG565" s="9">
        <f>VLOOKUP(Table1[[#This Row],[Stock]], Table2[[#All],[Stock]:[param_complete]], 26, FALSE)</f>
        <v>0</v>
      </c>
      <c r="AH565" s="9">
        <f>VLOOKUP(Table1[[#This Row],[Stock]], Table2[[#All],[Stock]:[param_complete]], 28, FALSE)</f>
        <v>0</v>
      </c>
      <c r="AI565" s="9">
        <f>VLOOKUP(Table1[[#This Row],[Stock]], Table2[[#All],[Stock]:[param_complete]], 29, FALSE)</f>
        <v>500</v>
      </c>
      <c r="AJ565" s="9">
        <f>VLOOKUP(Table1[[#This Row],[Stock]], Table2[[#All],[Stock]:[param_complete]], 30, FALSE)</f>
        <v>250</v>
      </c>
      <c r="AK565" s="65">
        <f>VLOOKUP(Table1[[#This Row],[Stock]], Table2[[#All],[Stock]:[param_complete]], 32, FALSE)</f>
        <v>0</v>
      </c>
    </row>
    <row r="566" spans="1:37" x14ac:dyDescent="0.3">
      <c r="A566" t="s">
        <v>56</v>
      </c>
      <c r="B566" t="s">
        <v>57</v>
      </c>
      <c r="C566" t="s">
        <v>58</v>
      </c>
      <c r="D566">
        <v>6</v>
      </c>
      <c r="E566" s="92">
        <v>9.3500000000000007E-3</v>
      </c>
      <c r="F566">
        <v>0.84569000000000005</v>
      </c>
      <c r="G566">
        <v>5.5442999999999998</v>
      </c>
      <c r="H566" t="s">
        <v>59</v>
      </c>
      <c r="I566" t="s">
        <v>4</v>
      </c>
      <c r="J566" t="s">
        <v>5</v>
      </c>
      <c r="K566" t="s">
        <v>5</v>
      </c>
      <c r="L566" t="s">
        <v>5</v>
      </c>
      <c r="M566" s="1" t="s">
        <v>60</v>
      </c>
      <c r="P566">
        <v>1</v>
      </c>
      <c r="Q566" t="s">
        <v>7</v>
      </c>
      <c r="R566" t="s">
        <v>7</v>
      </c>
      <c r="S566" t="s">
        <v>7</v>
      </c>
      <c r="T566" t="s">
        <v>9</v>
      </c>
      <c r="U566" s="9" t="str">
        <f>VLOOKUP(Table1[[#This Row],[Stock]], Table2[[#All],[Stock]:[param_complete]], 2, FALSE)</f>
        <v>benthopelagic</v>
      </c>
      <c r="V566" s="9">
        <f>VLOOKUP(Table1[[#This Row],[Stock]], Table2[[#All],[Stock]:[param_complete]], 4, FALSE)</f>
        <v>4.49</v>
      </c>
      <c r="W566" s="9">
        <f>VLOOKUP(Table1[[#This Row],[Stock]], Table2[[#All],[Stock]:[param_complete]], 6, FALSE)</f>
        <v>450</v>
      </c>
      <c r="X566" s="9">
        <f>VLOOKUP(Table1[[#This Row],[Stock]], Table2[[#All],[Stock]:[param_complete]], 8, FALSE)</f>
        <v>8</v>
      </c>
      <c r="Y566" s="9">
        <f>VLOOKUP(Table1[[#This Row],[Stock]], Table2[[#All],[Stock]:[param_complete]], 10, FALSE)</f>
        <v>2</v>
      </c>
      <c r="Z566" s="9">
        <f>VLOOKUP(Table1[[#This Row],[Stock]], Table2[[#All],[Stock]:[param_complete]], 12, FALSE)</f>
        <v>12.5</v>
      </c>
      <c r="AA566" s="9">
        <f>VLOOKUP(Table1[[#This Row],[Stock]], Table2[[#All],[Stock]:[param_complete]], 14, FALSE)</f>
        <v>172</v>
      </c>
      <c r="AB566" s="9">
        <f>VLOOKUP(Table1[[#This Row],[Stock]], Table2[[#All],[Stock]:[param_complete]], 16, FALSE)</f>
        <v>250.66666670000001</v>
      </c>
      <c r="AC566" s="9">
        <f>VLOOKUP(Table1[[#This Row],[Stock]], Table2[[#All],[Stock]:[param_complete]], 18, FALSE)</f>
        <v>6.5499187E-2</v>
      </c>
      <c r="AD566" s="9">
        <f>VLOOKUP(Table1[[#This Row],[Stock]], Table2[[#All],[Stock]:[param_complete]], 20, FALSE)</f>
        <v>204</v>
      </c>
      <c r="AE566" s="9">
        <f>VLOOKUP(Table1[[#This Row],[Stock]], Table2[[#All],[Stock]:[param_complete]], 22, FALSE)</f>
        <v>34</v>
      </c>
      <c r="AF566" s="9">
        <f>VLOOKUP(Table1[[#This Row],[Stock]], Table2[[#All],[Stock]:[param_complete]], 24, FALSE)</f>
        <v>18</v>
      </c>
      <c r="AG566" s="9">
        <f>VLOOKUP(Table1[[#This Row],[Stock]], Table2[[#All],[Stock]:[param_complete]], 26, FALSE)</f>
        <v>0</v>
      </c>
      <c r="AH566" s="9">
        <f>VLOOKUP(Table1[[#This Row],[Stock]], Table2[[#All],[Stock]:[param_complete]], 28, FALSE)</f>
        <v>0</v>
      </c>
      <c r="AI566" s="9">
        <f>VLOOKUP(Table1[[#This Row],[Stock]], Table2[[#All],[Stock]:[param_complete]], 29, FALSE)</f>
        <v>500</v>
      </c>
      <c r="AJ566" s="9">
        <f>VLOOKUP(Table1[[#This Row],[Stock]], Table2[[#All],[Stock]:[param_complete]], 30, FALSE)</f>
        <v>250</v>
      </c>
      <c r="AK566" s="65">
        <f>VLOOKUP(Table1[[#This Row],[Stock]], Table2[[#All],[Stock]:[param_complete]], 32, FALSE)</f>
        <v>0</v>
      </c>
    </row>
    <row r="567" spans="1:37" x14ac:dyDescent="0.3">
      <c r="A567" t="s">
        <v>56</v>
      </c>
      <c r="B567" t="s">
        <v>57</v>
      </c>
      <c r="C567" t="s">
        <v>58</v>
      </c>
      <c r="D567">
        <v>7</v>
      </c>
      <c r="E567" s="92">
        <v>1.788E-2</v>
      </c>
      <c r="F567">
        <v>0.84569000000000005</v>
      </c>
      <c r="G567">
        <v>5.8033999999999999</v>
      </c>
      <c r="H567" t="s">
        <v>59</v>
      </c>
      <c r="I567" t="s">
        <v>4</v>
      </c>
      <c r="J567" t="s">
        <v>5</v>
      </c>
      <c r="K567" t="s">
        <v>5</v>
      </c>
      <c r="L567" t="s">
        <v>5</v>
      </c>
      <c r="M567" s="1" t="s">
        <v>60</v>
      </c>
      <c r="P567">
        <v>1</v>
      </c>
      <c r="Q567" t="s">
        <v>7</v>
      </c>
      <c r="R567" t="s">
        <v>7</v>
      </c>
      <c r="S567" t="s">
        <v>7</v>
      </c>
      <c r="T567" t="s">
        <v>9</v>
      </c>
      <c r="U567" s="9" t="str">
        <f>VLOOKUP(Table1[[#This Row],[Stock]], Table2[[#All],[Stock]:[param_complete]], 2, FALSE)</f>
        <v>benthopelagic</v>
      </c>
      <c r="V567" s="9">
        <f>VLOOKUP(Table1[[#This Row],[Stock]], Table2[[#All],[Stock]:[param_complete]], 4, FALSE)</f>
        <v>4.49</v>
      </c>
      <c r="W567" s="9">
        <f>VLOOKUP(Table1[[#This Row],[Stock]], Table2[[#All],[Stock]:[param_complete]], 6, FALSE)</f>
        <v>450</v>
      </c>
      <c r="X567" s="9">
        <f>VLOOKUP(Table1[[#This Row],[Stock]], Table2[[#All],[Stock]:[param_complete]], 8, FALSE)</f>
        <v>8</v>
      </c>
      <c r="Y567" s="9">
        <f>VLOOKUP(Table1[[#This Row],[Stock]], Table2[[#All],[Stock]:[param_complete]], 10, FALSE)</f>
        <v>2</v>
      </c>
      <c r="Z567" s="9">
        <f>VLOOKUP(Table1[[#This Row],[Stock]], Table2[[#All],[Stock]:[param_complete]], 12, FALSE)</f>
        <v>12.5</v>
      </c>
      <c r="AA567" s="9">
        <f>VLOOKUP(Table1[[#This Row],[Stock]], Table2[[#All],[Stock]:[param_complete]], 14, FALSE)</f>
        <v>172</v>
      </c>
      <c r="AB567" s="9">
        <f>VLOOKUP(Table1[[#This Row],[Stock]], Table2[[#All],[Stock]:[param_complete]], 16, FALSE)</f>
        <v>250.66666670000001</v>
      </c>
      <c r="AC567" s="9">
        <f>VLOOKUP(Table1[[#This Row],[Stock]], Table2[[#All],[Stock]:[param_complete]], 18, FALSE)</f>
        <v>6.5499187E-2</v>
      </c>
      <c r="AD567" s="9">
        <f>VLOOKUP(Table1[[#This Row],[Stock]], Table2[[#All],[Stock]:[param_complete]], 20, FALSE)</f>
        <v>204</v>
      </c>
      <c r="AE567" s="9">
        <f>VLOOKUP(Table1[[#This Row],[Stock]], Table2[[#All],[Stock]:[param_complete]], 22, FALSE)</f>
        <v>34</v>
      </c>
      <c r="AF567" s="9">
        <f>VLOOKUP(Table1[[#This Row],[Stock]], Table2[[#All],[Stock]:[param_complete]], 24, FALSE)</f>
        <v>18</v>
      </c>
      <c r="AG567" s="9">
        <f>VLOOKUP(Table1[[#This Row],[Stock]], Table2[[#All],[Stock]:[param_complete]], 26, FALSE)</f>
        <v>0</v>
      </c>
      <c r="AH567" s="9">
        <f>VLOOKUP(Table1[[#This Row],[Stock]], Table2[[#All],[Stock]:[param_complete]], 28, FALSE)</f>
        <v>0</v>
      </c>
      <c r="AI567" s="9">
        <f>VLOOKUP(Table1[[#This Row],[Stock]], Table2[[#All],[Stock]:[param_complete]], 29, FALSE)</f>
        <v>500</v>
      </c>
      <c r="AJ567" s="9">
        <f>VLOOKUP(Table1[[#This Row],[Stock]], Table2[[#All],[Stock]:[param_complete]], 30, FALSE)</f>
        <v>250</v>
      </c>
      <c r="AK567" s="65">
        <f>VLOOKUP(Table1[[#This Row],[Stock]], Table2[[#All],[Stock]:[param_complete]], 32, FALSE)</f>
        <v>0</v>
      </c>
    </row>
    <row r="568" spans="1:37" x14ac:dyDescent="0.3">
      <c r="A568" t="s">
        <v>56</v>
      </c>
      <c r="B568" t="s">
        <v>57</v>
      </c>
      <c r="C568" t="s">
        <v>58</v>
      </c>
      <c r="D568">
        <v>8</v>
      </c>
      <c r="E568" s="92">
        <v>3.3930000000000002E-2</v>
      </c>
      <c r="F568">
        <v>0.84677000000000002</v>
      </c>
      <c r="G568">
        <v>6.0625</v>
      </c>
      <c r="H568" t="s">
        <v>59</v>
      </c>
      <c r="I568" t="s">
        <v>4</v>
      </c>
      <c r="J568" t="s">
        <v>5</v>
      </c>
      <c r="K568" t="s">
        <v>5</v>
      </c>
      <c r="L568" t="s">
        <v>5</v>
      </c>
      <c r="M568" s="1" t="s">
        <v>60</v>
      </c>
      <c r="P568">
        <v>1</v>
      </c>
      <c r="Q568" t="s">
        <v>7</v>
      </c>
      <c r="R568" t="s">
        <v>7</v>
      </c>
      <c r="S568" t="s">
        <v>7</v>
      </c>
      <c r="T568" t="s">
        <v>9</v>
      </c>
      <c r="U568" s="9" t="str">
        <f>VLOOKUP(Table1[[#This Row],[Stock]], Table2[[#All],[Stock]:[param_complete]], 2, FALSE)</f>
        <v>benthopelagic</v>
      </c>
      <c r="V568" s="9">
        <f>VLOOKUP(Table1[[#This Row],[Stock]], Table2[[#All],[Stock]:[param_complete]], 4, FALSE)</f>
        <v>4.49</v>
      </c>
      <c r="W568" s="9">
        <f>VLOOKUP(Table1[[#This Row],[Stock]], Table2[[#All],[Stock]:[param_complete]], 6, FALSE)</f>
        <v>450</v>
      </c>
      <c r="X568" s="9">
        <f>VLOOKUP(Table1[[#This Row],[Stock]], Table2[[#All],[Stock]:[param_complete]], 8, FALSE)</f>
        <v>8</v>
      </c>
      <c r="Y568" s="9">
        <f>VLOOKUP(Table1[[#This Row],[Stock]], Table2[[#All],[Stock]:[param_complete]], 10, FALSE)</f>
        <v>2</v>
      </c>
      <c r="Z568" s="9">
        <f>VLOOKUP(Table1[[#This Row],[Stock]], Table2[[#All],[Stock]:[param_complete]], 12, FALSE)</f>
        <v>12.5</v>
      </c>
      <c r="AA568" s="9">
        <f>VLOOKUP(Table1[[#This Row],[Stock]], Table2[[#All],[Stock]:[param_complete]], 14, FALSE)</f>
        <v>172</v>
      </c>
      <c r="AB568" s="9">
        <f>VLOOKUP(Table1[[#This Row],[Stock]], Table2[[#All],[Stock]:[param_complete]], 16, FALSE)</f>
        <v>250.66666670000001</v>
      </c>
      <c r="AC568" s="9">
        <f>VLOOKUP(Table1[[#This Row],[Stock]], Table2[[#All],[Stock]:[param_complete]], 18, FALSE)</f>
        <v>6.5499187E-2</v>
      </c>
      <c r="AD568" s="9">
        <f>VLOOKUP(Table1[[#This Row],[Stock]], Table2[[#All],[Stock]:[param_complete]], 20, FALSE)</f>
        <v>204</v>
      </c>
      <c r="AE568" s="9">
        <f>VLOOKUP(Table1[[#This Row],[Stock]], Table2[[#All],[Stock]:[param_complete]], 22, FALSE)</f>
        <v>34</v>
      </c>
      <c r="AF568" s="9">
        <f>VLOOKUP(Table1[[#This Row],[Stock]], Table2[[#All],[Stock]:[param_complete]], 24, FALSE)</f>
        <v>18</v>
      </c>
      <c r="AG568" s="9">
        <f>VLOOKUP(Table1[[#This Row],[Stock]], Table2[[#All],[Stock]:[param_complete]], 26, FALSE)</f>
        <v>0</v>
      </c>
      <c r="AH568" s="9">
        <f>VLOOKUP(Table1[[#This Row],[Stock]], Table2[[#All],[Stock]:[param_complete]], 28, FALSE)</f>
        <v>0</v>
      </c>
      <c r="AI568" s="9">
        <f>VLOOKUP(Table1[[#This Row],[Stock]], Table2[[#All],[Stock]:[param_complete]], 29, FALSE)</f>
        <v>500</v>
      </c>
      <c r="AJ568" s="9">
        <f>VLOOKUP(Table1[[#This Row],[Stock]], Table2[[#All],[Stock]:[param_complete]], 30, FALSE)</f>
        <v>250</v>
      </c>
      <c r="AK568" s="65">
        <f>VLOOKUP(Table1[[#This Row],[Stock]], Table2[[#All],[Stock]:[param_complete]], 32, FALSE)</f>
        <v>0</v>
      </c>
    </row>
    <row r="569" spans="1:37" x14ac:dyDescent="0.3">
      <c r="A569" t="s">
        <v>56</v>
      </c>
      <c r="B569" t="s">
        <v>57</v>
      </c>
      <c r="C569" t="s">
        <v>58</v>
      </c>
      <c r="D569">
        <v>9</v>
      </c>
      <c r="E569" s="92">
        <v>6.3460000000000003E-2</v>
      </c>
      <c r="F569">
        <v>0.85187999999999997</v>
      </c>
      <c r="G569">
        <v>6.3216000000000001</v>
      </c>
      <c r="H569" t="s">
        <v>59</v>
      </c>
      <c r="I569" t="s">
        <v>4</v>
      </c>
      <c r="J569" t="s">
        <v>5</v>
      </c>
      <c r="K569" t="s">
        <v>5</v>
      </c>
      <c r="L569" t="s">
        <v>5</v>
      </c>
      <c r="M569" s="1" t="s">
        <v>60</v>
      </c>
      <c r="P569">
        <v>1</v>
      </c>
      <c r="Q569" t="s">
        <v>7</v>
      </c>
      <c r="R569" t="s">
        <v>7</v>
      </c>
      <c r="S569" t="s">
        <v>7</v>
      </c>
      <c r="T569" t="s">
        <v>9</v>
      </c>
      <c r="U569" s="9" t="str">
        <f>VLOOKUP(Table1[[#This Row],[Stock]], Table2[[#All],[Stock]:[param_complete]], 2, FALSE)</f>
        <v>benthopelagic</v>
      </c>
      <c r="V569" s="9">
        <f>VLOOKUP(Table1[[#This Row],[Stock]], Table2[[#All],[Stock]:[param_complete]], 4, FALSE)</f>
        <v>4.49</v>
      </c>
      <c r="W569" s="9">
        <f>VLOOKUP(Table1[[#This Row],[Stock]], Table2[[#All],[Stock]:[param_complete]], 6, FALSE)</f>
        <v>450</v>
      </c>
      <c r="X569" s="9">
        <f>VLOOKUP(Table1[[#This Row],[Stock]], Table2[[#All],[Stock]:[param_complete]], 8, FALSE)</f>
        <v>8</v>
      </c>
      <c r="Y569" s="9">
        <f>VLOOKUP(Table1[[#This Row],[Stock]], Table2[[#All],[Stock]:[param_complete]], 10, FALSE)</f>
        <v>2</v>
      </c>
      <c r="Z569" s="9">
        <f>VLOOKUP(Table1[[#This Row],[Stock]], Table2[[#All],[Stock]:[param_complete]], 12, FALSE)</f>
        <v>12.5</v>
      </c>
      <c r="AA569" s="9">
        <f>VLOOKUP(Table1[[#This Row],[Stock]], Table2[[#All],[Stock]:[param_complete]], 14, FALSE)</f>
        <v>172</v>
      </c>
      <c r="AB569" s="9">
        <f>VLOOKUP(Table1[[#This Row],[Stock]], Table2[[#All],[Stock]:[param_complete]], 16, FALSE)</f>
        <v>250.66666670000001</v>
      </c>
      <c r="AC569" s="9">
        <f>VLOOKUP(Table1[[#This Row],[Stock]], Table2[[#All],[Stock]:[param_complete]], 18, FALSE)</f>
        <v>6.5499187E-2</v>
      </c>
      <c r="AD569" s="9">
        <f>VLOOKUP(Table1[[#This Row],[Stock]], Table2[[#All],[Stock]:[param_complete]], 20, FALSE)</f>
        <v>204</v>
      </c>
      <c r="AE569" s="9">
        <f>VLOOKUP(Table1[[#This Row],[Stock]], Table2[[#All],[Stock]:[param_complete]], 22, FALSE)</f>
        <v>34</v>
      </c>
      <c r="AF569" s="9">
        <f>VLOOKUP(Table1[[#This Row],[Stock]], Table2[[#All],[Stock]:[param_complete]], 24, FALSE)</f>
        <v>18</v>
      </c>
      <c r="AG569" s="9">
        <f>VLOOKUP(Table1[[#This Row],[Stock]], Table2[[#All],[Stock]:[param_complete]], 26, FALSE)</f>
        <v>0</v>
      </c>
      <c r="AH569" s="9">
        <f>VLOOKUP(Table1[[#This Row],[Stock]], Table2[[#All],[Stock]:[param_complete]], 28, FALSE)</f>
        <v>0</v>
      </c>
      <c r="AI569" s="9">
        <f>VLOOKUP(Table1[[#This Row],[Stock]], Table2[[#All],[Stock]:[param_complete]], 29, FALSE)</f>
        <v>500</v>
      </c>
      <c r="AJ569" s="9">
        <f>VLOOKUP(Table1[[#This Row],[Stock]], Table2[[#All],[Stock]:[param_complete]], 30, FALSE)</f>
        <v>250</v>
      </c>
      <c r="AK569" s="65">
        <f>VLOOKUP(Table1[[#This Row],[Stock]], Table2[[#All],[Stock]:[param_complete]], 32, FALSE)</f>
        <v>0</v>
      </c>
    </row>
    <row r="570" spans="1:37" x14ac:dyDescent="0.3">
      <c r="A570" t="s">
        <v>56</v>
      </c>
      <c r="B570" t="s">
        <v>57</v>
      </c>
      <c r="C570" t="s">
        <v>58</v>
      </c>
      <c r="D570">
        <v>10</v>
      </c>
      <c r="E570" s="92">
        <v>0.11562</v>
      </c>
      <c r="F570">
        <v>0.86884000000000006</v>
      </c>
      <c r="G570">
        <v>6.5807000000000002</v>
      </c>
      <c r="H570" t="s">
        <v>59</v>
      </c>
      <c r="I570" t="s">
        <v>4</v>
      </c>
      <c r="J570" t="s">
        <v>5</v>
      </c>
      <c r="K570" t="s">
        <v>5</v>
      </c>
      <c r="L570" t="s">
        <v>5</v>
      </c>
      <c r="M570" s="1" t="s">
        <v>60</v>
      </c>
      <c r="P570">
        <v>1</v>
      </c>
      <c r="Q570" t="s">
        <v>7</v>
      </c>
      <c r="R570" t="s">
        <v>7</v>
      </c>
      <c r="S570" t="s">
        <v>7</v>
      </c>
      <c r="T570" t="s">
        <v>9</v>
      </c>
      <c r="U570" s="9" t="str">
        <f>VLOOKUP(Table1[[#This Row],[Stock]], Table2[[#All],[Stock]:[param_complete]], 2, FALSE)</f>
        <v>benthopelagic</v>
      </c>
      <c r="V570" s="9">
        <f>VLOOKUP(Table1[[#This Row],[Stock]], Table2[[#All],[Stock]:[param_complete]], 4, FALSE)</f>
        <v>4.49</v>
      </c>
      <c r="W570" s="9">
        <f>VLOOKUP(Table1[[#This Row],[Stock]], Table2[[#All],[Stock]:[param_complete]], 6, FALSE)</f>
        <v>450</v>
      </c>
      <c r="X570" s="9">
        <f>VLOOKUP(Table1[[#This Row],[Stock]], Table2[[#All],[Stock]:[param_complete]], 8, FALSE)</f>
        <v>8</v>
      </c>
      <c r="Y570" s="9">
        <f>VLOOKUP(Table1[[#This Row],[Stock]], Table2[[#All],[Stock]:[param_complete]], 10, FALSE)</f>
        <v>2</v>
      </c>
      <c r="Z570" s="9">
        <f>VLOOKUP(Table1[[#This Row],[Stock]], Table2[[#All],[Stock]:[param_complete]], 12, FALSE)</f>
        <v>12.5</v>
      </c>
      <c r="AA570" s="9">
        <f>VLOOKUP(Table1[[#This Row],[Stock]], Table2[[#All],[Stock]:[param_complete]], 14, FALSE)</f>
        <v>172</v>
      </c>
      <c r="AB570" s="9">
        <f>VLOOKUP(Table1[[#This Row],[Stock]], Table2[[#All],[Stock]:[param_complete]], 16, FALSE)</f>
        <v>250.66666670000001</v>
      </c>
      <c r="AC570" s="9">
        <f>VLOOKUP(Table1[[#This Row],[Stock]], Table2[[#All],[Stock]:[param_complete]], 18, FALSE)</f>
        <v>6.5499187E-2</v>
      </c>
      <c r="AD570" s="9">
        <f>VLOOKUP(Table1[[#This Row],[Stock]], Table2[[#All],[Stock]:[param_complete]], 20, FALSE)</f>
        <v>204</v>
      </c>
      <c r="AE570" s="9">
        <f>VLOOKUP(Table1[[#This Row],[Stock]], Table2[[#All],[Stock]:[param_complete]], 22, FALSE)</f>
        <v>34</v>
      </c>
      <c r="AF570" s="9">
        <f>VLOOKUP(Table1[[#This Row],[Stock]], Table2[[#All],[Stock]:[param_complete]], 24, FALSE)</f>
        <v>18</v>
      </c>
      <c r="AG570" s="9">
        <f>VLOOKUP(Table1[[#This Row],[Stock]], Table2[[#All],[Stock]:[param_complete]], 26, FALSE)</f>
        <v>0</v>
      </c>
      <c r="AH570" s="9">
        <f>VLOOKUP(Table1[[#This Row],[Stock]], Table2[[#All],[Stock]:[param_complete]], 28, FALSE)</f>
        <v>0</v>
      </c>
      <c r="AI570" s="9">
        <f>VLOOKUP(Table1[[#This Row],[Stock]], Table2[[#All],[Stock]:[param_complete]], 29, FALSE)</f>
        <v>500</v>
      </c>
      <c r="AJ570" s="9">
        <f>VLOOKUP(Table1[[#This Row],[Stock]], Table2[[#All],[Stock]:[param_complete]], 30, FALSE)</f>
        <v>250</v>
      </c>
      <c r="AK570" s="65">
        <f>VLOOKUP(Table1[[#This Row],[Stock]], Table2[[#All],[Stock]:[param_complete]], 32, FALSE)</f>
        <v>0</v>
      </c>
    </row>
    <row r="571" spans="1:37" x14ac:dyDescent="0.3">
      <c r="A571" t="s">
        <v>56</v>
      </c>
      <c r="B571" t="s">
        <v>57</v>
      </c>
      <c r="C571" t="s">
        <v>58</v>
      </c>
      <c r="D571">
        <v>11</v>
      </c>
      <c r="E571" s="92">
        <v>0.20141000000000001</v>
      </c>
      <c r="F571">
        <v>0.86884000000000006</v>
      </c>
      <c r="G571">
        <v>6.8398000000000003</v>
      </c>
      <c r="H571" t="s">
        <v>59</v>
      </c>
      <c r="I571" t="s">
        <v>4</v>
      </c>
      <c r="J571" t="s">
        <v>5</v>
      </c>
      <c r="K571" t="s">
        <v>5</v>
      </c>
      <c r="L571" t="s">
        <v>5</v>
      </c>
      <c r="M571" s="1" t="s">
        <v>60</v>
      </c>
      <c r="P571">
        <v>1</v>
      </c>
      <c r="Q571" t="s">
        <v>7</v>
      </c>
      <c r="R571" t="s">
        <v>7</v>
      </c>
      <c r="S571" t="s">
        <v>7</v>
      </c>
      <c r="T571" t="s">
        <v>9</v>
      </c>
      <c r="U571" s="9" t="str">
        <f>VLOOKUP(Table1[[#This Row],[Stock]], Table2[[#All],[Stock]:[param_complete]], 2, FALSE)</f>
        <v>benthopelagic</v>
      </c>
      <c r="V571" s="9">
        <f>VLOOKUP(Table1[[#This Row],[Stock]], Table2[[#All],[Stock]:[param_complete]], 4, FALSE)</f>
        <v>4.49</v>
      </c>
      <c r="W571" s="9">
        <f>VLOOKUP(Table1[[#This Row],[Stock]], Table2[[#All],[Stock]:[param_complete]], 6, FALSE)</f>
        <v>450</v>
      </c>
      <c r="X571" s="9">
        <f>VLOOKUP(Table1[[#This Row],[Stock]], Table2[[#All],[Stock]:[param_complete]], 8, FALSE)</f>
        <v>8</v>
      </c>
      <c r="Y571" s="9">
        <f>VLOOKUP(Table1[[#This Row],[Stock]], Table2[[#All],[Stock]:[param_complete]], 10, FALSE)</f>
        <v>2</v>
      </c>
      <c r="Z571" s="9">
        <f>VLOOKUP(Table1[[#This Row],[Stock]], Table2[[#All],[Stock]:[param_complete]], 12, FALSE)</f>
        <v>12.5</v>
      </c>
      <c r="AA571" s="9">
        <f>VLOOKUP(Table1[[#This Row],[Stock]], Table2[[#All],[Stock]:[param_complete]], 14, FALSE)</f>
        <v>172</v>
      </c>
      <c r="AB571" s="9">
        <f>VLOOKUP(Table1[[#This Row],[Stock]], Table2[[#All],[Stock]:[param_complete]], 16, FALSE)</f>
        <v>250.66666670000001</v>
      </c>
      <c r="AC571" s="9">
        <f>VLOOKUP(Table1[[#This Row],[Stock]], Table2[[#All],[Stock]:[param_complete]], 18, FALSE)</f>
        <v>6.5499187E-2</v>
      </c>
      <c r="AD571" s="9">
        <f>VLOOKUP(Table1[[#This Row],[Stock]], Table2[[#All],[Stock]:[param_complete]], 20, FALSE)</f>
        <v>204</v>
      </c>
      <c r="AE571" s="9">
        <f>VLOOKUP(Table1[[#This Row],[Stock]], Table2[[#All],[Stock]:[param_complete]], 22, FALSE)</f>
        <v>34</v>
      </c>
      <c r="AF571" s="9">
        <f>VLOOKUP(Table1[[#This Row],[Stock]], Table2[[#All],[Stock]:[param_complete]], 24, FALSE)</f>
        <v>18</v>
      </c>
      <c r="AG571" s="9">
        <f>VLOOKUP(Table1[[#This Row],[Stock]], Table2[[#All],[Stock]:[param_complete]], 26, FALSE)</f>
        <v>0</v>
      </c>
      <c r="AH571" s="9">
        <f>VLOOKUP(Table1[[#This Row],[Stock]], Table2[[#All],[Stock]:[param_complete]], 28, FALSE)</f>
        <v>0</v>
      </c>
      <c r="AI571" s="9">
        <f>VLOOKUP(Table1[[#This Row],[Stock]], Table2[[#All],[Stock]:[param_complete]], 29, FALSE)</f>
        <v>500</v>
      </c>
      <c r="AJ571" s="9">
        <f>VLOOKUP(Table1[[#This Row],[Stock]], Table2[[#All],[Stock]:[param_complete]], 30, FALSE)</f>
        <v>250</v>
      </c>
      <c r="AK571" s="65">
        <f>VLOOKUP(Table1[[#This Row],[Stock]], Table2[[#All],[Stock]:[param_complete]], 32, FALSE)</f>
        <v>0</v>
      </c>
    </row>
    <row r="572" spans="1:37" x14ac:dyDescent="0.3">
      <c r="A572" t="s">
        <v>56</v>
      </c>
      <c r="B572" t="s">
        <v>57</v>
      </c>
      <c r="C572" t="s">
        <v>58</v>
      </c>
      <c r="D572">
        <v>12</v>
      </c>
      <c r="E572" s="92">
        <v>0.32729999999999998</v>
      </c>
      <c r="F572">
        <v>0.86884000000000006</v>
      </c>
      <c r="G572">
        <v>7.0989000000000004</v>
      </c>
      <c r="H572" t="s">
        <v>59</v>
      </c>
      <c r="I572" t="s">
        <v>4</v>
      </c>
      <c r="J572" t="s">
        <v>5</v>
      </c>
      <c r="K572" t="s">
        <v>5</v>
      </c>
      <c r="L572" t="s">
        <v>5</v>
      </c>
      <c r="M572" s="1" t="s">
        <v>60</v>
      </c>
      <c r="P572">
        <v>1</v>
      </c>
      <c r="Q572" t="s">
        <v>7</v>
      </c>
      <c r="R572" t="s">
        <v>7</v>
      </c>
      <c r="S572" t="s">
        <v>7</v>
      </c>
      <c r="T572" t="s">
        <v>9</v>
      </c>
      <c r="U572" s="9" t="str">
        <f>VLOOKUP(Table1[[#This Row],[Stock]], Table2[[#All],[Stock]:[param_complete]], 2, FALSE)</f>
        <v>benthopelagic</v>
      </c>
      <c r="V572" s="9">
        <f>VLOOKUP(Table1[[#This Row],[Stock]], Table2[[#All],[Stock]:[param_complete]], 4, FALSE)</f>
        <v>4.49</v>
      </c>
      <c r="W572" s="9">
        <f>VLOOKUP(Table1[[#This Row],[Stock]], Table2[[#All],[Stock]:[param_complete]], 6, FALSE)</f>
        <v>450</v>
      </c>
      <c r="X572" s="9">
        <f>VLOOKUP(Table1[[#This Row],[Stock]], Table2[[#All],[Stock]:[param_complete]], 8, FALSE)</f>
        <v>8</v>
      </c>
      <c r="Y572" s="9">
        <f>VLOOKUP(Table1[[#This Row],[Stock]], Table2[[#All],[Stock]:[param_complete]], 10, FALSE)</f>
        <v>2</v>
      </c>
      <c r="Z572" s="9">
        <f>VLOOKUP(Table1[[#This Row],[Stock]], Table2[[#All],[Stock]:[param_complete]], 12, FALSE)</f>
        <v>12.5</v>
      </c>
      <c r="AA572" s="9">
        <f>VLOOKUP(Table1[[#This Row],[Stock]], Table2[[#All],[Stock]:[param_complete]], 14, FALSE)</f>
        <v>172</v>
      </c>
      <c r="AB572" s="9">
        <f>VLOOKUP(Table1[[#This Row],[Stock]], Table2[[#All],[Stock]:[param_complete]], 16, FALSE)</f>
        <v>250.66666670000001</v>
      </c>
      <c r="AC572" s="9">
        <f>VLOOKUP(Table1[[#This Row],[Stock]], Table2[[#All],[Stock]:[param_complete]], 18, FALSE)</f>
        <v>6.5499187E-2</v>
      </c>
      <c r="AD572" s="9">
        <f>VLOOKUP(Table1[[#This Row],[Stock]], Table2[[#All],[Stock]:[param_complete]], 20, FALSE)</f>
        <v>204</v>
      </c>
      <c r="AE572" s="9">
        <f>VLOOKUP(Table1[[#This Row],[Stock]], Table2[[#All],[Stock]:[param_complete]], 22, FALSE)</f>
        <v>34</v>
      </c>
      <c r="AF572" s="9">
        <f>VLOOKUP(Table1[[#This Row],[Stock]], Table2[[#All],[Stock]:[param_complete]], 24, FALSE)</f>
        <v>18</v>
      </c>
      <c r="AG572" s="9">
        <f>VLOOKUP(Table1[[#This Row],[Stock]], Table2[[#All],[Stock]:[param_complete]], 26, FALSE)</f>
        <v>0</v>
      </c>
      <c r="AH572" s="9">
        <f>VLOOKUP(Table1[[#This Row],[Stock]], Table2[[#All],[Stock]:[param_complete]], 28, FALSE)</f>
        <v>0</v>
      </c>
      <c r="AI572" s="9">
        <f>VLOOKUP(Table1[[#This Row],[Stock]], Table2[[#All],[Stock]:[param_complete]], 29, FALSE)</f>
        <v>500</v>
      </c>
      <c r="AJ572" s="9">
        <f>VLOOKUP(Table1[[#This Row],[Stock]], Table2[[#All],[Stock]:[param_complete]], 30, FALSE)</f>
        <v>250</v>
      </c>
      <c r="AK572" s="65">
        <f>VLOOKUP(Table1[[#This Row],[Stock]], Table2[[#All],[Stock]:[param_complete]], 32, FALSE)</f>
        <v>0</v>
      </c>
    </row>
    <row r="573" spans="1:37" x14ac:dyDescent="0.3">
      <c r="A573" t="s">
        <v>56</v>
      </c>
      <c r="B573" t="s">
        <v>57</v>
      </c>
      <c r="C573" t="s">
        <v>58</v>
      </c>
      <c r="D573">
        <v>13</v>
      </c>
      <c r="E573" s="92">
        <v>0.48418</v>
      </c>
      <c r="F573">
        <v>0.86884000000000006</v>
      </c>
      <c r="G573">
        <v>7.3579999999999997</v>
      </c>
      <c r="H573" t="s">
        <v>59</v>
      </c>
      <c r="I573" t="s">
        <v>4</v>
      </c>
      <c r="J573" t="s">
        <v>5</v>
      </c>
      <c r="K573" t="s">
        <v>5</v>
      </c>
      <c r="L573" t="s">
        <v>5</v>
      </c>
      <c r="M573" s="1" t="s">
        <v>60</v>
      </c>
      <c r="P573">
        <v>1</v>
      </c>
      <c r="Q573" t="s">
        <v>7</v>
      </c>
      <c r="R573" t="s">
        <v>7</v>
      </c>
      <c r="S573" t="s">
        <v>7</v>
      </c>
      <c r="T573" t="s">
        <v>9</v>
      </c>
      <c r="U573" s="9" t="str">
        <f>VLOOKUP(Table1[[#This Row],[Stock]], Table2[[#All],[Stock]:[param_complete]], 2, FALSE)</f>
        <v>benthopelagic</v>
      </c>
      <c r="V573" s="9">
        <f>VLOOKUP(Table1[[#This Row],[Stock]], Table2[[#All],[Stock]:[param_complete]], 4, FALSE)</f>
        <v>4.49</v>
      </c>
      <c r="W573" s="9">
        <f>VLOOKUP(Table1[[#This Row],[Stock]], Table2[[#All],[Stock]:[param_complete]], 6, FALSE)</f>
        <v>450</v>
      </c>
      <c r="X573" s="9">
        <f>VLOOKUP(Table1[[#This Row],[Stock]], Table2[[#All],[Stock]:[param_complete]], 8, FALSE)</f>
        <v>8</v>
      </c>
      <c r="Y573" s="9">
        <f>VLOOKUP(Table1[[#This Row],[Stock]], Table2[[#All],[Stock]:[param_complete]], 10, FALSE)</f>
        <v>2</v>
      </c>
      <c r="Z573" s="9">
        <f>VLOOKUP(Table1[[#This Row],[Stock]], Table2[[#All],[Stock]:[param_complete]], 12, FALSE)</f>
        <v>12.5</v>
      </c>
      <c r="AA573" s="9">
        <f>VLOOKUP(Table1[[#This Row],[Stock]], Table2[[#All],[Stock]:[param_complete]], 14, FALSE)</f>
        <v>172</v>
      </c>
      <c r="AB573" s="9">
        <f>VLOOKUP(Table1[[#This Row],[Stock]], Table2[[#All],[Stock]:[param_complete]], 16, FALSE)</f>
        <v>250.66666670000001</v>
      </c>
      <c r="AC573" s="9">
        <f>VLOOKUP(Table1[[#This Row],[Stock]], Table2[[#All],[Stock]:[param_complete]], 18, FALSE)</f>
        <v>6.5499187E-2</v>
      </c>
      <c r="AD573" s="9">
        <f>VLOOKUP(Table1[[#This Row],[Stock]], Table2[[#All],[Stock]:[param_complete]], 20, FALSE)</f>
        <v>204</v>
      </c>
      <c r="AE573" s="9">
        <f>VLOOKUP(Table1[[#This Row],[Stock]], Table2[[#All],[Stock]:[param_complete]], 22, FALSE)</f>
        <v>34</v>
      </c>
      <c r="AF573" s="9">
        <f>VLOOKUP(Table1[[#This Row],[Stock]], Table2[[#All],[Stock]:[param_complete]], 24, FALSE)</f>
        <v>18</v>
      </c>
      <c r="AG573" s="9">
        <f>VLOOKUP(Table1[[#This Row],[Stock]], Table2[[#All],[Stock]:[param_complete]], 26, FALSE)</f>
        <v>0</v>
      </c>
      <c r="AH573" s="9">
        <f>VLOOKUP(Table1[[#This Row],[Stock]], Table2[[#All],[Stock]:[param_complete]], 28, FALSE)</f>
        <v>0</v>
      </c>
      <c r="AI573" s="9">
        <f>VLOOKUP(Table1[[#This Row],[Stock]], Table2[[#All],[Stock]:[param_complete]], 29, FALSE)</f>
        <v>500</v>
      </c>
      <c r="AJ573" s="9">
        <f>VLOOKUP(Table1[[#This Row],[Stock]], Table2[[#All],[Stock]:[param_complete]], 30, FALSE)</f>
        <v>250</v>
      </c>
      <c r="AK573" s="65">
        <f>VLOOKUP(Table1[[#This Row],[Stock]], Table2[[#All],[Stock]:[param_complete]], 32, FALSE)</f>
        <v>0</v>
      </c>
    </row>
    <row r="574" spans="1:37" x14ac:dyDescent="0.3">
      <c r="A574" t="s">
        <v>56</v>
      </c>
      <c r="B574" t="s">
        <v>57</v>
      </c>
      <c r="C574" t="s">
        <v>58</v>
      </c>
      <c r="D574">
        <v>14</v>
      </c>
      <c r="E574" s="92">
        <v>0.64424000000000003</v>
      </c>
      <c r="F574">
        <v>0.86884000000000006</v>
      </c>
      <c r="G574">
        <v>7.6170999999999998</v>
      </c>
      <c r="H574" t="s">
        <v>59</v>
      </c>
      <c r="I574" t="s">
        <v>4</v>
      </c>
      <c r="J574" t="s">
        <v>5</v>
      </c>
      <c r="K574" t="s">
        <v>5</v>
      </c>
      <c r="L574" t="s">
        <v>5</v>
      </c>
      <c r="M574" s="1" t="s">
        <v>60</v>
      </c>
      <c r="P574">
        <v>1</v>
      </c>
      <c r="Q574" t="s">
        <v>7</v>
      </c>
      <c r="R574" t="s">
        <v>7</v>
      </c>
      <c r="S574" t="s">
        <v>7</v>
      </c>
      <c r="T574" t="s">
        <v>9</v>
      </c>
      <c r="U574" s="9" t="str">
        <f>VLOOKUP(Table1[[#This Row],[Stock]], Table2[[#All],[Stock]:[param_complete]], 2, FALSE)</f>
        <v>benthopelagic</v>
      </c>
      <c r="V574" s="9">
        <f>VLOOKUP(Table1[[#This Row],[Stock]], Table2[[#All],[Stock]:[param_complete]], 4, FALSE)</f>
        <v>4.49</v>
      </c>
      <c r="W574" s="9">
        <f>VLOOKUP(Table1[[#This Row],[Stock]], Table2[[#All],[Stock]:[param_complete]], 6, FALSE)</f>
        <v>450</v>
      </c>
      <c r="X574" s="9">
        <f>VLOOKUP(Table1[[#This Row],[Stock]], Table2[[#All],[Stock]:[param_complete]], 8, FALSE)</f>
        <v>8</v>
      </c>
      <c r="Y574" s="9">
        <f>VLOOKUP(Table1[[#This Row],[Stock]], Table2[[#All],[Stock]:[param_complete]], 10, FALSE)</f>
        <v>2</v>
      </c>
      <c r="Z574" s="9">
        <f>VLOOKUP(Table1[[#This Row],[Stock]], Table2[[#All],[Stock]:[param_complete]], 12, FALSE)</f>
        <v>12.5</v>
      </c>
      <c r="AA574" s="9">
        <f>VLOOKUP(Table1[[#This Row],[Stock]], Table2[[#All],[Stock]:[param_complete]], 14, FALSE)</f>
        <v>172</v>
      </c>
      <c r="AB574" s="9">
        <f>VLOOKUP(Table1[[#This Row],[Stock]], Table2[[#All],[Stock]:[param_complete]], 16, FALSE)</f>
        <v>250.66666670000001</v>
      </c>
      <c r="AC574" s="9">
        <f>VLOOKUP(Table1[[#This Row],[Stock]], Table2[[#All],[Stock]:[param_complete]], 18, FALSE)</f>
        <v>6.5499187E-2</v>
      </c>
      <c r="AD574" s="9">
        <f>VLOOKUP(Table1[[#This Row],[Stock]], Table2[[#All],[Stock]:[param_complete]], 20, FALSE)</f>
        <v>204</v>
      </c>
      <c r="AE574" s="9">
        <f>VLOOKUP(Table1[[#This Row],[Stock]], Table2[[#All],[Stock]:[param_complete]], 22, FALSE)</f>
        <v>34</v>
      </c>
      <c r="AF574" s="9">
        <f>VLOOKUP(Table1[[#This Row],[Stock]], Table2[[#All],[Stock]:[param_complete]], 24, FALSE)</f>
        <v>18</v>
      </c>
      <c r="AG574" s="9">
        <f>VLOOKUP(Table1[[#This Row],[Stock]], Table2[[#All],[Stock]:[param_complete]], 26, FALSE)</f>
        <v>0</v>
      </c>
      <c r="AH574" s="9">
        <f>VLOOKUP(Table1[[#This Row],[Stock]], Table2[[#All],[Stock]:[param_complete]], 28, FALSE)</f>
        <v>0</v>
      </c>
      <c r="AI574" s="9">
        <f>VLOOKUP(Table1[[#This Row],[Stock]], Table2[[#All],[Stock]:[param_complete]], 29, FALSE)</f>
        <v>500</v>
      </c>
      <c r="AJ574" s="9">
        <f>VLOOKUP(Table1[[#This Row],[Stock]], Table2[[#All],[Stock]:[param_complete]], 30, FALSE)</f>
        <v>250</v>
      </c>
      <c r="AK574" s="65">
        <f>VLOOKUP(Table1[[#This Row],[Stock]], Table2[[#All],[Stock]:[param_complete]], 32, FALSE)</f>
        <v>0</v>
      </c>
    </row>
    <row r="575" spans="1:37" x14ac:dyDescent="0.3">
      <c r="A575" t="s">
        <v>56</v>
      </c>
      <c r="B575" t="s">
        <v>57</v>
      </c>
      <c r="C575" t="s">
        <v>58</v>
      </c>
      <c r="D575">
        <v>15</v>
      </c>
      <c r="E575" s="92">
        <v>0.77746000000000004</v>
      </c>
      <c r="F575">
        <v>0.86901000000000006</v>
      </c>
      <c r="G575">
        <v>7.8761999999999999</v>
      </c>
      <c r="H575" t="s">
        <v>59</v>
      </c>
      <c r="I575" t="s">
        <v>4</v>
      </c>
      <c r="J575" t="s">
        <v>5</v>
      </c>
      <c r="K575" t="s">
        <v>5</v>
      </c>
      <c r="L575" t="s">
        <v>5</v>
      </c>
      <c r="M575" s="1" t="s">
        <v>60</v>
      </c>
      <c r="P575">
        <v>1</v>
      </c>
      <c r="Q575" t="s">
        <v>7</v>
      </c>
      <c r="R575" t="s">
        <v>7</v>
      </c>
      <c r="S575" t="s">
        <v>7</v>
      </c>
      <c r="T575" t="s">
        <v>9</v>
      </c>
      <c r="U575" s="9" t="str">
        <f>VLOOKUP(Table1[[#This Row],[Stock]], Table2[[#All],[Stock]:[param_complete]], 2, FALSE)</f>
        <v>benthopelagic</v>
      </c>
      <c r="V575" s="9">
        <f>VLOOKUP(Table1[[#This Row],[Stock]], Table2[[#All],[Stock]:[param_complete]], 4, FALSE)</f>
        <v>4.49</v>
      </c>
      <c r="W575" s="9">
        <f>VLOOKUP(Table1[[#This Row],[Stock]], Table2[[#All],[Stock]:[param_complete]], 6, FALSE)</f>
        <v>450</v>
      </c>
      <c r="X575" s="9">
        <f>VLOOKUP(Table1[[#This Row],[Stock]], Table2[[#All],[Stock]:[param_complete]], 8, FALSE)</f>
        <v>8</v>
      </c>
      <c r="Y575" s="9">
        <f>VLOOKUP(Table1[[#This Row],[Stock]], Table2[[#All],[Stock]:[param_complete]], 10, FALSE)</f>
        <v>2</v>
      </c>
      <c r="Z575" s="9">
        <f>VLOOKUP(Table1[[#This Row],[Stock]], Table2[[#All],[Stock]:[param_complete]], 12, FALSE)</f>
        <v>12.5</v>
      </c>
      <c r="AA575" s="9">
        <f>VLOOKUP(Table1[[#This Row],[Stock]], Table2[[#All],[Stock]:[param_complete]], 14, FALSE)</f>
        <v>172</v>
      </c>
      <c r="AB575" s="9">
        <f>VLOOKUP(Table1[[#This Row],[Stock]], Table2[[#All],[Stock]:[param_complete]], 16, FALSE)</f>
        <v>250.66666670000001</v>
      </c>
      <c r="AC575" s="9">
        <f>VLOOKUP(Table1[[#This Row],[Stock]], Table2[[#All],[Stock]:[param_complete]], 18, FALSE)</f>
        <v>6.5499187E-2</v>
      </c>
      <c r="AD575" s="9">
        <f>VLOOKUP(Table1[[#This Row],[Stock]], Table2[[#All],[Stock]:[param_complete]], 20, FALSE)</f>
        <v>204</v>
      </c>
      <c r="AE575" s="9">
        <f>VLOOKUP(Table1[[#This Row],[Stock]], Table2[[#All],[Stock]:[param_complete]], 22, FALSE)</f>
        <v>34</v>
      </c>
      <c r="AF575" s="9">
        <f>VLOOKUP(Table1[[#This Row],[Stock]], Table2[[#All],[Stock]:[param_complete]], 24, FALSE)</f>
        <v>18</v>
      </c>
      <c r="AG575" s="9">
        <f>VLOOKUP(Table1[[#This Row],[Stock]], Table2[[#All],[Stock]:[param_complete]], 26, FALSE)</f>
        <v>0</v>
      </c>
      <c r="AH575" s="9">
        <f>VLOOKUP(Table1[[#This Row],[Stock]], Table2[[#All],[Stock]:[param_complete]], 28, FALSE)</f>
        <v>0</v>
      </c>
      <c r="AI575" s="9">
        <f>VLOOKUP(Table1[[#This Row],[Stock]], Table2[[#All],[Stock]:[param_complete]], 29, FALSE)</f>
        <v>500</v>
      </c>
      <c r="AJ575" s="9">
        <f>VLOOKUP(Table1[[#This Row],[Stock]], Table2[[#All],[Stock]:[param_complete]], 30, FALSE)</f>
        <v>250</v>
      </c>
      <c r="AK575" s="65">
        <f>VLOOKUP(Table1[[#This Row],[Stock]], Table2[[#All],[Stock]:[param_complete]], 32, FALSE)</f>
        <v>0</v>
      </c>
    </row>
    <row r="576" spans="1:37" x14ac:dyDescent="0.3">
      <c r="A576" t="s">
        <v>56</v>
      </c>
      <c r="B576" t="s">
        <v>57</v>
      </c>
      <c r="C576" t="s">
        <v>58</v>
      </c>
      <c r="D576">
        <v>16</v>
      </c>
      <c r="E576" s="92">
        <v>0.87078999999999995</v>
      </c>
      <c r="F576">
        <v>0.87058000000000002</v>
      </c>
      <c r="G576">
        <v>8.1353000000000009</v>
      </c>
      <c r="H576" t="s">
        <v>59</v>
      </c>
      <c r="I576" t="s">
        <v>4</v>
      </c>
      <c r="J576" t="s">
        <v>5</v>
      </c>
      <c r="K576" t="s">
        <v>5</v>
      </c>
      <c r="L576" t="s">
        <v>5</v>
      </c>
      <c r="M576" s="1" t="s">
        <v>60</v>
      </c>
      <c r="P576">
        <v>1</v>
      </c>
      <c r="Q576" t="s">
        <v>7</v>
      </c>
      <c r="R576" t="s">
        <v>7</v>
      </c>
      <c r="S576" t="s">
        <v>7</v>
      </c>
      <c r="T576" t="s">
        <v>9</v>
      </c>
      <c r="U576" s="9" t="str">
        <f>VLOOKUP(Table1[[#This Row],[Stock]], Table2[[#All],[Stock]:[param_complete]], 2, FALSE)</f>
        <v>benthopelagic</v>
      </c>
      <c r="V576" s="9">
        <f>VLOOKUP(Table1[[#This Row],[Stock]], Table2[[#All],[Stock]:[param_complete]], 4, FALSE)</f>
        <v>4.49</v>
      </c>
      <c r="W576" s="9">
        <f>VLOOKUP(Table1[[#This Row],[Stock]], Table2[[#All],[Stock]:[param_complete]], 6, FALSE)</f>
        <v>450</v>
      </c>
      <c r="X576" s="9">
        <f>VLOOKUP(Table1[[#This Row],[Stock]], Table2[[#All],[Stock]:[param_complete]], 8, FALSE)</f>
        <v>8</v>
      </c>
      <c r="Y576" s="9">
        <f>VLOOKUP(Table1[[#This Row],[Stock]], Table2[[#All],[Stock]:[param_complete]], 10, FALSE)</f>
        <v>2</v>
      </c>
      <c r="Z576" s="9">
        <f>VLOOKUP(Table1[[#This Row],[Stock]], Table2[[#All],[Stock]:[param_complete]], 12, FALSE)</f>
        <v>12.5</v>
      </c>
      <c r="AA576" s="9">
        <f>VLOOKUP(Table1[[#This Row],[Stock]], Table2[[#All],[Stock]:[param_complete]], 14, FALSE)</f>
        <v>172</v>
      </c>
      <c r="AB576" s="9">
        <f>VLOOKUP(Table1[[#This Row],[Stock]], Table2[[#All],[Stock]:[param_complete]], 16, FALSE)</f>
        <v>250.66666670000001</v>
      </c>
      <c r="AC576" s="9">
        <f>VLOOKUP(Table1[[#This Row],[Stock]], Table2[[#All],[Stock]:[param_complete]], 18, FALSE)</f>
        <v>6.5499187E-2</v>
      </c>
      <c r="AD576" s="9">
        <f>VLOOKUP(Table1[[#This Row],[Stock]], Table2[[#All],[Stock]:[param_complete]], 20, FALSE)</f>
        <v>204</v>
      </c>
      <c r="AE576" s="9">
        <f>VLOOKUP(Table1[[#This Row],[Stock]], Table2[[#All],[Stock]:[param_complete]], 22, FALSE)</f>
        <v>34</v>
      </c>
      <c r="AF576" s="9">
        <f>VLOOKUP(Table1[[#This Row],[Stock]], Table2[[#All],[Stock]:[param_complete]], 24, FALSE)</f>
        <v>18</v>
      </c>
      <c r="AG576" s="9">
        <f>VLOOKUP(Table1[[#This Row],[Stock]], Table2[[#All],[Stock]:[param_complete]], 26, FALSE)</f>
        <v>0</v>
      </c>
      <c r="AH576" s="9">
        <f>VLOOKUP(Table1[[#This Row],[Stock]], Table2[[#All],[Stock]:[param_complete]], 28, FALSE)</f>
        <v>0</v>
      </c>
      <c r="AI576" s="9">
        <f>VLOOKUP(Table1[[#This Row],[Stock]], Table2[[#All],[Stock]:[param_complete]], 29, FALSE)</f>
        <v>500</v>
      </c>
      <c r="AJ576" s="9">
        <f>VLOOKUP(Table1[[#This Row],[Stock]], Table2[[#All],[Stock]:[param_complete]], 30, FALSE)</f>
        <v>250</v>
      </c>
      <c r="AK576" s="65">
        <f>VLOOKUP(Table1[[#This Row],[Stock]], Table2[[#All],[Stock]:[param_complete]], 32, FALSE)</f>
        <v>0</v>
      </c>
    </row>
    <row r="577" spans="1:37" x14ac:dyDescent="0.3">
      <c r="A577" t="s">
        <v>56</v>
      </c>
      <c r="B577" t="s">
        <v>57</v>
      </c>
      <c r="C577" t="s">
        <v>58</v>
      </c>
      <c r="D577">
        <v>17</v>
      </c>
      <c r="E577" s="92">
        <v>0.92857999999999996</v>
      </c>
      <c r="F577">
        <v>0.87193999999999994</v>
      </c>
      <c r="G577">
        <v>8.3943999999999992</v>
      </c>
      <c r="H577" t="s">
        <v>59</v>
      </c>
      <c r="I577" t="s">
        <v>4</v>
      </c>
      <c r="J577" t="s">
        <v>5</v>
      </c>
      <c r="K577" t="s">
        <v>5</v>
      </c>
      <c r="L577" t="s">
        <v>5</v>
      </c>
      <c r="M577" s="1" t="s">
        <v>60</v>
      </c>
      <c r="P577">
        <v>1</v>
      </c>
      <c r="Q577" t="s">
        <v>7</v>
      </c>
      <c r="R577" t="s">
        <v>7</v>
      </c>
      <c r="S577" t="s">
        <v>7</v>
      </c>
      <c r="T577" t="s">
        <v>9</v>
      </c>
      <c r="U577" s="9" t="str">
        <f>VLOOKUP(Table1[[#This Row],[Stock]], Table2[[#All],[Stock]:[param_complete]], 2, FALSE)</f>
        <v>benthopelagic</v>
      </c>
      <c r="V577" s="9">
        <f>VLOOKUP(Table1[[#This Row],[Stock]], Table2[[#All],[Stock]:[param_complete]], 4, FALSE)</f>
        <v>4.49</v>
      </c>
      <c r="W577" s="9">
        <f>VLOOKUP(Table1[[#This Row],[Stock]], Table2[[#All],[Stock]:[param_complete]], 6, FALSE)</f>
        <v>450</v>
      </c>
      <c r="X577" s="9">
        <f>VLOOKUP(Table1[[#This Row],[Stock]], Table2[[#All],[Stock]:[param_complete]], 8, FALSE)</f>
        <v>8</v>
      </c>
      <c r="Y577" s="9">
        <f>VLOOKUP(Table1[[#This Row],[Stock]], Table2[[#All],[Stock]:[param_complete]], 10, FALSE)</f>
        <v>2</v>
      </c>
      <c r="Z577" s="9">
        <f>VLOOKUP(Table1[[#This Row],[Stock]], Table2[[#All],[Stock]:[param_complete]], 12, FALSE)</f>
        <v>12.5</v>
      </c>
      <c r="AA577" s="9">
        <f>VLOOKUP(Table1[[#This Row],[Stock]], Table2[[#All],[Stock]:[param_complete]], 14, FALSE)</f>
        <v>172</v>
      </c>
      <c r="AB577" s="9">
        <f>VLOOKUP(Table1[[#This Row],[Stock]], Table2[[#All],[Stock]:[param_complete]], 16, FALSE)</f>
        <v>250.66666670000001</v>
      </c>
      <c r="AC577" s="9">
        <f>VLOOKUP(Table1[[#This Row],[Stock]], Table2[[#All],[Stock]:[param_complete]], 18, FALSE)</f>
        <v>6.5499187E-2</v>
      </c>
      <c r="AD577" s="9">
        <f>VLOOKUP(Table1[[#This Row],[Stock]], Table2[[#All],[Stock]:[param_complete]], 20, FALSE)</f>
        <v>204</v>
      </c>
      <c r="AE577" s="9">
        <f>VLOOKUP(Table1[[#This Row],[Stock]], Table2[[#All],[Stock]:[param_complete]], 22, FALSE)</f>
        <v>34</v>
      </c>
      <c r="AF577" s="9">
        <f>VLOOKUP(Table1[[#This Row],[Stock]], Table2[[#All],[Stock]:[param_complete]], 24, FALSE)</f>
        <v>18</v>
      </c>
      <c r="AG577" s="9">
        <f>VLOOKUP(Table1[[#This Row],[Stock]], Table2[[#All],[Stock]:[param_complete]], 26, FALSE)</f>
        <v>0</v>
      </c>
      <c r="AH577" s="9">
        <f>VLOOKUP(Table1[[#This Row],[Stock]], Table2[[#All],[Stock]:[param_complete]], 28, FALSE)</f>
        <v>0</v>
      </c>
      <c r="AI577" s="9">
        <f>VLOOKUP(Table1[[#This Row],[Stock]], Table2[[#All],[Stock]:[param_complete]], 29, FALSE)</f>
        <v>500</v>
      </c>
      <c r="AJ577" s="9">
        <f>VLOOKUP(Table1[[#This Row],[Stock]], Table2[[#All],[Stock]:[param_complete]], 30, FALSE)</f>
        <v>250</v>
      </c>
      <c r="AK577" s="65">
        <f>VLOOKUP(Table1[[#This Row],[Stock]], Table2[[#All],[Stock]:[param_complete]], 32, FALSE)</f>
        <v>0</v>
      </c>
    </row>
    <row r="578" spans="1:37" x14ac:dyDescent="0.3">
      <c r="A578" t="s">
        <v>56</v>
      </c>
      <c r="B578" t="s">
        <v>57</v>
      </c>
      <c r="C578" t="s">
        <v>58</v>
      </c>
      <c r="D578">
        <v>18</v>
      </c>
      <c r="E578" s="92">
        <v>0.96165999999999996</v>
      </c>
      <c r="F578">
        <v>0.87312000000000001</v>
      </c>
      <c r="G578">
        <v>8.6534999999999993</v>
      </c>
      <c r="H578" t="s">
        <v>59</v>
      </c>
      <c r="I578" t="s">
        <v>4</v>
      </c>
      <c r="J578" t="s">
        <v>5</v>
      </c>
      <c r="K578" t="s">
        <v>5</v>
      </c>
      <c r="L578" t="s">
        <v>5</v>
      </c>
      <c r="M578" s="1" t="s">
        <v>60</v>
      </c>
      <c r="P578">
        <v>1</v>
      </c>
      <c r="Q578" t="s">
        <v>7</v>
      </c>
      <c r="R578" t="s">
        <v>7</v>
      </c>
      <c r="S578" t="s">
        <v>7</v>
      </c>
      <c r="T578" t="s">
        <v>9</v>
      </c>
      <c r="U578" s="9" t="str">
        <f>VLOOKUP(Table1[[#This Row],[Stock]], Table2[[#All],[Stock]:[param_complete]], 2, FALSE)</f>
        <v>benthopelagic</v>
      </c>
      <c r="V578" s="9">
        <f>VLOOKUP(Table1[[#This Row],[Stock]], Table2[[#All],[Stock]:[param_complete]], 4, FALSE)</f>
        <v>4.49</v>
      </c>
      <c r="W578" s="9">
        <f>VLOOKUP(Table1[[#This Row],[Stock]], Table2[[#All],[Stock]:[param_complete]], 6, FALSE)</f>
        <v>450</v>
      </c>
      <c r="X578" s="9">
        <f>VLOOKUP(Table1[[#This Row],[Stock]], Table2[[#All],[Stock]:[param_complete]], 8, FALSE)</f>
        <v>8</v>
      </c>
      <c r="Y578" s="9">
        <f>VLOOKUP(Table1[[#This Row],[Stock]], Table2[[#All],[Stock]:[param_complete]], 10, FALSE)</f>
        <v>2</v>
      </c>
      <c r="Z578" s="9">
        <f>VLOOKUP(Table1[[#This Row],[Stock]], Table2[[#All],[Stock]:[param_complete]], 12, FALSE)</f>
        <v>12.5</v>
      </c>
      <c r="AA578" s="9">
        <f>VLOOKUP(Table1[[#This Row],[Stock]], Table2[[#All],[Stock]:[param_complete]], 14, FALSE)</f>
        <v>172</v>
      </c>
      <c r="AB578" s="9">
        <f>VLOOKUP(Table1[[#This Row],[Stock]], Table2[[#All],[Stock]:[param_complete]], 16, FALSE)</f>
        <v>250.66666670000001</v>
      </c>
      <c r="AC578" s="9">
        <f>VLOOKUP(Table1[[#This Row],[Stock]], Table2[[#All],[Stock]:[param_complete]], 18, FALSE)</f>
        <v>6.5499187E-2</v>
      </c>
      <c r="AD578" s="9">
        <f>VLOOKUP(Table1[[#This Row],[Stock]], Table2[[#All],[Stock]:[param_complete]], 20, FALSE)</f>
        <v>204</v>
      </c>
      <c r="AE578" s="9">
        <f>VLOOKUP(Table1[[#This Row],[Stock]], Table2[[#All],[Stock]:[param_complete]], 22, FALSE)</f>
        <v>34</v>
      </c>
      <c r="AF578" s="9">
        <f>VLOOKUP(Table1[[#This Row],[Stock]], Table2[[#All],[Stock]:[param_complete]], 24, FALSE)</f>
        <v>18</v>
      </c>
      <c r="AG578" s="9">
        <f>VLOOKUP(Table1[[#This Row],[Stock]], Table2[[#All],[Stock]:[param_complete]], 26, FALSE)</f>
        <v>0</v>
      </c>
      <c r="AH578" s="9">
        <f>VLOOKUP(Table1[[#This Row],[Stock]], Table2[[#All],[Stock]:[param_complete]], 28, FALSE)</f>
        <v>0</v>
      </c>
      <c r="AI578" s="9">
        <f>VLOOKUP(Table1[[#This Row],[Stock]], Table2[[#All],[Stock]:[param_complete]], 29, FALSE)</f>
        <v>500</v>
      </c>
      <c r="AJ578" s="9">
        <f>VLOOKUP(Table1[[#This Row],[Stock]], Table2[[#All],[Stock]:[param_complete]], 30, FALSE)</f>
        <v>250</v>
      </c>
      <c r="AK578" s="65">
        <f>VLOOKUP(Table1[[#This Row],[Stock]], Table2[[#All],[Stock]:[param_complete]], 32, FALSE)</f>
        <v>0</v>
      </c>
    </row>
    <row r="579" spans="1:37" x14ac:dyDescent="0.3">
      <c r="A579" t="s">
        <v>56</v>
      </c>
      <c r="B579" t="s">
        <v>57</v>
      </c>
      <c r="C579" t="s">
        <v>58</v>
      </c>
      <c r="D579">
        <v>19</v>
      </c>
      <c r="E579" s="92">
        <v>0.97975000000000001</v>
      </c>
      <c r="F579">
        <v>0.87414000000000003</v>
      </c>
      <c r="G579">
        <v>8.9125999999999994</v>
      </c>
      <c r="H579" t="s">
        <v>59</v>
      </c>
      <c r="I579" t="s">
        <v>4</v>
      </c>
      <c r="J579" t="s">
        <v>5</v>
      </c>
      <c r="K579" t="s">
        <v>5</v>
      </c>
      <c r="L579" t="s">
        <v>5</v>
      </c>
      <c r="M579" s="1" t="s">
        <v>60</v>
      </c>
      <c r="P579">
        <v>1</v>
      </c>
      <c r="Q579" t="s">
        <v>7</v>
      </c>
      <c r="R579" t="s">
        <v>7</v>
      </c>
      <c r="S579" t="s">
        <v>7</v>
      </c>
      <c r="T579" t="s">
        <v>9</v>
      </c>
      <c r="U579" s="9" t="str">
        <f>VLOOKUP(Table1[[#This Row],[Stock]], Table2[[#All],[Stock]:[param_complete]], 2, FALSE)</f>
        <v>benthopelagic</v>
      </c>
      <c r="V579" s="9">
        <f>VLOOKUP(Table1[[#This Row],[Stock]], Table2[[#All],[Stock]:[param_complete]], 4, FALSE)</f>
        <v>4.49</v>
      </c>
      <c r="W579" s="9">
        <f>VLOOKUP(Table1[[#This Row],[Stock]], Table2[[#All],[Stock]:[param_complete]], 6, FALSE)</f>
        <v>450</v>
      </c>
      <c r="X579" s="9">
        <f>VLOOKUP(Table1[[#This Row],[Stock]], Table2[[#All],[Stock]:[param_complete]], 8, FALSE)</f>
        <v>8</v>
      </c>
      <c r="Y579" s="9">
        <f>VLOOKUP(Table1[[#This Row],[Stock]], Table2[[#All],[Stock]:[param_complete]], 10, FALSE)</f>
        <v>2</v>
      </c>
      <c r="Z579" s="9">
        <f>VLOOKUP(Table1[[#This Row],[Stock]], Table2[[#All],[Stock]:[param_complete]], 12, FALSE)</f>
        <v>12.5</v>
      </c>
      <c r="AA579" s="9">
        <f>VLOOKUP(Table1[[#This Row],[Stock]], Table2[[#All],[Stock]:[param_complete]], 14, FALSE)</f>
        <v>172</v>
      </c>
      <c r="AB579" s="9">
        <f>VLOOKUP(Table1[[#This Row],[Stock]], Table2[[#All],[Stock]:[param_complete]], 16, FALSE)</f>
        <v>250.66666670000001</v>
      </c>
      <c r="AC579" s="9">
        <f>VLOOKUP(Table1[[#This Row],[Stock]], Table2[[#All],[Stock]:[param_complete]], 18, FALSE)</f>
        <v>6.5499187E-2</v>
      </c>
      <c r="AD579" s="9">
        <f>VLOOKUP(Table1[[#This Row],[Stock]], Table2[[#All],[Stock]:[param_complete]], 20, FALSE)</f>
        <v>204</v>
      </c>
      <c r="AE579" s="9">
        <f>VLOOKUP(Table1[[#This Row],[Stock]], Table2[[#All],[Stock]:[param_complete]], 22, FALSE)</f>
        <v>34</v>
      </c>
      <c r="AF579" s="9">
        <f>VLOOKUP(Table1[[#This Row],[Stock]], Table2[[#All],[Stock]:[param_complete]], 24, FALSE)</f>
        <v>18</v>
      </c>
      <c r="AG579" s="9">
        <f>VLOOKUP(Table1[[#This Row],[Stock]], Table2[[#All],[Stock]:[param_complete]], 26, FALSE)</f>
        <v>0</v>
      </c>
      <c r="AH579" s="9">
        <f>VLOOKUP(Table1[[#This Row],[Stock]], Table2[[#All],[Stock]:[param_complete]], 28, FALSE)</f>
        <v>0</v>
      </c>
      <c r="AI579" s="9">
        <f>VLOOKUP(Table1[[#This Row],[Stock]], Table2[[#All],[Stock]:[param_complete]], 29, FALSE)</f>
        <v>500</v>
      </c>
      <c r="AJ579" s="9">
        <f>VLOOKUP(Table1[[#This Row],[Stock]], Table2[[#All],[Stock]:[param_complete]], 30, FALSE)</f>
        <v>250</v>
      </c>
      <c r="AK579" s="65">
        <f>VLOOKUP(Table1[[#This Row],[Stock]], Table2[[#All],[Stock]:[param_complete]], 32, FALSE)</f>
        <v>0</v>
      </c>
    </row>
    <row r="580" spans="1:37" x14ac:dyDescent="0.3">
      <c r="A580" t="s">
        <v>56</v>
      </c>
      <c r="B580" t="s">
        <v>57</v>
      </c>
      <c r="C580" t="s">
        <v>58</v>
      </c>
      <c r="D580">
        <v>20</v>
      </c>
      <c r="E580" s="92">
        <v>0.98939999999999995</v>
      </c>
      <c r="F580">
        <v>0.87502999999999997</v>
      </c>
      <c r="G580">
        <v>9.1716999999999995</v>
      </c>
      <c r="H580" t="s">
        <v>59</v>
      </c>
      <c r="I580" t="s">
        <v>4</v>
      </c>
      <c r="J580" t="s">
        <v>5</v>
      </c>
      <c r="K580" t="s">
        <v>5</v>
      </c>
      <c r="L580" t="s">
        <v>5</v>
      </c>
      <c r="M580" s="1" t="s">
        <v>60</v>
      </c>
      <c r="P580">
        <v>1</v>
      </c>
      <c r="Q580" t="s">
        <v>7</v>
      </c>
      <c r="R580" t="s">
        <v>7</v>
      </c>
      <c r="S580" t="s">
        <v>7</v>
      </c>
      <c r="T580" t="s">
        <v>9</v>
      </c>
      <c r="U580" s="9" t="str">
        <f>VLOOKUP(Table1[[#This Row],[Stock]], Table2[[#All],[Stock]:[param_complete]], 2, FALSE)</f>
        <v>benthopelagic</v>
      </c>
      <c r="V580" s="9">
        <f>VLOOKUP(Table1[[#This Row],[Stock]], Table2[[#All],[Stock]:[param_complete]], 4, FALSE)</f>
        <v>4.49</v>
      </c>
      <c r="W580" s="9">
        <f>VLOOKUP(Table1[[#This Row],[Stock]], Table2[[#All],[Stock]:[param_complete]], 6, FALSE)</f>
        <v>450</v>
      </c>
      <c r="X580" s="9">
        <f>VLOOKUP(Table1[[#This Row],[Stock]], Table2[[#All],[Stock]:[param_complete]], 8, FALSE)</f>
        <v>8</v>
      </c>
      <c r="Y580" s="9">
        <f>VLOOKUP(Table1[[#This Row],[Stock]], Table2[[#All],[Stock]:[param_complete]], 10, FALSE)</f>
        <v>2</v>
      </c>
      <c r="Z580" s="9">
        <f>VLOOKUP(Table1[[#This Row],[Stock]], Table2[[#All],[Stock]:[param_complete]], 12, FALSE)</f>
        <v>12.5</v>
      </c>
      <c r="AA580" s="9">
        <f>VLOOKUP(Table1[[#This Row],[Stock]], Table2[[#All],[Stock]:[param_complete]], 14, FALSE)</f>
        <v>172</v>
      </c>
      <c r="AB580" s="9">
        <f>VLOOKUP(Table1[[#This Row],[Stock]], Table2[[#All],[Stock]:[param_complete]], 16, FALSE)</f>
        <v>250.66666670000001</v>
      </c>
      <c r="AC580" s="9">
        <f>VLOOKUP(Table1[[#This Row],[Stock]], Table2[[#All],[Stock]:[param_complete]], 18, FALSE)</f>
        <v>6.5499187E-2</v>
      </c>
      <c r="AD580" s="9">
        <f>VLOOKUP(Table1[[#This Row],[Stock]], Table2[[#All],[Stock]:[param_complete]], 20, FALSE)</f>
        <v>204</v>
      </c>
      <c r="AE580" s="9">
        <f>VLOOKUP(Table1[[#This Row],[Stock]], Table2[[#All],[Stock]:[param_complete]], 22, FALSE)</f>
        <v>34</v>
      </c>
      <c r="AF580" s="9">
        <f>VLOOKUP(Table1[[#This Row],[Stock]], Table2[[#All],[Stock]:[param_complete]], 24, FALSE)</f>
        <v>18</v>
      </c>
      <c r="AG580" s="9">
        <f>VLOOKUP(Table1[[#This Row],[Stock]], Table2[[#All],[Stock]:[param_complete]], 26, FALSE)</f>
        <v>0</v>
      </c>
      <c r="AH580" s="9">
        <f>VLOOKUP(Table1[[#This Row],[Stock]], Table2[[#All],[Stock]:[param_complete]], 28, FALSE)</f>
        <v>0</v>
      </c>
      <c r="AI580" s="9">
        <f>VLOOKUP(Table1[[#This Row],[Stock]], Table2[[#All],[Stock]:[param_complete]], 29, FALSE)</f>
        <v>500</v>
      </c>
      <c r="AJ580" s="9">
        <f>VLOOKUP(Table1[[#This Row],[Stock]], Table2[[#All],[Stock]:[param_complete]], 30, FALSE)</f>
        <v>250</v>
      </c>
      <c r="AK580" s="65">
        <f>VLOOKUP(Table1[[#This Row],[Stock]], Table2[[#All],[Stock]:[param_complete]], 32, FALSE)</f>
        <v>0</v>
      </c>
    </row>
    <row r="581" spans="1:37" x14ac:dyDescent="0.3">
      <c r="A581" t="s">
        <v>56</v>
      </c>
      <c r="B581" t="s">
        <v>57</v>
      </c>
      <c r="C581" t="s">
        <v>58</v>
      </c>
      <c r="D581">
        <v>21</v>
      </c>
      <c r="E581" s="92">
        <v>0.99448000000000003</v>
      </c>
      <c r="F581">
        <v>0.87580999999999998</v>
      </c>
      <c r="G581">
        <v>9.4307999999999996</v>
      </c>
      <c r="H581" t="s">
        <v>59</v>
      </c>
      <c r="I581" t="s">
        <v>4</v>
      </c>
      <c r="J581" t="s">
        <v>5</v>
      </c>
      <c r="K581" t="s">
        <v>5</v>
      </c>
      <c r="L581" t="s">
        <v>5</v>
      </c>
      <c r="M581" s="1" t="s">
        <v>60</v>
      </c>
      <c r="P581">
        <v>1</v>
      </c>
      <c r="Q581" t="s">
        <v>7</v>
      </c>
      <c r="R581" t="s">
        <v>7</v>
      </c>
      <c r="S581" t="s">
        <v>7</v>
      </c>
      <c r="T581" t="s">
        <v>9</v>
      </c>
      <c r="U581" s="9" t="str">
        <f>VLOOKUP(Table1[[#This Row],[Stock]], Table2[[#All],[Stock]:[param_complete]], 2, FALSE)</f>
        <v>benthopelagic</v>
      </c>
      <c r="V581" s="9">
        <f>VLOOKUP(Table1[[#This Row],[Stock]], Table2[[#All],[Stock]:[param_complete]], 4, FALSE)</f>
        <v>4.49</v>
      </c>
      <c r="W581" s="9">
        <f>VLOOKUP(Table1[[#This Row],[Stock]], Table2[[#All],[Stock]:[param_complete]], 6, FALSE)</f>
        <v>450</v>
      </c>
      <c r="X581" s="9">
        <f>VLOOKUP(Table1[[#This Row],[Stock]], Table2[[#All],[Stock]:[param_complete]], 8, FALSE)</f>
        <v>8</v>
      </c>
      <c r="Y581" s="9">
        <f>VLOOKUP(Table1[[#This Row],[Stock]], Table2[[#All],[Stock]:[param_complete]], 10, FALSE)</f>
        <v>2</v>
      </c>
      <c r="Z581" s="9">
        <f>VLOOKUP(Table1[[#This Row],[Stock]], Table2[[#All],[Stock]:[param_complete]], 12, FALSE)</f>
        <v>12.5</v>
      </c>
      <c r="AA581" s="9">
        <f>VLOOKUP(Table1[[#This Row],[Stock]], Table2[[#All],[Stock]:[param_complete]], 14, FALSE)</f>
        <v>172</v>
      </c>
      <c r="AB581" s="9">
        <f>VLOOKUP(Table1[[#This Row],[Stock]], Table2[[#All],[Stock]:[param_complete]], 16, FALSE)</f>
        <v>250.66666670000001</v>
      </c>
      <c r="AC581" s="9">
        <f>VLOOKUP(Table1[[#This Row],[Stock]], Table2[[#All],[Stock]:[param_complete]], 18, FALSE)</f>
        <v>6.5499187E-2</v>
      </c>
      <c r="AD581" s="9">
        <f>VLOOKUP(Table1[[#This Row],[Stock]], Table2[[#All],[Stock]:[param_complete]], 20, FALSE)</f>
        <v>204</v>
      </c>
      <c r="AE581" s="9">
        <f>VLOOKUP(Table1[[#This Row],[Stock]], Table2[[#All],[Stock]:[param_complete]], 22, FALSE)</f>
        <v>34</v>
      </c>
      <c r="AF581" s="9">
        <f>VLOOKUP(Table1[[#This Row],[Stock]], Table2[[#All],[Stock]:[param_complete]], 24, FALSE)</f>
        <v>18</v>
      </c>
      <c r="AG581" s="9">
        <f>VLOOKUP(Table1[[#This Row],[Stock]], Table2[[#All],[Stock]:[param_complete]], 26, FALSE)</f>
        <v>0</v>
      </c>
      <c r="AH581" s="9">
        <f>VLOOKUP(Table1[[#This Row],[Stock]], Table2[[#All],[Stock]:[param_complete]], 28, FALSE)</f>
        <v>0</v>
      </c>
      <c r="AI581" s="9">
        <f>VLOOKUP(Table1[[#This Row],[Stock]], Table2[[#All],[Stock]:[param_complete]], 29, FALSE)</f>
        <v>500</v>
      </c>
      <c r="AJ581" s="9">
        <f>VLOOKUP(Table1[[#This Row],[Stock]], Table2[[#All],[Stock]:[param_complete]], 30, FALSE)</f>
        <v>250</v>
      </c>
      <c r="AK581" s="65">
        <f>VLOOKUP(Table1[[#This Row],[Stock]], Table2[[#All],[Stock]:[param_complete]], 32, FALSE)</f>
        <v>0</v>
      </c>
    </row>
    <row r="582" spans="1:37" x14ac:dyDescent="0.3">
      <c r="A582" t="s">
        <v>56</v>
      </c>
      <c r="B582" t="s">
        <v>57</v>
      </c>
      <c r="C582" t="s">
        <v>58</v>
      </c>
      <c r="D582">
        <v>22</v>
      </c>
      <c r="E582" s="92">
        <v>0.99712999999999996</v>
      </c>
      <c r="F582">
        <v>0.87648999999999999</v>
      </c>
      <c r="G582">
        <v>9.6898999999999997</v>
      </c>
      <c r="H582" t="s">
        <v>59</v>
      </c>
      <c r="I582" t="s">
        <v>4</v>
      </c>
      <c r="J582" t="s">
        <v>5</v>
      </c>
      <c r="K582" t="s">
        <v>5</v>
      </c>
      <c r="L582" t="s">
        <v>5</v>
      </c>
      <c r="M582" s="1" t="s">
        <v>60</v>
      </c>
      <c r="P582">
        <v>1</v>
      </c>
      <c r="Q582" t="s">
        <v>7</v>
      </c>
      <c r="R582" t="s">
        <v>7</v>
      </c>
      <c r="S582" t="s">
        <v>7</v>
      </c>
      <c r="T582" t="s">
        <v>9</v>
      </c>
      <c r="U582" s="9" t="str">
        <f>VLOOKUP(Table1[[#This Row],[Stock]], Table2[[#All],[Stock]:[param_complete]], 2, FALSE)</f>
        <v>benthopelagic</v>
      </c>
      <c r="V582" s="9">
        <f>VLOOKUP(Table1[[#This Row],[Stock]], Table2[[#All],[Stock]:[param_complete]], 4, FALSE)</f>
        <v>4.49</v>
      </c>
      <c r="W582" s="9">
        <f>VLOOKUP(Table1[[#This Row],[Stock]], Table2[[#All],[Stock]:[param_complete]], 6, FALSE)</f>
        <v>450</v>
      </c>
      <c r="X582" s="9">
        <f>VLOOKUP(Table1[[#This Row],[Stock]], Table2[[#All],[Stock]:[param_complete]], 8, FALSE)</f>
        <v>8</v>
      </c>
      <c r="Y582" s="9">
        <f>VLOOKUP(Table1[[#This Row],[Stock]], Table2[[#All],[Stock]:[param_complete]], 10, FALSE)</f>
        <v>2</v>
      </c>
      <c r="Z582" s="9">
        <f>VLOOKUP(Table1[[#This Row],[Stock]], Table2[[#All],[Stock]:[param_complete]], 12, FALSE)</f>
        <v>12.5</v>
      </c>
      <c r="AA582" s="9">
        <f>VLOOKUP(Table1[[#This Row],[Stock]], Table2[[#All],[Stock]:[param_complete]], 14, FALSE)</f>
        <v>172</v>
      </c>
      <c r="AB582" s="9">
        <f>VLOOKUP(Table1[[#This Row],[Stock]], Table2[[#All],[Stock]:[param_complete]], 16, FALSE)</f>
        <v>250.66666670000001</v>
      </c>
      <c r="AC582" s="9">
        <f>VLOOKUP(Table1[[#This Row],[Stock]], Table2[[#All],[Stock]:[param_complete]], 18, FALSE)</f>
        <v>6.5499187E-2</v>
      </c>
      <c r="AD582" s="9">
        <f>VLOOKUP(Table1[[#This Row],[Stock]], Table2[[#All],[Stock]:[param_complete]], 20, FALSE)</f>
        <v>204</v>
      </c>
      <c r="AE582" s="9">
        <f>VLOOKUP(Table1[[#This Row],[Stock]], Table2[[#All],[Stock]:[param_complete]], 22, FALSE)</f>
        <v>34</v>
      </c>
      <c r="AF582" s="9">
        <f>VLOOKUP(Table1[[#This Row],[Stock]], Table2[[#All],[Stock]:[param_complete]], 24, FALSE)</f>
        <v>18</v>
      </c>
      <c r="AG582" s="9">
        <f>VLOOKUP(Table1[[#This Row],[Stock]], Table2[[#All],[Stock]:[param_complete]], 26, FALSE)</f>
        <v>0</v>
      </c>
      <c r="AH582" s="9">
        <f>VLOOKUP(Table1[[#This Row],[Stock]], Table2[[#All],[Stock]:[param_complete]], 28, FALSE)</f>
        <v>0</v>
      </c>
      <c r="AI582" s="9">
        <f>VLOOKUP(Table1[[#This Row],[Stock]], Table2[[#All],[Stock]:[param_complete]], 29, FALSE)</f>
        <v>500</v>
      </c>
      <c r="AJ582" s="9">
        <f>VLOOKUP(Table1[[#This Row],[Stock]], Table2[[#All],[Stock]:[param_complete]], 30, FALSE)</f>
        <v>250</v>
      </c>
      <c r="AK582" s="65">
        <f>VLOOKUP(Table1[[#This Row],[Stock]], Table2[[#All],[Stock]:[param_complete]], 32, FALSE)</f>
        <v>0</v>
      </c>
    </row>
    <row r="583" spans="1:37" x14ac:dyDescent="0.3">
      <c r="A583" t="s">
        <v>56</v>
      </c>
      <c r="B583" t="s">
        <v>57</v>
      </c>
      <c r="C583" t="s">
        <v>58</v>
      </c>
      <c r="D583">
        <v>23</v>
      </c>
      <c r="E583" s="92">
        <v>0.99851000000000001</v>
      </c>
      <c r="F583">
        <v>0.87709000000000004</v>
      </c>
      <c r="G583">
        <v>9.9489999999999998</v>
      </c>
      <c r="H583" t="s">
        <v>59</v>
      </c>
      <c r="I583" t="s">
        <v>4</v>
      </c>
      <c r="J583" t="s">
        <v>5</v>
      </c>
      <c r="K583" t="s">
        <v>5</v>
      </c>
      <c r="L583" t="s">
        <v>5</v>
      </c>
      <c r="M583" s="1" t="s">
        <v>60</v>
      </c>
      <c r="P583">
        <v>1</v>
      </c>
      <c r="Q583" t="s">
        <v>7</v>
      </c>
      <c r="R583" t="s">
        <v>7</v>
      </c>
      <c r="S583" t="s">
        <v>7</v>
      </c>
      <c r="T583" t="s">
        <v>9</v>
      </c>
      <c r="U583" s="9" t="str">
        <f>VLOOKUP(Table1[[#This Row],[Stock]], Table2[[#All],[Stock]:[param_complete]], 2, FALSE)</f>
        <v>benthopelagic</v>
      </c>
      <c r="V583" s="9">
        <f>VLOOKUP(Table1[[#This Row],[Stock]], Table2[[#All],[Stock]:[param_complete]], 4, FALSE)</f>
        <v>4.49</v>
      </c>
      <c r="W583" s="9">
        <f>VLOOKUP(Table1[[#This Row],[Stock]], Table2[[#All],[Stock]:[param_complete]], 6, FALSE)</f>
        <v>450</v>
      </c>
      <c r="X583" s="9">
        <f>VLOOKUP(Table1[[#This Row],[Stock]], Table2[[#All],[Stock]:[param_complete]], 8, FALSE)</f>
        <v>8</v>
      </c>
      <c r="Y583" s="9">
        <f>VLOOKUP(Table1[[#This Row],[Stock]], Table2[[#All],[Stock]:[param_complete]], 10, FALSE)</f>
        <v>2</v>
      </c>
      <c r="Z583" s="9">
        <f>VLOOKUP(Table1[[#This Row],[Stock]], Table2[[#All],[Stock]:[param_complete]], 12, FALSE)</f>
        <v>12.5</v>
      </c>
      <c r="AA583" s="9">
        <f>VLOOKUP(Table1[[#This Row],[Stock]], Table2[[#All],[Stock]:[param_complete]], 14, FALSE)</f>
        <v>172</v>
      </c>
      <c r="AB583" s="9">
        <f>VLOOKUP(Table1[[#This Row],[Stock]], Table2[[#All],[Stock]:[param_complete]], 16, FALSE)</f>
        <v>250.66666670000001</v>
      </c>
      <c r="AC583" s="9">
        <f>VLOOKUP(Table1[[#This Row],[Stock]], Table2[[#All],[Stock]:[param_complete]], 18, FALSE)</f>
        <v>6.5499187E-2</v>
      </c>
      <c r="AD583" s="9">
        <f>VLOOKUP(Table1[[#This Row],[Stock]], Table2[[#All],[Stock]:[param_complete]], 20, FALSE)</f>
        <v>204</v>
      </c>
      <c r="AE583" s="9">
        <f>VLOOKUP(Table1[[#This Row],[Stock]], Table2[[#All],[Stock]:[param_complete]], 22, FALSE)</f>
        <v>34</v>
      </c>
      <c r="AF583" s="9">
        <f>VLOOKUP(Table1[[#This Row],[Stock]], Table2[[#All],[Stock]:[param_complete]], 24, FALSE)</f>
        <v>18</v>
      </c>
      <c r="AG583" s="9">
        <f>VLOOKUP(Table1[[#This Row],[Stock]], Table2[[#All],[Stock]:[param_complete]], 26, FALSE)</f>
        <v>0</v>
      </c>
      <c r="AH583" s="9">
        <f>VLOOKUP(Table1[[#This Row],[Stock]], Table2[[#All],[Stock]:[param_complete]], 28, FALSE)</f>
        <v>0</v>
      </c>
      <c r="AI583" s="9">
        <f>VLOOKUP(Table1[[#This Row],[Stock]], Table2[[#All],[Stock]:[param_complete]], 29, FALSE)</f>
        <v>500</v>
      </c>
      <c r="AJ583" s="9">
        <f>VLOOKUP(Table1[[#This Row],[Stock]], Table2[[#All],[Stock]:[param_complete]], 30, FALSE)</f>
        <v>250</v>
      </c>
      <c r="AK583" s="65">
        <f>VLOOKUP(Table1[[#This Row],[Stock]], Table2[[#All],[Stock]:[param_complete]], 32, FALSE)</f>
        <v>0</v>
      </c>
    </row>
    <row r="584" spans="1:37" x14ac:dyDescent="0.3">
      <c r="A584" t="s">
        <v>56</v>
      </c>
      <c r="B584" t="s">
        <v>57</v>
      </c>
      <c r="C584" t="s">
        <v>58</v>
      </c>
      <c r="D584">
        <v>24</v>
      </c>
      <c r="E584" s="92">
        <v>0.99922999999999995</v>
      </c>
      <c r="F584">
        <v>0.87761</v>
      </c>
      <c r="G584">
        <v>10.2081</v>
      </c>
      <c r="H584" t="s">
        <v>59</v>
      </c>
      <c r="I584" t="s">
        <v>4</v>
      </c>
      <c r="J584" t="s">
        <v>5</v>
      </c>
      <c r="K584" t="s">
        <v>5</v>
      </c>
      <c r="L584" t="s">
        <v>5</v>
      </c>
      <c r="M584" s="1" t="s">
        <v>60</v>
      </c>
      <c r="P584">
        <v>1</v>
      </c>
      <c r="Q584" t="s">
        <v>7</v>
      </c>
      <c r="R584" t="s">
        <v>7</v>
      </c>
      <c r="S584" t="s">
        <v>7</v>
      </c>
      <c r="T584" t="s">
        <v>9</v>
      </c>
      <c r="U584" s="9" t="str">
        <f>VLOOKUP(Table1[[#This Row],[Stock]], Table2[[#All],[Stock]:[param_complete]], 2, FALSE)</f>
        <v>benthopelagic</v>
      </c>
      <c r="V584" s="9">
        <f>VLOOKUP(Table1[[#This Row],[Stock]], Table2[[#All],[Stock]:[param_complete]], 4, FALSE)</f>
        <v>4.49</v>
      </c>
      <c r="W584" s="9">
        <f>VLOOKUP(Table1[[#This Row],[Stock]], Table2[[#All],[Stock]:[param_complete]], 6, FALSE)</f>
        <v>450</v>
      </c>
      <c r="X584" s="9">
        <f>VLOOKUP(Table1[[#This Row],[Stock]], Table2[[#All],[Stock]:[param_complete]], 8, FALSE)</f>
        <v>8</v>
      </c>
      <c r="Y584" s="9">
        <f>VLOOKUP(Table1[[#This Row],[Stock]], Table2[[#All],[Stock]:[param_complete]], 10, FALSE)</f>
        <v>2</v>
      </c>
      <c r="Z584" s="9">
        <f>VLOOKUP(Table1[[#This Row],[Stock]], Table2[[#All],[Stock]:[param_complete]], 12, FALSE)</f>
        <v>12.5</v>
      </c>
      <c r="AA584" s="9">
        <f>VLOOKUP(Table1[[#This Row],[Stock]], Table2[[#All],[Stock]:[param_complete]], 14, FALSE)</f>
        <v>172</v>
      </c>
      <c r="AB584" s="9">
        <f>VLOOKUP(Table1[[#This Row],[Stock]], Table2[[#All],[Stock]:[param_complete]], 16, FALSE)</f>
        <v>250.66666670000001</v>
      </c>
      <c r="AC584" s="9">
        <f>VLOOKUP(Table1[[#This Row],[Stock]], Table2[[#All],[Stock]:[param_complete]], 18, FALSE)</f>
        <v>6.5499187E-2</v>
      </c>
      <c r="AD584" s="9">
        <f>VLOOKUP(Table1[[#This Row],[Stock]], Table2[[#All],[Stock]:[param_complete]], 20, FALSE)</f>
        <v>204</v>
      </c>
      <c r="AE584" s="9">
        <f>VLOOKUP(Table1[[#This Row],[Stock]], Table2[[#All],[Stock]:[param_complete]], 22, FALSE)</f>
        <v>34</v>
      </c>
      <c r="AF584" s="9">
        <f>VLOOKUP(Table1[[#This Row],[Stock]], Table2[[#All],[Stock]:[param_complete]], 24, FALSE)</f>
        <v>18</v>
      </c>
      <c r="AG584" s="9">
        <f>VLOOKUP(Table1[[#This Row],[Stock]], Table2[[#All],[Stock]:[param_complete]], 26, FALSE)</f>
        <v>0</v>
      </c>
      <c r="AH584" s="9">
        <f>VLOOKUP(Table1[[#This Row],[Stock]], Table2[[#All],[Stock]:[param_complete]], 28, FALSE)</f>
        <v>0</v>
      </c>
      <c r="AI584" s="9">
        <f>VLOOKUP(Table1[[#This Row],[Stock]], Table2[[#All],[Stock]:[param_complete]], 29, FALSE)</f>
        <v>500</v>
      </c>
      <c r="AJ584" s="9">
        <f>VLOOKUP(Table1[[#This Row],[Stock]], Table2[[#All],[Stock]:[param_complete]], 30, FALSE)</f>
        <v>250</v>
      </c>
      <c r="AK584" s="65">
        <f>VLOOKUP(Table1[[#This Row],[Stock]], Table2[[#All],[Stock]:[param_complete]], 32, FALSE)</f>
        <v>0</v>
      </c>
    </row>
    <row r="585" spans="1:37" x14ac:dyDescent="0.3">
      <c r="A585" t="s">
        <v>56</v>
      </c>
      <c r="B585" t="s">
        <v>57</v>
      </c>
      <c r="C585" t="s">
        <v>58</v>
      </c>
      <c r="D585">
        <v>25</v>
      </c>
      <c r="E585" s="92">
        <v>0.99960000000000004</v>
      </c>
      <c r="F585">
        <v>0.87807000000000002</v>
      </c>
      <c r="G585">
        <v>10.4672</v>
      </c>
      <c r="H585" t="s">
        <v>59</v>
      </c>
      <c r="I585" t="s">
        <v>4</v>
      </c>
      <c r="J585" t="s">
        <v>5</v>
      </c>
      <c r="K585" t="s">
        <v>5</v>
      </c>
      <c r="L585" t="s">
        <v>5</v>
      </c>
      <c r="M585" s="1" t="s">
        <v>60</v>
      </c>
      <c r="P585">
        <v>1</v>
      </c>
      <c r="Q585" t="s">
        <v>7</v>
      </c>
      <c r="R585" t="s">
        <v>7</v>
      </c>
      <c r="S585" t="s">
        <v>7</v>
      </c>
      <c r="T585" t="s">
        <v>9</v>
      </c>
      <c r="U585" s="9" t="str">
        <f>VLOOKUP(Table1[[#This Row],[Stock]], Table2[[#All],[Stock]:[param_complete]], 2, FALSE)</f>
        <v>benthopelagic</v>
      </c>
      <c r="V585" s="9">
        <f>VLOOKUP(Table1[[#This Row],[Stock]], Table2[[#All],[Stock]:[param_complete]], 4, FALSE)</f>
        <v>4.49</v>
      </c>
      <c r="W585" s="9">
        <f>VLOOKUP(Table1[[#This Row],[Stock]], Table2[[#All],[Stock]:[param_complete]], 6, FALSE)</f>
        <v>450</v>
      </c>
      <c r="X585" s="9">
        <f>VLOOKUP(Table1[[#This Row],[Stock]], Table2[[#All],[Stock]:[param_complete]], 8, FALSE)</f>
        <v>8</v>
      </c>
      <c r="Y585" s="9">
        <f>VLOOKUP(Table1[[#This Row],[Stock]], Table2[[#All],[Stock]:[param_complete]], 10, FALSE)</f>
        <v>2</v>
      </c>
      <c r="Z585" s="9">
        <f>VLOOKUP(Table1[[#This Row],[Stock]], Table2[[#All],[Stock]:[param_complete]], 12, FALSE)</f>
        <v>12.5</v>
      </c>
      <c r="AA585" s="9">
        <f>VLOOKUP(Table1[[#This Row],[Stock]], Table2[[#All],[Stock]:[param_complete]], 14, FALSE)</f>
        <v>172</v>
      </c>
      <c r="AB585" s="9">
        <f>VLOOKUP(Table1[[#This Row],[Stock]], Table2[[#All],[Stock]:[param_complete]], 16, FALSE)</f>
        <v>250.66666670000001</v>
      </c>
      <c r="AC585" s="9">
        <f>VLOOKUP(Table1[[#This Row],[Stock]], Table2[[#All],[Stock]:[param_complete]], 18, FALSE)</f>
        <v>6.5499187E-2</v>
      </c>
      <c r="AD585" s="9">
        <f>VLOOKUP(Table1[[#This Row],[Stock]], Table2[[#All],[Stock]:[param_complete]], 20, FALSE)</f>
        <v>204</v>
      </c>
      <c r="AE585" s="9">
        <f>VLOOKUP(Table1[[#This Row],[Stock]], Table2[[#All],[Stock]:[param_complete]], 22, FALSE)</f>
        <v>34</v>
      </c>
      <c r="AF585" s="9">
        <f>VLOOKUP(Table1[[#This Row],[Stock]], Table2[[#All],[Stock]:[param_complete]], 24, FALSE)</f>
        <v>18</v>
      </c>
      <c r="AG585" s="9">
        <f>VLOOKUP(Table1[[#This Row],[Stock]], Table2[[#All],[Stock]:[param_complete]], 26, FALSE)</f>
        <v>0</v>
      </c>
      <c r="AH585" s="9">
        <f>VLOOKUP(Table1[[#This Row],[Stock]], Table2[[#All],[Stock]:[param_complete]], 28, FALSE)</f>
        <v>0</v>
      </c>
      <c r="AI585" s="9">
        <f>VLOOKUP(Table1[[#This Row],[Stock]], Table2[[#All],[Stock]:[param_complete]], 29, FALSE)</f>
        <v>500</v>
      </c>
      <c r="AJ585" s="9">
        <f>VLOOKUP(Table1[[#This Row],[Stock]], Table2[[#All],[Stock]:[param_complete]], 30, FALSE)</f>
        <v>250</v>
      </c>
      <c r="AK585" s="65">
        <f>VLOOKUP(Table1[[#This Row],[Stock]], Table2[[#All],[Stock]:[param_complete]], 32, FALSE)</f>
        <v>0</v>
      </c>
    </row>
    <row r="586" spans="1:37" x14ac:dyDescent="0.3">
      <c r="A586" t="s">
        <v>56</v>
      </c>
      <c r="B586" t="s">
        <v>57</v>
      </c>
      <c r="C586" t="s">
        <v>58</v>
      </c>
      <c r="D586">
        <v>26</v>
      </c>
      <c r="E586" s="92">
        <v>0.99978999999999996</v>
      </c>
      <c r="F586">
        <v>0.87846999999999997</v>
      </c>
      <c r="G586">
        <v>10.7263</v>
      </c>
      <c r="H586" t="s">
        <v>59</v>
      </c>
      <c r="I586" t="s">
        <v>4</v>
      </c>
      <c r="J586" t="s">
        <v>5</v>
      </c>
      <c r="K586" t="s">
        <v>5</v>
      </c>
      <c r="L586" t="s">
        <v>5</v>
      </c>
      <c r="M586" s="1" t="s">
        <v>60</v>
      </c>
      <c r="P586">
        <v>1</v>
      </c>
      <c r="Q586" t="s">
        <v>7</v>
      </c>
      <c r="R586" t="s">
        <v>7</v>
      </c>
      <c r="S586" t="s">
        <v>7</v>
      </c>
      <c r="T586" t="s">
        <v>9</v>
      </c>
      <c r="U586" s="9" t="str">
        <f>VLOOKUP(Table1[[#This Row],[Stock]], Table2[[#All],[Stock]:[param_complete]], 2, FALSE)</f>
        <v>benthopelagic</v>
      </c>
      <c r="V586" s="9">
        <f>VLOOKUP(Table1[[#This Row],[Stock]], Table2[[#All],[Stock]:[param_complete]], 4, FALSE)</f>
        <v>4.49</v>
      </c>
      <c r="W586" s="9">
        <f>VLOOKUP(Table1[[#This Row],[Stock]], Table2[[#All],[Stock]:[param_complete]], 6, FALSE)</f>
        <v>450</v>
      </c>
      <c r="X586" s="9">
        <f>VLOOKUP(Table1[[#This Row],[Stock]], Table2[[#All],[Stock]:[param_complete]], 8, FALSE)</f>
        <v>8</v>
      </c>
      <c r="Y586" s="9">
        <f>VLOOKUP(Table1[[#This Row],[Stock]], Table2[[#All],[Stock]:[param_complete]], 10, FALSE)</f>
        <v>2</v>
      </c>
      <c r="Z586" s="9">
        <f>VLOOKUP(Table1[[#This Row],[Stock]], Table2[[#All],[Stock]:[param_complete]], 12, FALSE)</f>
        <v>12.5</v>
      </c>
      <c r="AA586" s="9">
        <f>VLOOKUP(Table1[[#This Row],[Stock]], Table2[[#All],[Stock]:[param_complete]], 14, FALSE)</f>
        <v>172</v>
      </c>
      <c r="AB586" s="9">
        <f>VLOOKUP(Table1[[#This Row],[Stock]], Table2[[#All],[Stock]:[param_complete]], 16, FALSE)</f>
        <v>250.66666670000001</v>
      </c>
      <c r="AC586" s="9">
        <f>VLOOKUP(Table1[[#This Row],[Stock]], Table2[[#All],[Stock]:[param_complete]], 18, FALSE)</f>
        <v>6.5499187E-2</v>
      </c>
      <c r="AD586" s="9">
        <f>VLOOKUP(Table1[[#This Row],[Stock]], Table2[[#All],[Stock]:[param_complete]], 20, FALSE)</f>
        <v>204</v>
      </c>
      <c r="AE586" s="9">
        <f>VLOOKUP(Table1[[#This Row],[Stock]], Table2[[#All],[Stock]:[param_complete]], 22, FALSE)</f>
        <v>34</v>
      </c>
      <c r="AF586" s="9">
        <f>VLOOKUP(Table1[[#This Row],[Stock]], Table2[[#All],[Stock]:[param_complete]], 24, FALSE)</f>
        <v>18</v>
      </c>
      <c r="AG586" s="9">
        <f>VLOOKUP(Table1[[#This Row],[Stock]], Table2[[#All],[Stock]:[param_complete]], 26, FALSE)</f>
        <v>0</v>
      </c>
      <c r="AH586" s="9">
        <f>VLOOKUP(Table1[[#This Row],[Stock]], Table2[[#All],[Stock]:[param_complete]], 28, FALSE)</f>
        <v>0</v>
      </c>
      <c r="AI586" s="9">
        <f>VLOOKUP(Table1[[#This Row],[Stock]], Table2[[#All],[Stock]:[param_complete]], 29, FALSE)</f>
        <v>500</v>
      </c>
      <c r="AJ586" s="9">
        <f>VLOOKUP(Table1[[#This Row],[Stock]], Table2[[#All],[Stock]:[param_complete]], 30, FALSE)</f>
        <v>250</v>
      </c>
      <c r="AK586" s="65">
        <f>VLOOKUP(Table1[[#This Row],[Stock]], Table2[[#All],[Stock]:[param_complete]], 32, FALSE)</f>
        <v>0</v>
      </c>
    </row>
    <row r="587" spans="1:37" x14ac:dyDescent="0.3">
      <c r="A587" t="s">
        <v>56</v>
      </c>
      <c r="B587" t="s">
        <v>57</v>
      </c>
      <c r="C587" t="s">
        <v>58</v>
      </c>
      <c r="D587">
        <v>27</v>
      </c>
      <c r="E587" s="92">
        <v>0.99988999999999995</v>
      </c>
      <c r="F587">
        <v>0.87883</v>
      </c>
      <c r="G587">
        <v>10.9854</v>
      </c>
      <c r="H587" t="s">
        <v>59</v>
      </c>
      <c r="I587" t="s">
        <v>4</v>
      </c>
      <c r="J587" t="s">
        <v>5</v>
      </c>
      <c r="K587" t="s">
        <v>5</v>
      </c>
      <c r="L587" t="s">
        <v>5</v>
      </c>
      <c r="M587" s="1" t="s">
        <v>60</v>
      </c>
      <c r="P587">
        <v>1</v>
      </c>
      <c r="Q587" t="s">
        <v>7</v>
      </c>
      <c r="R587" t="s">
        <v>7</v>
      </c>
      <c r="S587" t="s">
        <v>7</v>
      </c>
      <c r="T587" t="s">
        <v>9</v>
      </c>
      <c r="U587" s="9" t="str">
        <f>VLOOKUP(Table1[[#This Row],[Stock]], Table2[[#All],[Stock]:[param_complete]], 2, FALSE)</f>
        <v>benthopelagic</v>
      </c>
      <c r="V587" s="9">
        <f>VLOOKUP(Table1[[#This Row],[Stock]], Table2[[#All],[Stock]:[param_complete]], 4, FALSE)</f>
        <v>4.49</v>
      </c>
      <c r="W587" s="9">
        <f>VLOOKUP(Table1[[#This Row],[Stock]], Table2[[#All],[Stock]:[param_complete]], 6, FALSE)</f>
        <v>450</v>
      </c>
      <c r="X587" s="9">
        <f>VLOOKUP(Table1[[#This Row],[Stock]], Table2[[#All],[Stock]:[param_complete]], 8, FALSE)</f>
        <v>8</v>
      </c>
      <c r="Y587" s="9">
        <f>VLOOKUP(Table1[[#This Row],[Stock]], Table2[[#All],[Stock]:[param_complete]], 10, FALSE)</f>
        <v>2</v>
      </c>
      <c r="Z587" s="9">
        <f>VLOOKUP(Table1[[#This Row],[Stock]], Table2[[#All],[Stock]:[param_complete]], 12, FALSE)</f>
        <v>12.5</v>
      </c>
      <c r="AA587" s="9">
        <f>VLOOKUP(Table1[[#This Row],[Stock]], Table2[[#All],[Stock]:[param_complete]], 14, FALSE)</f>
        <v>172</v>
      </c>
      <c r="AB587" s="9">
        <f>VLOOKUP(Table1[[#This Row],[Stock]], Table2[[#All],[Stock]:[param_complete]], 16, FALSE)</f>
        <v>250.66666670000001</v>
      </c>
      <c r="AC587" s="9">
        <f>VLOOKUP(Table1[[#This Row],[Stock]], Table2[[#All],[Stock]:[param_complete]], 18, FALSE)</f>
        <v>6.5499187E-2</v>
      </c>
      <c r="AD587" s="9">
        <f>VLOOKUP(Table1[[#This Row],[Stock]], Table2[[#All],[Stock]:[param_complete]], 20, FALSE)</f>
        <v>204</v>
      </c>
      <c r="AE587" s="9">
        <f>VLOOKUP(Table1[[#This Row],[Stock]], Table2[[#All],[Stock]:[param_complete]], 22, FALSE)</f>
        <v>34</v>
      </c>
      <c r="AF587" s="9">
        <f>VLOOKUP(Table1[[#This Row],[Stock]], Table2[[#All],[Stock]:[param_complete]], 24, FALSE)</f>
        <v>18</v>
      </c>
      <c r="AG587" s="9">
        <f>VLOOKUP(Table1[[#This Row],[Stock]], Table2[[#All],[Stock]:[param_complete]], 26, FALSE)</f>
        <v>0</v>
      </c>
      <c r="AH587" s="9">
        <f>VLOOKUP(Table1[[#This Row],[Stock]], Table2[[#All],[Stock]:[param_complete]], 28, FALSE)</f>
        <v>0</v>
      </c>
      <c r="AI587" s="9">
        <f>VLOOKUP(Table1[[#This Row],[Stock]], Table2[[#All],[Stock]:[param_complete]], 29, FALSE)</f>
        <v>500</v>
      </c>
      <c r="AJ587" s="9">
        <f>VLOOKUP(Table1[[#This Row],[Stock]], Table2[[#All],[Stock]:[param_complete]], 30, FALSE)</f>
        <v>250</v>
      </c>
      <c r="AK587" s="65">
        <f>VLOOKUP(Table1[[#This Row],[Stock]], Table2[[#All],[Stock]:[param_complete]], 32, FALSE)</f>
        <v>0</v>
      </c>
    </row>
    <row r="588" spans="1:37" x14ac:dyDescent="0.3">
      <c r="A588" t="s">
        <v>24</v>
      </c>
      <c r="B588" t="s">
        <v>25</v>
      </c>
      <c r="C588" t="s">
        <v>26</v>
      </c>
      <c r="D588">
        <v>0</v>
      </c>
      <c r="F588">
        <v>0.84</v>
      </c>
      <c r="G588">
        <f t="shared" ref="G588:G624" si="5">(9/2)/2</f>
        <v>2.25</v>
      </c>
      <c r="H588" t="s">
        <v>27</v>
      </c>
      <c r="I588" t="s">
        <v>28</v>
      </c>
      <c r="K588" t="s">
        <v>29</v>
      </c>
      <c r="L588" t="s">
        <v>29</v>
      </c>
      <c r="M588" s="1"/>
      <c r="N588" s="1" t="s">
        <v>30</v>
      </c>
      <c r="O588" s="1" t="s">
        <v>30</v>
      </c>
      <c r="P588">
        <v>1</v>
      </c>
      <c r="R588" t="s">
        <v>8</v>
      </c>
      <c r="S588" t="s">
        <v>8</v>
      </c>
      <c r="T588" t="s">
        <v>9</v>
      </c>
      <c r="U588" s="9" t="str">
        <f>VLOOKUP(Table1[[#This Row],[Stock]], Table2[[#All],[Stock]:[param_complete]], 2, FALSE)</f>
        <v>reef-associated</v>
      </c>
      <c r="V588" s="9">
        <f>VLOOKUP(Table1[[#This Row],[Stock]], Table2[[#All],[Stock]:[param_complete]], 4, FALSE)</f>
        <v>4.51</v>
      </c>
      <c r="W588" s="9">
        <f>VLOOKUP(Table1[[#This Row],[Stock]], Table2[[#All],[Stock]:[param_complete]], 6, FALSE)</f>
        <v>720</v>
      </c>
      <c r="X588" s="9">
        <f>VLOOKUP(Table1[[#This Row],[Stock]], Table2[[#All],[Stock]:[param_complete]], 8, FALSE)</f>
        <v>8</v>
      </c>
      <c r="Y588" s="9">
        <f>VLOOKUP(Table1[[#This Row],[Stock]], Table2[[#All],[Stock]:[param_complete]], 10, FALSE)</f>
        <v>2</v>
      </c>
      <c r="Z588" s="9">
        <f>VLOOKUP(Table1[[#This Row],[Stock]], Table2[[#All],[Stock]:[param_complete]], 12, FALSE)</f>
        <v>10</v>
      </c>
      <c r="AA588" s="9">
        <f>VLOOKUP(Table1[[#This Row],[Stock]], Table2[[#All],[Stock]:[param_complete]], 14, FALSE)</f>
        <v>180</v>
      </c>
      <c r="AB588" s="9">
        <f>VLOOKUP(Table1[[#This Row],[Stock]], Table2[[#All],[Stock]:[param_complete]], 16, FALSE)</f>
        <v>343.75</v>
      </c>
      <c r="AC588" s="9">
        <f>VLOOKUP(Table1[[#This Row],[Stock]], Table2[[#All],[Stock]:[param_complete]], 18, FALSE)</f>
        <v>8.6375752E-2</v>
      </c>
      <c r="AD588" s="9">
        <f>VLOOKUP(Table1[[#This Row],[Stock]], Table2[[#All],[Stock]:[param_complete]], 20, FALSE)</f>
        <v>314</v>
      </c>
      <c r="AE588" s="9">
        <f>VLOOKUP(Table1[[#This Row],[Stock]], Table2[[#All],[Stock]:[param_complete]], 22, FALSE)</f>
        <v>25</v>
      </c>
      <c r="AF588" s="9">
        <f>VLOOKUP(Table1[[#This Row],[Stock]], Table2[[#All],[Stock]:[param_complete]], 24, FALSE)</f>
        <v>21</v>
      </c>
      <c r="AG588" s="9">
        <f>VLOOKUP(Table1[[#This Row],[Stock]], Table2[[#All],[Stock]:[param_complete]], 26, FALSE)</f>
        <v>0</v>
      </c>
      <c r="AH588" s="9">
        <f>VLOOKUP(Table1[[#This Row],[Stock]], Table2[[#All],[Stock]:[param_complete]], 28, FALSE)</f>
        <v>0</v>
      </c>
      <c r="AI588" s="9">
        <f>VLOOKUP(Table1[[#This Row],[Stock]], Table2[[#All],[Stock]:[param_complete]], 29, FALSE)</f>
        <v>500</v>
      </c>
      <c r="AJ588" s="9">
        <f>VLOOKUP(Table1[[#This Row],[Stock]], Table2[[#All],[Stock]:[param_complete]], 30, FALSE)</f>
        <v>250</v>
      </c>
      <c r="AK588" s="65">
        <f>VLOOKUP(Table1[[#This Row],[Stock]], Table2[[#All],[Stock]:[param_complete]], 32, FALSE)</f>
        <v>0</v>
      </c>
    </row>
    <row r="589" spans="1:37" x14ac:dyDescent="0.3">
      <c r="A589" t="s">
        <v>24</v>
      </c>
      <c r="B589" t="s">
        <v>25</v>
      </c>
      <c r="C589" t="s">
        <v>26</v>
      </c>
      <c r="D589">
        <v>1</v>
      </c>
      <c r="G589">
        <f t="shared" si="5"/>
        <v>2.25</v>
      </c>
      <c r="H589" t="s">
        <v>27</v>
      </c>
      <c r="I589" t="s">
        <v>28</v>
      </c>
      <c r="K589" t="s">
        <v>29</v>
      </c>
      <c r="L589" t="s">
        <v>29</v>
      </c>
      <c r="M589" s="1"/>
      <c r="N589" s="1" t="s">
        <v>30</v>
      </c>
      <c r="O589" s="1" t="s">
        <v>30</v>
      </c>
      <c r="P589">
        <v>1</v>
      </c>
      <c r="R589" t="s">
        <v>8</v>
      </c>
      <c r="S589" t="s">
        <v>8</v>
      </c>
      <c r="T589" t="s">
        <v>9</v>
      </c>
      <c r="U589" s="9" t="str">
        <f>VLOOKUP(Table1[[#This Row],[Stock]], Table2[[#All],[Stock]:[param_complete]], 2, FALSE)</f>
        <v>reef-associated</v>
      </c>
      <c r="V589" s="9">
        <f>VLOOKUP(Table1[[#This Row],[Stock]], Table2[[#All],[Stock]:[param_complete]], 4, FALSE)</f>
        <v>4.51</v>
      </c>
      <c r="W589" s="9">
        <f>VLOOKUP(Table1[[#This Row],[Stock]], Table2[[#All],[Stock]:[param_complete]], 6, FALSE)</f>
        <v>720</v>
      </c>
      <c r="X589" s="9">
        <f>VLOOKUP(Table1[[#This Row],[Stock]], Table2[[#All],[Stock]:[param_complete]], 8, FALSE)</f>
        <v>8</v>
      </c>
      <c r="Y589" s="9">
        <f>VLOOKUP(Table1[[#This Row],[Stock]], Table2[[#All],[Stock]:[param_complete]], 10, FALSE)</f>
        <v>2</v>
      </c>
      <c r="Z589" s="9">
        <f>VLOOKUP(Table1[[#This Row],[Stock]], Table2[[#All],[Stock]:[param_complete]], 12, FALSE)</f>
        <v>10</v>
      </c>
      <c r="AA589" s="9">
        <f>VLOOKUP(Table1[[#This Row],[Stock]], Table2[[#All],[Stock]:[param_complete]], 14, FALSE)</f>
        <v>180</v>
      </c>
      <c r="AB589" s="9">
        <f>VLOOKUP(Table1[[#This Row],[Stock]], Table2[[#All],[Stock]:[param_complete]], 16, FALSE)</f>
        <v>343.75</v>
      </c>
      <c r="AC589" s="9">
        <f>VLOOKUP(Table1[[#This Row],[Stock]], Table2[[#All],[Stock]:[param_complete]], 18, FALSE)</f>
        <v>8.6375752E-2</v>
      </c>
      <c r="AD589" s="9">
        <f>VLOOKUP(Table1[[#This Row],[Stock]], Table2[[#All],[Stock]:[param_complete]], 20, FALSE)</f>
        <v>314</v>
      </c>
      <c r="AE589" s="9">
        <f>VLOOKUP(Table1[[#This Row],[Stock]], Table2[[#All],[Stock]:[param_complete]], 22, FALSE)</f>
        <v>25</v>
      </c>
      <c r="AF589" s="9">
        <f>VLOOKUP(Table1[[#This Row],[Stock]], Table2[[#All],[Stock]:[param_complete]], 24, FALSE)</f>
        <v>21</v>
      </c>
      <c r="AG589" s="9">
        <f>VLOOKUP(Table1[[#This Row],[Stock]], Table2[[#All],[Stock]:[param_complete]], 26, FALSE)</f>
        <v>0</v>
      </c>
      <c r="AH589" s="9">
        <f>VLOOKUP(Table1[[#This Row],[Stock]], Table2[[#All],[Stock]:[param_complete]], 28, FALSE)</f>
        <v>0</v>
      </c>
      <c r="AI589" s="9">
        <f>VLOOKUP(Table1[[#This Row],[Stock]], Table2[[#All],[Stock]:[param_complete]], 29, FALSE)</f>
        <v>500</v>
      </c>
      <c r="AJ589" s="9">
        <f>VLOOKUP(Table1[[#This Row],[Stock]], Table2[[#All],[Stock]:[param_complete]], 30, FALSE)</f>
        <v>250</v>
      </c>
      <c r="AK589" s="65">
        <f>VLOOKUP(Table1[[#This Row],[Stock]], Table2[[#All],[Stock]:[param_complete]], 32, FALSE)</f>
        <v>0</v>
      </c>
    </row>
    <row r="590" spans="1:37" x14ac:dyDescent="0.3">
      <c r="A590" t="s">
        <v>24</v>
      </c>
      <c r="B590" t="s">
        <v>25</v>
      </c>
      <c r="C590" t="s">
        <v>26</v>
      </c>
      <c r="D590">
        <v>2</v>
      </c>
      <c r="G590">
        <f t="shared" si="5"/>
        <v>2.25</v>
      </c>
      <c r="H590" t="s">
        <v>27</v>
      </c>
      <c r="I590" t="s">
        <v>28</v>
      </c>
      <c r="K590" t="s">
        <v>29</v>
      </c>
      <c r="L590" t="s">
        <v>29</v>
      </c>
      <c r="M590" s="1"/>
      <c r="N590" s="1" t="s">
        <v>30</v>
      </c>
      <c r="O590" s="1" t="s">
        <v>30</v>
      </c>
      <c r="P590">
        <v>1</v>
      </c>
      <c r="R590" t="s">
        <v>8</v>
      </c>
      <c r="S590" t="s">
        <v>8</v>
      </c>
      <c r="T590" t="s">
        <v>9</v>
      </c>
      <c r="U590" s="9" t="str">
        <f>VLOOKUP(Table1[[#This Row],[Stock]], Table2[[#All],[Stock]:[param_complete]], 2, FALSE)</f>
        <v>reef-associated</v>
      </c>
      <c r="V590" s="9">
        <f>VLOOKUP(Table1[[#This Row],[Stock]], Table2[[#All],[Stock]:[param_complete]], 4, FALSE)</f>
        <v>4.51</v>
      </c>
      <c r="W590" s="9">
        <f>VLOOKUP(Table1[[#This Row],[Stock]], Table2[[#All],[Stock]:[param_complete]], 6, FALSE)</f>
        <v>720</v>
      </c>
      <c r="X590" s="9">
        <f>VLOOKUP(Table1[[#This Row],[Stock]], Table2[[#All],[Stock]:[param_complete]], 8, FALSE)</f>
        <v>8</v>
      </c>
      <c r="Y590" s="9">
        <f>VLOOKUP(Table1[[#This Row],[Stock]], Table2[[#All],[Stock]:[param_complete]], 10, FALSE)</f>
        <v>2</v>
      </c>
      <c r="Z590" s="9">
        <f>VLOOKUP(Table1[[#This Row],[Stock]], Table2[[#All],[Stock]:[param_complete]], 12, FALSE)</f>
        <v>10</v>
      </c>
      <c r="AA590" s="9">
        <f>VLOOKUP(Table1[[#This Row],[Stock]], Table2[[#All],[Stock]:[param_complete]], 14, FALSE)</f>
        <v>180</v>
      </c>
      <c r="AB590" s="9">
        <f>VLOOKUP(Table1[[#This Row],[Stock]], Table2[[#All],[Stock]:[param_complete]], 16, FALSE)</f>
        <v>343.75</v>
      </c>
      <c r="AC590" s="9">
        <f>VLOOKUP(Table1[[#This Row],[Stock]], Table2[[#All],[Stock]:[param_complete]], 18, FALSE)</f>
        <v>8.6375752E-2</v>
      </c>
      <c r="AD590" s="9">
        <f>VLOOKUP(Table1[[#This Row],[Stock]], Table2[[#All],[Stock]:[param_complete]], 20, FALSE)</f>
        <v>314</v>
      </c>
      <c r="AE590" s="9">
        <f>VLOOKUP(Table1[[#This Row],[Stock]], Table2[[#All],[Stock]:[param_complete]], 22, FALSE)</f>
        <v>25</v>
      </c>
      <c r="AF590" s="9">
        <f>VLOOKUP(Table1[[#This Row],[Stock]], Table2[[#All],[Stock]:[param_complete]], 24, FALSE)</f>
        <v>21</v>
      </c>
      <c r="AG590" s="9">
        <f>VLOOKUP(Table1[[#This Row],[Stock]], Table2[[#All],[Stock]:[param_complete]], 26, FALSE)</f>
        <v>0</v>
      </c>
      <c r="AH590" s="9">
        <f>VLOOKUP(Table1[[#This Row],[Stock]], Table2[[#All],[Stock]:[param_complete]], 28, FALSE)</f>
        <v>0</v>
      </c>
      <c r="AI590" s="9">
        <f>VLOOKUP(Table1[[#This Row],[Stock]], Table2[[#All],[Stock]:[param_complete]], 29, FALSE)</f>
        <v>500</v>
      </c>
      <c r="AJ590" s="9">
        <f>VLOOKUP(Table1[[#This Row],[Stock]], Table2[[#All],[Stock]:[param_complete]], 30, FALSE)</f>
        <v>250</v>
      </c>
      <c r="AK590" s="65">
        <f>VLOOKUP(Table1[[#This Row],[Stock]], Table2[[#All],[Stock]:[param_complete]], 32, FALSE)</f>
        <v>0</v>
      </c>
    </row>
    <row r="591" spans="1:37" x14ac:dyDescent="0.3">
      <c r="A591" t="s">
        <v>24</v>
      </c>
      <c r="B591" t="s">
        <v>25</v>
      </c>
      <c r="C591" t="s">
        <v>26</v>
      </c>
      <c r="D591">
        <v>3</v>
      </c>
      <c r="G591">
        <f t="shared" si="5"/>
        <v>2.25</v>
      </c>
      <c r="H591" t="s">
        <v>27</v>
      </c>
      <c r="I591" t="s">
        <v>28</v>
      </c>
      <c r="K591" t="s">
        <v>29</v>
      </c>
      <c r="L591" t="s">
        <v>29</v>
      </c>
      <c r="M591" s="1"/>
      <c r="N591" s="1" t="s">
        <v>30</v>
      </c>
      <c r="O591" s="1" t="s">
        <v>30</v>
      </c>
      <c r="P591">
        <v>1</v>
      </c>
      <c r="R591" t="s">
        <v>8</v>
      </c>
      <c r="S591" t="s">
        <v>8</v>
      </c>
      <c r="T591" t="s">
        <v>9</v>
      </c>
      <c r="U591" s="9" t="str">
        <f>VLOOKUP(Table1[[#This Row],[Stock]], Table2[[#All],[Stock]:[param_complete]], 2, FALSE)</f>
        <v>reef-associated</v>
      </c>
      <c r="V591" s="9">
        <f>VLOOKUP(Table1[[#This Row],[Stock]], Table2[[#All],[Stock]:[param_complete]], 4, FALSE)</f>
        <v>4.51</v>
      </c>
      <c r="W591" s="9">
        <f>VLOOKUP(Table1[[#This Row],[Stock]], Table2[[#All],[Stock]:[param_complete]], 6, FALSE)</f>
        <v>720</v>
      </c>
      <c r="X591" s="9">
        <f>VLOOKUP(Table1[[#This Row],[Stock]], Table2[[#All],[Stock]:[param_complete]], 8, FALSE)</f>
        <v>8</v>
      </c>
      <c r="Y591" s="9">
        <f>VLOOKUP(Table1[[#This Row],[Stock]], Table2[[#All],[Stock]:[param_complete]], 10, FALSE)</f>
        <v>2</v>
      </c>
      <c r="Z591" s="9">
        <f>VLOOKUP(Table1[[#This Row],[Stock]], Table2[[#All],[Stock]:[param_complete]], 12, FALSE)</f>
        <v>10</v>
      </c>
      <c r="AA591" s="9">
        <f>VLOOKUP(Table1[[#This Row],[Stock]], Table2[[#All],[Stock]:[param_complete]], 14, FALSE)</f>
        <v>180</v>
      </c>
      <c r="AB591" s="9">
        <f>VLOOKUP(Table1[[#This Row],[Stock]], Table2[[#All],[Stock]:[param_complete]], 16, FALSE)</f>
        <v>343.75</v>
      </c>
      <c r="AC591" s="9">
        <f>VLOOKUP(Table1[[#This Row],[Stock]], Table2[[#All],[Stock]:[param_complete]], 18, FALSE)</f>
        <v>8.6375752E-2</v>
      </c>
      <c r="AD591" s="9">
        <f>VLOOKUP(Table1[[#This Row],[Stock]], Table2[[#All],[Stock]:[param_complete]], 20, FALSE)</f>
        <v>314</v>
      </c>
      <c r="AE591" s="9">
        <f>VLOOKUP(Table1[[#This Row],[Stock]], Table2[[#All],[Stock]:[param_complete]], 22, FALSE)</f>
        <v>25</v>
      </c>
      <c r="AF591" s="9">
        <f>VLOOKUP(Table1[[#This Row],[Stock]], Table2[[#All],[Stock]:[param_complete]], 24, FALSE)</f>
        <v>21</v>
      </c>
      <c r="AG591" s="9">
        <f>VLOOKUP(Table1[[#This Row],[Stock]], Table2[[#All],[Stock]:[param_complete]], 26, FALSE)</f>
        <v>0</v>
      </c>
      <c r="AH591" s="9">
        <f>VLOOKUP(Table1[[#This Row],[Stock]], Table2[[#All],[Stock]:[param_complete]], 28, FALSE)</f>
        <v>0</v>
      </c>
      <c r="AI591" s="9">
        <f>VLOOKUP(Table1[[#This Row],[Stock]], Table2[[#All],[Stock]:[param_complete]], 29, FALSE)</f>
        <v>500</v>
      </c>
      <c r="AJ591" s="9">
        <f>VLOOKUP(Table1[[#This Row],[Stock]], Table2[[#All],[Stock]:[param_complete]], 30, FALSE)</f>
        <v>250</v>
      </c>
      <c r="AK591" s="65">
        <f>VLOOKUP(Table1[[#This Row],[Stock]], Table2[[#All],[Stock]:[param_complete]], 32, FALSE)</f>
        <v>0</v>
      </c>
    </row>
    <row r="592" spans="1:37" x14ac:dyDescent="0.3">
      <c r="A592" t="s">
        <v>24</v>
      </c>
      <c r="B592" t="s">
        <v>25</v>
      </c>
      <c r="C592" t="s">
        <v>26</v>
      </c>
      <c r="D592">
        <v>4</v>
      </c>
      <c r="G592">
        <f t="shared" si="5"/>
        <v>2.25</v>
      </c>
      <c r="H592" t="s">
        <v>27</v>
      </c>
      <c r="I592" t="s">
        <v>28</v>
      </c>
      <c r="K592" t="s">
        <v>29</v>
      </c>
      <c r="L592" t="s">
        <v>29</v>
      </c>
      <c r="M592" s="1"/>
      <c r="N592" s="1" t="s">
        <v>30</v>
      </c>
      <c r="O592" s="1" t="s">
        <v>30</v>
      </c>
      <c r="P592">
        <v>1</v>
      </c>
      <c r="R592" t="s">
        <v>8</v>
      </c>
      <c r="S592" t="s">
        <v>8</v>
      </c>
      <c r="T592" t="s">
        <v>9</v>
      </c>
      <c r="U592" s="9" t="str">
        <f>VLOOKUP(Table1[[#This Row],[Stock]], Table2[[#All],[Stock]:[param_complete]], 2, FALSE)</f>
        <v>reef-associated</v>
      </c>
      <c r="V592" s="9">
        <f>VLOOKUP(Table1[[#This Row],[Stock]], Table2[[#All],[Stock]:[param_complete]], 4, FALSE)</f>
        <v>4.51</v>
      </c>
      <c r="W592" s="9">
        <f>VLOOKUP(Table1[[#This Row],[Stock]], Table2[[#All],[Stock]:[param_complete]], 6, FALSE)</f>
        <v>720</v>
      </c>
      <c r="X592" s="9">
        <f>VLOOKUP(Table1[[#This Row],[Stock]], Table2[[#All],[Stock]:[param_complete]], 8, FALSE)</f>
        <v>8</v>
      </c>
      <c r="Y592" s="9">
        <f>VLOOKUP(Table1[[#This Row],[Stock]], Table2[[#All],[Stock]:[param_complete]], 10, FALSE)</f>
        <v>2</v>
      </c>
      <c r="Z592" s="9">
        <f>VLOOKUP(Table1[[#This Row],[Stock]], Table2[[#All],[Stock]:[param_complete]], 12, FALSE)</f>
        <v>10</v>
      </c>
      <c r="AA592" s="9">
        <f>VLOOKUP(Table1[[#This Row],[Stock]], Table2[[#All],[Stock]:[param_complete]], 14, FALSE)</f>
        <v>180</v>
      </c>
      <c r="AB592" s="9">
        <f>VLOOKUP(Table1[[#This Row],[Stock]], Table2[[#All],[Stock]:[param_complete]], 16, FALSE)</f>
        <v>343.75</v>
      </c>
      <c r="AC592" s="9">
        <f>VLOOKUP(Table1[[#This Row],[Stock]], Table2[[#All],[Stock]:[param_complete]], 18, FALSE)</f>
        <v>8.6375752E-2</v>
      </c>
      <c r="AD592" s="9">
        <f>VLOOKUP(Table1[[#This Row],[Stock]], Table2[[#All],[Stock]:[param_complete]], 20, FALSE)</f>
        <v>314</v>
      </c>
      <c r="AE592" s="9">
        <f>VLOOKUP(Table1[[#This Row],[Stock]], Table2[[#All],[Stock]:[param_complete]], 22, FALSE)</f>
        <v>25</v>
      </c>
      <c r="AF592" s="9">
        <f>VLOOKUP(Table1[[#This Row],[Stock]], Table2[[#All],[Stock]:[param_complete]], 24, FALSE)</f>
        <v>21</v>
      </c>
      <c r="AG592" s="9">
        <f>VLOOKUP(Table1[[#This Row],[Stock]], Table2[[#All],[Stock]:[param_complete]], 26, FALSE)</f>
        <v>0</v>
      </c>
      <c r="AH592" s="9">
        <f>VLOOKUP(Table1[[#This Row],[Stock]], Table2[[#All],[Stock]:[param_complete]], 28, FALSE)</f>
        <v>0</v>
      </c>
      <c r="AI592" s="9">
        <f>VLOOKUP(Table1[[#This Row],[Stock]], Table2[[#All],[Stock]:[param_complete]], 29, FALSE)</f>
        <v>500</v>
      </c>
      <c r="AJ592" s="9">
        <f>VLOOKUP(Table1[[#This Row],[Stock]], Table2[[#All],[Stock]:[param_complete]], 30, FALSE)</f>
        <v>250</v>
      </c>
      <c r="AK592" s="65">
        <f>VLOOKUP(Table1[[#This Row],[Stock]], Table2[[#All],[Stock]:[param_complete]], 32, FALSE)</f>
        <v>0</v>
      </c>
    </row>
    <row r="593" spans="1:37" x14ac:dyDescent="0.3">
      <c r="A593" t="s">
        <v>24</v>
      </c>
      <c r="B593" t="s">
        <v>25</v>
      </c>
      <c r="C593" t="s">
        <v>26</v>
      </c>
      <c r="D593">
        <v>5</v>
      </c>
      <c r="G593">
        <f t="shared" si="5"/>
        <v>2.25</v>
      </c>
      <c r="H593" t="s">
        <v>27</v>
      </c>
      <c r="I593" t="s">
        <v>28</v>
      </c>
      <c r="K593" t="s">
        <v>29</v>
      </c>
      <c r="L593" t="s">
        <v>29</v>
      </c>
      <c r="M593" s="1"/>
      <c r="N593" s="1" t="s">
        <v>30</v>
      </c>
      <c r="O593" s="1" t="s">
        <v>30</v>
      </c>
      <c r="P593">
        <v>1</v>
      </c>
      <c r="R593" t="s">
        <v>8</v>
      </c>
      <c r="S593" t="s">
        <v>8</v>
      </c>
      <c r="T593" t="s">
        <v>9</v>
      </c>
      <c r="U593" s="9" t="str">
        <f>VLOOKUP(Table1[[#This Row],[Stock]], Table2[[#All],[Stock]:[param_complete]], 2, FALSE)</f>
        <v>reef-associated</v>
      </c>
      <c r="V593" s="9">
        <f>VLOOKUP(Table1[[#This Row],[Stock]], Table2[[#All],[Stock]:[param_complete]], 4, FALSE)</f>
        <v>4.51</v>
      </c>
      <c r="W593" s="9">
        <f>VLOOKUP(Table1[[#This Row],[Stock]], Table2[[#All],[Stock]:[param_complete]], 6, FALSE)</f>
        <v>720</v>
      </c>
      <c r="X593" s="9">
        <f>VLOOKUP(Table1[[#This Row],[Stock]], Table2[[#All],[Stock]:[param_complete]], 8, FALSE)</f>
        <v>8</v>
      </c>
      <c r="Y593" s="9">
        <f>VLOOKUP(Table1[[#This Row],[Stock]], Table2[[#All],[Stock]:[param_complete]], 10, FALSE)</f>
        <v>2</v>
      </c>
      <c r="Z593" s="9">
        <f>VLOOKUP(Table1[[#This Row],[Stock]], Table2[[#All],[Stock]:[param_complete]], 12, FALSE)</f>
        <v>10</v>
      </c>
      <c r="AA593" s="9">
        <f>VLOOKUP(Table1[[#This Row],[Stock]], Table2[[#All],[Stock]:[param_complete]], 14, FALSE)</f>
        <v>180</v>
      </c>
      <c r="AB593" s="9">
        <f>VLOOKUP(Table1[[#This Row],[Stock]], Table2[[#All],[Stock]:[param_complete]], 16, FALSE)</f>
        <v>343.75</v>
      </c>
      <c r="AC593" s="9">
        <f>VLOOKUP(Table1[[#This Row],[Stock]], Table2[[#All],[Stock]:[param_complete]], 18, FALSE)</f>
        <v>8.6375752E-2</v>
      </c>
      <c r="AD593" s="9">
        <f>VLOOKUP(Table1[[#This Row],[Stock]], Table2[[#All],[Stock]:[param_complete]], 20, FALSE)</f>
        <v>314</v>
      </c>
      <c r="AE593" s="9">
        <f>VLOOKUP(Table1[[#This Row],[Stock]], Table2[[#All],[Stock]:[param_complete]], 22, FALSE)</f>
        <v>25</v>
      </c>
      <c r="AF593" s="9">
        <f>VLOOKUP(Table1[[#This Row],[Stock]], Table2[[#All],[Stock]:[param_complete]], 24, FALSE)</f>
        <v>21</v>
      </c>
      <c r="AG593" s="9">
        <f>VLOOKUP(Table1[[#This Row],[Stock]], Table2[[#All],[Stock]:[param_complete]], 26, FALSE)</f>
        <v>0</v>
      </c>
      <c r="AH593" s="9">
        <f>VLOOKUP(Table1[[#This Row],[Stock]], Table2[[#All],[Stock]:[param_complete]], 28, FALSE)</f>
        <v>0</v>
      </c>
      <c r="AI593" s="9">
        <f>VLOOKUP(Table1[[#This Row],[Stock]], Table2[[#All],[Stock]:[param_complete]], 29, FALSE)</f>
        <v>500</v>
      </c>
      <c r="AJ593" s="9">
        <f>VLOOKUP(Table1[[#This Row],[Stock]], Table2[[#All],[Stock]:[param_complete]], 30, FALSE)</f>
        <v>250</v>
      </c>
      <c r="AK593" s="65">
        <f>VLOOKUP(Table1[[#This Row],[Stock]], Table2[[#All],[Stock]:[param_complete]], 32, FALSE)</f>
        <v>0</v>
      </c>
    </row>
    <row r="594" spans="1:37" x14ac:dyDescent="0.3">
      <c r="A594" t="s">
        <v>24</v>
      </c>
      <c r="B594" t="s">
        <v>25</v>
      </c>
      <c r="C594" t="s">
        <v>26</v>
      </c>
      <c r="D594">
        <v>6</v>
      </c>
      <c r="G594">
        <f t="shared" si="5"/>
        <v>2.25</v>
      </c>
      <c r="H594" t="s">
        <v>27</v>
      </c>
      <c r="I594" t="s">
        <v>28</v>
      </c>
      <c r="K594" t="s">
        <v>29</v>
      </c>
      <c r="L594" t="s">
        <v>29</v>
      </c>
      <c r="M594" s="1"/>
      <c r="N594" s="1" t="s">
        <v>30</v>
      </c>
      <c r="O594" s="1" t="s">
        <v>30</v>
      </c>
      <c r="P594">
        <v>1</v>
      </c>
      <c r="R594" t="s">
        <v>8</v>
      </c>
      <c r="S594" t="s">
        <v>8</v>
      </c>
      <c r="T594" t="s">
        <v>9</v>
      </c>
      <c r="U594" s="9" t="str">
        <f>VLOOKUP(Table1[[#This Row],[Stock]], Table2[[#All],[Stock]:[param_complete]], 2, FALSE)</f>
        <v>reef-associated</v>
      </c>
      <c r="V594" s="9">
        <f>VLOOKUP(Table1[[#This Row],[Stock]], Table2[[#All],[Stock]:[param_complete]], 4, FALSE)</f>
        <v>4.51</v>
      </c>
      <c r="W594" s="9">
        <f>VLOOKUP(Table1[[#This Row],[Stock]], Table2[[#All],[Stock]:[param_complete]], 6, FALSE)</f>
        <v>720</v>
      </c>
      <c r="X594" s="9">
        <f>VLOOKUP(Table1[[#This Row],[Stock]], Table2[[#All],[Stock]:[param_complete]], 8, FALSE)</f>
        <v>8</v>
      </c>
      <c r="Y594" s="9">
        <f>VLOOKUP(Table1[[#This Row],[Stock]], Table2[[#All],[Stock]:[param_complete]], 10, FALSE)</f>
        <v>2</v>
      </c>
      <c r="Z594" s="9">
        <f>VLOOKUP(Table1[[#This Row],[Stock]], Table2[[#All],[Stock]:[param_complete]], 12, FALSE)</f>
        <v>10</v>
      </c>
      <c r="AA594" s="9">
        <f>VLOOKUP(Table1[[#This Row],[Stock]], Table2[[#All],[Stock]:[param_complete]], 14, FALSE)</f>
        <v>180</v>
      </c>
      <c r="AB594" s="9">
        <f>VLOOKUP(Table1[[#This Row],[Stock]], Table2[[#All],[Stock]:[param_complete]], 16, FALSE)</f>
        <v>343.75</v>
      </c>
      <c r="AC594" s="9">
        <f>VLOOKUP(Table1[[#This Row],[Stock]], Table2[[#All],[Stock]:[param_complete]], 18, FALSE)</f>
        <v>8.6375752E-2</v>
      </c>
      <c r="AD594" s="9">
        <f>VLOOKUP(Table1[[#This Row],[Stock]], Table2[[#All],[Stock]:[param_complete]], 20, FALSE)</f>
        <v>314</v>
      </c>
      <c r="AE594" s="9">
        <f>VLOOKUP(Table1[[#This Row],[Stock]], Table2[[#All],[Stock]:[param_complete]], 22, FALSE)</f>
        <v>25</v>
      </c>
      <c r="AF594" s="9">
        <f>VLOOKUP(Table1[[#This Row],[Stock]], Table2[[#All],[Stock]:[param_complete]], 24, FALSE)</f>
        <v>21</v>
      </c>
      <c r="AG594" s="9">
        <f>VLOOKUP(Table1[[#This Row],[Stock]], Table2[[#All],[Stock]:[param_complete]], 26, FALSE)</f>
        <v>0</v>
      </c>
      <c r="AH594" s="9">
        <f>VLOOKUP(Table1[[#This Row],[Stock]], Table2[[#All],[Stock]:[param_complete]], 28, FALSE)</f>
        <v>0</v>
      </c>
      <c r="AI594" s="9">
        <f>VLOOKUP(Table1[[#This Row],[Stock]], Table2[[#All],[Stock]:[param_complete]], 29, FALSE)</f>
        <v>500</v>
      </c>
      <c r="AJ594" s="9">
        <f>VLOOKUP(Table1[[#This Row],[Stock]], Table2[[#All],[Stock]:[param_complete]], 30, FALSE)</f>
        <v>250</v>
      </c>
      <c r="AK594" s="65">
        <f>VLOOKUP(Table1[[#This Row],[Stock]], Table2[[#All],[Stock]:[param_complete]], 32, FALSE)</f>
        <v>0</v>
      </c>
    </row>
    <row r="595" spans="1:37" x14ac:dyDescent="0.3">
      <c r="A595" t="s">
        <v>24</v>
      </c>
      <c r="B595" t="s">
        <v>25</v>
      </c>
      <c r="C595" t="s">
        <v>26</v>
      </c>
      <c r="D595">
        <v>7</v>
      </c>
      <c r="G595">
        <f t="shared" si="5"/>
        <v>2.25</v>
      </c>
      <c r="H595" t="s">
        <v>27</v>
      </c>
      <c r="I595" t="s">
        <v>28</v>
      </c>
      <c r="K595" t="s">
        <v>29</v>
      </c>
      <c r="L595" t="s">
        <v>29</v>
      </c>
      <c r="M595" s="1"/>
      <c r="N595" s="1" t="s">
        <v>30</v>
      </c>
      <c r="O595" s="1" t="s">
        <v>30</v>
      </c>
      <c r="P595">
        <v>1</v>
      </c>
      <c r="R595" t="s">
        <v>8</v>
      </c>
      <c r="S595" t="s">
        <v>8</v>
      </c>
      <c r="T595" t="s">
        <v>9</v>
      </c>
      <c r="U595" s="9" t="str">
        <f>VLOOKUP(Table1[[#This Row],[Stock]], Table2[[#All],[Stock]:[param_complete]], 2, FALSE)</f>
        <v>reef-associated</v>
      </c>
      <c r="V595" s="9">
        <f>VLOOKUP(Table1[[#This Row],[Stock]], Table2[[#All],[Stock]:[param_complete]], 4, FALSE)</f>
        <v>4.51</v>
      </c>
      <c r="W595" s="9">
        <f>VLOOKUP(Table1[[#This Row],[Stock]], Table2[[#All],[Stock]:[param_complete]], 6, FALSE)</f>
        <v>720</v>
      </c>
      <c r="X595" s="9">
        <f>VLOOKUP(Table1[[#This Row],[Stock]], Table2[[#All],[Stock]:[param_complete]], 8, FALSE)</f>
        <v>8</v>
      </c>
      <c r="Y595" s="9">
        <f>VLOOKUP(Table1[[#This Row],[Stock]], Table2[[#All],[Stock]:[param_complete]], 10, FALSE)</f>
        <v>2</v>
      </c>
      <c r="Z595" s="9">
        <f>VLOOKUP(Table1[[#This Row],[Stock]], Table2[[#All],[Stock]:[param_complete]], 12, FALSE)</f>
        <v>10</v>
      </c>
      <c r="AA595" s="9">
        <f>VLOOKUP(Table1[[#This Row],[Stock]], Table2[[#All],[Stock]:[param_complete]], 14, FALSE)</f>
        <v>180</v>
      </c>
      <c r="AB595" s="9">
        <f>VLOOKUP(Table1[[#This Row],[Stock]], Table2[[#All],[Stock]:[param_complete]], 16, FALSE)</f>
        <v>343.75</v>
      </c>
      <c r="AC595" s="9">
        <f>VLOOKUP(Table1[[#This Row],[Stock]], Table2[[#All],[Stock]:[param_complete]], 18, FALSE)</f>
        <v>8.6375752E-2</v>
      </c>
      <c r="AD595" s="9">
        <f>VLOOKUP(Table1[[#This Row],[Stock]], Table2[[#All],[Stock]:[param_complete]], 20, FALSE)</f>
        <v>314</v>
      </c>
      <c r="AE595" s="9">
        <f>VLOOKUP(Table1[[#This Row],[Stock]], Table2[[#All],[Stock]:[param_complete]], 22, FALSE)</f>
        <v>25</v>
      </c>
      <c r="AF595" s="9">
        <f>VLOOKUP(Table1[[#This Row],[Stock]], Table2[[#All],[Stock]:[param_complete]], 24, FALSE)</f>
        <v>21</v>
      </c>
      <c r="AG595" s="9">
        <f>VLOOKUP(Table1[[#This Row],[Stock]], Table2[[#All],[Stock]:[param_complete]], 26, FALSE)</f>
        <v>0</v>
      </c>
      <c r="AH595" s="9">
        <f>VLOOKUP(Table1[[#This Row],[Stock]], Table2[[#All],[Stock]:[param_complete]], 28, FALSE)</f>
        <v>0</v>
      </c>
      <c r="AI595" s="9">
        <f>VLOOKUP(Table1[[#This Row],[Stock]], Table2[[#All],[Stock]:[param_complete]], 29, FALSE)</f>
        <v>500</v>
      </c>
      <c r="AJ595" s="9">
        <f>VLOOKUP(Table1[[#This Row],[Stock]], Table2[[#All],[Stock]:[param_complete]], 30, FALSE)</f>
        <v>250</v>
      </c>
      <c r="AK595" s="65">
        <f>VLOOKUP(Table1[[#This Row],[Stock]], Table2[[#All],[Stock]:[param_complete]], 32, FALSE)</f>
        <v>0</v>
      </c>
    </row>
    <row r="596" spans="1:37" x14ac:dyDescent="0.3">
      <c r="A596" t="s">
        <v>24</v>
      </c>
      <c r="B596" t="s">
        <v>25</v>
      </c>
      <c r="C596" t="s">
        <v>26</v>
      </c>
      <c r="D596">
        <v>8</v>
      </c>
      <c r="G596">
        <f t="shared" si="5"/>
        <v>2.25</v>
      </c>
      <c r="H596" t="s">
        <v>27</v>
      </c>
      <c r="I596" t="s">
        <v>28</v>
      </c>
      <c r="K596" t="s">
        <v>29</v>
      </c>
      <c r="L596" t="s">
        <v>29</v>
      </c>
      <c r="M596" s="1"/>
      <c r="N596" s="1" t="s">
        <v>30</v>
      </c>
      <c r="O596" s="1" t="s">
        <v>30</v>
      </c>
      <c r="P596">
        <v>1</v>
      </c>
      <c r="R596" t="s">
        <v>8</v>
      </c>
      <c r="S596" t="s">
        <v>8</v>
      </c>
      <c r="T596" t="s">
        <v>9</v>
      </c>
      <c r="U596" s="9" t="str">
        <f>VLOOKUP(Table1[[#This Row],[Stock]], Table2[[#All],[Stock]:[param_complete]], 2, FALSE)</f>
        <v>reef-associated</v>
      </c>
      <c r="V596" s="9">
        <f>VLOOKUP(Table1[[#This Row],[Stock]], Table2[[#All],[Stock]:[param_complete]], 4, FALSE)</f>
        <v>4.51</v>
      </c>
      <c r="W596" s="9">
        <f>VLOOKUP(Table1[[#This Row],[Stock]], Table2[[#All],[Stock]:[param_complete]], 6, FALSE)</f>
        <v>720</v>
      </c>
      <c r="X596" s="9">
        <f>VLOOKUP(Table1[[#This Row],[Stock]], Table2[[#All],[Stock]:[param_complete]], 8, FALSE)</f>
        <v>8</v>
      </c>
      <c r="Y596" s="9">
        <f>VLOOKUP(Table1[[#This Row],[Stock]], Table2[[#All],[Stock]:[param_complete]], 10, FALSE)</f>
        <v>2</v>
      </c>
      <c r="Z596" s="9">
        <f>VLOOKUP(Table1[[#This Row],[Stock]], Table2[[#All],[Stock]:[param_complete]], 12, FALSE)</f>
        <v>10</v>
      </c>
      <c r="AA596" s="9">
        <f>VLOOKUP(Table1[[#This Row],[Stock]], Table2[[#All],[Stock]:[param_complete]], 14, FALSE)</f>
        <v>180</v>
      </c>
      <c r="AB596" s="9">
        <f>VLOOKUP(Table1[[#This Row],[Stock]], Table2[[#All],[Stock]:[param_complete]], 16, FALSE)</f>
        <v>343.75</v>
      </c>
      <c r="AC596" s="9">
        <f>VLOOKUP(Table1[[#This Row],[Stock]], Table2[[#All],[Stock]:[param_complete]], 18, FALSE)</f>
        <v>8.6375752E-2</v>
      </c>
      <c r="AD596" s="9">
        <f>VLOOKUP(Table1[[#This Row],[Stock]], Table2[[#All],[Stock]:[param_complete]], 20, FALSE)</f>
        <v>314</v>
      </c>
      <c r="AE596" s="9">
        <f>VLOOKUP(Table1[[#This Row],[Stock]], Table2[[#All],[Stock]:[param_complete]], 22, FALSE)</f>
        <v>25</v>
      </c>
      <c r="AF596" s="9">
        <f>VLOOKUP(Table1[[#This Row],[Stock]], Table2[[#All],[Stock]:[param_complete]], 24, FALSE)</f>
        <v>21</v>
      </c>
      <c r="AG596" s="9">
        <f>VLOOKUP(Table1[[#This Row],[Stock]], Table2[[#All],[Stock]:[param_complete]], 26, FALSE)</f>
        <v>0</v>
      </c>
      <c r="AH596" s="9">
        <f>VLOOKUP(Table1[[#This Row],[Stock]], Table2[[#All],[Stock]:[param_complete]], 28, FALSE)</f>
        <v>0</v>
      </c>
      <c r="AI596" s="9">
        <f>VLOOKUP(Table1[[#This Row],[Stock]], Table2[[#All],[Stock]:[param_complete]], 29, FALSE)</f>
        <v>500</v>
      </c>
      <c r="AJ596" s="9">
        <f>VLOOKUP(Table1[[#This Row],[Stock]], Table2[[#All],[Stock]:[param_complete]], 30, FALSE)</f>
        <v>250</v>
      </c>
      <c r="AK596" s="65">
        <f>VLOOKUP(Table1[[#This Row],[Stock]], Table2[[#All],[Stock]:[param_complete]], 32, FALSE)</f>
        <v>0</v>
      </c>
    </row>
    <row r="597" spans="1:37" x14ac:dyDescent="0.3">
      <c r="A597" t="s">
        <v>24</v>
      </c>
      <c r="B597" t="s">
        <v>25</v>
      </c>
      <c r="C597" t="s">
        <v>26</v>
      </c>
      <c r="D597">
        <v>9</v>
      </c>
      <c r="G597">
        <f t="shared" si="5"/>
        <v>2.25</v>
      </c>
      <c r="H597" t="s">
        <v>27</v>
      </c>
      <c r="I597" t="s">
        <v>28</v>
      </c>
      <c r="K597" t="s">
        <v>29</v>
      </c>
      <c r="L597" t="s">
        <v>29</v>
      </c>
      <c r="M597" s="1"/>
      <c r="N597" s="1" t="s">
        <v>30</v>
      </c>
      <c r="O597" s="1" t="s">
        <v>30</v>
      </c>
      <c r="P597">
        <v>1</v>
      </c>
      <c r="R597" t="s">
        <v>8</v>
      </c>
      <c r="S597" t="s">
        <v>8</v>
      </c>
      <c r="T597" t="s">
        <v>9</v>
      </c>
      <c r="U597" s="9" t="str">
        <f>VLOOKUP(Table1[[#This Row],[Stock]], Table2[[#All],[Stock]:[param_complete]], 2, FALSE)</f>
        <v>reef-associated</v>
      </c>
      <c r="V597" s="9">
        <f>VLOOKUP(Table1[[#This Row],[Stock]], Table2[[#All],[Stock]:[param_complete]], 4, FALSE)</f>
        <v>4.51</v>
      </c>
      <c r="W597" s="9">
        <f>VLOOKUP(Table1[[#This Row],[Stock]], Table2[[#All],[Stock]:[param_complete]], 6, FALSE)</f>
        <v>720</v>
      </c>
      <c r="X597" s="9">
        <f>VLOOKUP(Table1[[#This Row],[Stock]], Table2[[#All],[Stock]:[param_complete]], 8, FALSE)</f>
        <v>8</v>
      </c>
      <c r="Y597" s="9">
        <f>VLOOKUP(Table1[[#This Row],[Stock]], Table2[[#All],[Stock]:[param_complete]], 10, FALSE)</f>
        <v>2</v>
      </c>
      <c r="Z597" s="9">
        <f>VLOOKUP(Table1[[#This Row],[Stock]], Table2[[#All],[Stock]:[param_complete]], 12, FALSE)</f>
        <v>10</v>
      </c>
      <c r="AA597" s="9">
        <f>VLOOKUP(Table1[[#This Row],[Stock]], Table2[[#All],[Stock]:[param_complete]], 14, FALSE)</f>
        <v>180</v>
      </c>
      <c r="AB597" s="9">
        <f>VLOOKUP(Table1[[#This Row],[Stock]], Table2[[#All],[Stock]:[param_complete]], 16, FALSE)</f>
        <v>343.75</v>
      </c>
      <c r="AC597" s="9">
        <f>VLOOKUP(Table1[[#This Row],[Stock]], Table2[[#All],[Stock]:[param_complete]], 18, FALSE)</f>
        <v>8.6375752E-2</v>
      </c>
      <c r="AD597" s="9">
        <f>VLOOKUP(Table1[[#This Row],[Stock]], Table2[[#All],[Stock]:[param_complete]], 20, FALSE)</f>
        <v>314</v>
      </c>
      <c r="AE597" s="9">
        <f>VLOOKUP(Table1[[#This Row],[Stock]], Table2[[#All],[Stock]:[param_complete]], 22, FALSE)</f>
        <v>25</v>
      </c>
      <c r="AF597" s="9">
        <f>VLOOKUP(Table1[[#This Row],[Stock]], Table2[[#All],[Stock]:[param_complete]], 24, FALSE)</f>
        <v>21</v>
      </c>
      <c r="AG597" s="9">
        <f>VLOOKUP(Table1[[#This Row],[Stock]], Table2[[#All],[Stock]:[param_complete]], 26, FALSE)</f>
        <v>0</v>
      </c>
      <c r="AH597" s="9">
        <f>VLOOKUP(Table1[[#This Row],[Stock]], Table2[[#All],[Stock]:[param_complete]], 28, FALSE)</f>
        <v>0</v>
      </c>
      <c r="AI597" s="9">
        <f>VLOOKUP(Table1[[#This Row],[Stock]], Table2[[#All],[Stock]:[param_complete]], 29, FALSE)</f>
        <v>500</v>
      </c>
      <c r="AJ597" s="9">
        <f>VLOOKUP(Table1[[#This Row],[Stock]], Table2[[#All],[Stock]:[param_complete]], 30, FALSE)</f>
        <v>250</v>
      </c>
      <c r="AK597" s="65">
        <f>VLOOKUP(Table1[[#This Row],[Stock]], Table2[[#All],[Stock]:[param_complete]], 32, FALSE)</f>
        <v>0</v>
      </c>
    </row>
    <row r="598" spans="1:37" x14ac:dyDescent="0.3">
      <c r="A598" t="s">
        <v>24</v>
      </c>
      <c r="B598" t="s">
        <v>25</v>
      </c>
      <c r="C598" t="s">
        <v>26</v>
      </c>
      <c r="D598">
        <v>10</v>
      </c>
      <c r="F598">
        <v>0.82</v>
      </c>
      <c r="G598">
        <f t="shared" si="5"/>
        <v>2.25</v>
      </c>
      <c r="H598" t="s">
        <v>27</v>
      </c>
      <c r="I598" t="s">
        <v>28</v>
      </c>
      <c r="K598" t="s">
        <v>29</v>
      </c>
      <c r="L598" t="s">
        <v>29</v>
      </c>
      <c r="M598" s="1"/>
      <c r="N598" s="1" t="s">
        <v>30</v>
      </c>
      <c r="O598" s="1" t="s">
        <v>30</v>
      </c>
      <c r="P598">
        <v>1</v>
      </c>
      <c r="R598" t="s">
        <v>8</v>
      </c>
      <c r="S598" t="s">
        <v>8</v>
      </c>
      <c r="T598" t="s">
        <v>9</v>
      </c>
      <c r="U598" s="9" t="str">
        <f>VLOOKUP(Table1[[#This Row],[Stock]], Table2[[#All],[Stock]:[param_complete]], 2, FALSE)</f>
        <v>reef-associated</v>
      </c>
      <c r="V598" s="9">
        <f>VLOOKUP(Table1[[#This Row],[Stock]], Table2[[#All],[Stock]:[param_complete]], 4, FALSE)</f>
        <v>4.51</v>
      </c>
      <c r="W598" s="9">
        <f>VLOOKUP(Table1[[#This Row],[Stock]], Table2[[#All],[Stock]:[param_complete]], 6, FALSE)</f>
        <v>720</v>
      </c>
      <c r="X598" s="9">
        <f>VLOOKUP(Table1[[#This Row],[Stock]], Table2[[#All],[Stock]:[param_complete]], 8, FALSE)</f>
        <v>8</v>
      </c>
      <c r="Y598" s="9">
        <f>VLOOKUP(Table1[[#This Row],[Stock]], Table2[[#All],[Stock]:[param_complete]], 10, FALSE)</f>
        <v>2</v>
      </c>
      <c r="Z598" s="9">
        <f>VLOOKUP(Table1[[#This Row],[Stock]], Table2[[#All],[Stock]:[param_complete]], 12, FALSE)</f>
        <v>10</v>
      </c>
      <c r="AA598" s="9">
        <f>VLOOKUP(Table1[[#This Row],[Stock]], Table2[[#All],[Stock]:[param_complete]], 14, FALSE)</f>
        <v>180</v>
      </c>
      <c r="AB598" s="9">
        <f>VLOOKUP(Table1[[#This Row],[Stock]], Table2[[#All],[Stock]:[param_complete]], 16, FALSE)</f>
        <v>343.75</v>
      </c>
      <c r="AC598" s="9">
        <f>VLOOKUP(Table1[[#This Row],[Stock]], Table2[[#All],[Stock]:[param_complete]], 18, FALSE)</f>
        <v>8.6375752E-2</v>
      </c>
      <c r="AD598" s="9">
        <f>VLOOKUP(Table1[[#This Row],[Stock]], Table2[[#All],[Stock]:[param_complete]], 20, FALSE)</f>
        <v>314</v>
      </c>
      <c r="AE598" s="9">
        <f>VLOOKUP(Table1[[#This Row],[Stock]], Table2[[#All],[Stock]:[param_complete]], 22, FALSE)</f>
        <v>25</v>
      </c>
      <c r="AF598" s="9">
        <f>VLOOKUP(Table1[[#This Row],[Stock]], Table2[[#All],[Stock]:[param_complete]], 24, FALSE)</f>
        <v>21</v>
      </c>
      <c r="AG598" s="9">
        <f>VLOOKUP(Table1[[#This Row],[Stock]], Table2[[#All],[Stock]:[param_complete]], 26, FALSE)</f>
        <v>0</v>
      </c>
      <c r="AH598" s="9">
        <f>VLOOKUP(Table1[[#This Row],[Stock]], Table2[[#All],[Stock]:[param_complete]], 28, FALSE)</f>
        <v>0</v>
      </c>
      <c r="AI598" s="9">
        <f>VLOOKUP(Table1[[#This Row],[Stock]], Table2[[#All],[Stock]:[param_complete]], 29, FALSE)</f>
        <v>500</v>
      </c>
      <c r="AJ598" s="9">
        <f>VLOOKUP(Table1[[#This Row],[Stock]], Table2[[#All],[Stock]:[param_complete]], 30, FALSE)</f>
        <v>250</v>
      </c>
      <c r="AK598" s="65">
        <f>VLOOKUP(Table1[[#This Row],[Stock]], Table2[[#All],[Stock]:[param_complete]], 32, FALSE)</f>
        <v>0</v>
      </c>
    </row>
    <row r="599" spans="1:37" x14ac:dyDescent="0.3">
      <c r="A599" t="s">
        <v>24</v>
      </c>
      <c r="B599" t="s">
        <v>25</v>
      </c>
      <c r="C599" t="s">
        <v>26</v>
      </c>
      <c r="D599">
        <v>11</v>
      </c>
      <c r="G599">
        <f t="shared" si="5"/>
        <v>2.25</v>
      </c>
      <c r="H599" t="s">
        <v>27</v>
      </c>
      <c r="I599" t="s">
        <v>28</v>
      </c>
      <c r="K599" t="s">
        <v>29</v>
      </c>
      <c r="L599" t="s">
        <v>29</v>
      </c>
      <c r="M599" s="1"/>
      <c r="N599" s="1" t="s">
        <v>30</v>
      </c>
      <c r="O599" s="1" t="s">
        <v>30</v>
      </c>
      <c r="P599">
        <v>1</v>
      </c>
      <c r="R599" t="s">
        <v>8</v>
      </c>
      <c r="S599" t="s">
        <v>8</v>
      </c>
      <c r="T599" t="s">
        <v>9</v>
      </c>
      <c r="U599" s="9" t="str">
        <f>VLOOKUP(Table1[[#This Row],[Stock]], Table2[[#All],[Stock]:[param_complete]], 2, FALSE)</f>
        <v>reef-associated</v>
      </c>
      <c r="V599" s="9">
        <f>VLOOKUP(Table1[[#This Row],[Stock]], Table2[[#All],[Stock]:[param_complete]], 4, FALSE)</f>
        <v>4.51</v>
      </c>
      <c r="W599" s="9">
        <f>VLOOKUP(Table1[[#This Row],[Stock]], Table2[[#All],[Stock]:[param_complete]], 6, FALSE)</f>
        <v>720</v>
      </c>
      <c r="X599" s="9">
        <f>VLOOKUP(Table1[[#This Row],[Stock]], Table2[[#All],[Stock]:[param_complete]], 8, FALSE)</f>
        <v>8</v>
      </c>
      <c r="Y599" s="9">
        <f>VLOOKUP(Table1[[#This Row],[Stock]], Table2[[#All],[Stock]:[param_complete]], 10, FALSE)</f>
        <v>2</v>
      </c>
      <c r="Z599" s="9">
        <f>VLOOKUP(Table1[[#This Row],[Stock]], Table2[[#All],[Stock]:[param_complete]], 12, FALSE)</f>
        <v>10</v>
      </c>
      <c r="AA599" s="9">
        <f>VLOOKUP(Table1[[#This Row],[Stock]], Table2[[#All],[Stock]:[param_complete]], 14, FALSE)</f>
        <v>180</v>
      </c>
      <c r="AB599" s="9">
        <f>VLOOKUP(Table1[[#This Row],[Stock]], Table2[[#All],[Stock]:[param_complete]], 16, FALSE)</f>
        <v>343.75</v>
      </c>
      <c r="AC599" s="9">
        <f>VLOOKUP(Table1[[#This Row],[Stock]], Table2[[#All],[Stock]:[param_complete]], 18, FALSE)</f>
        <v>8.6375752E-2</v>
      </c>
      <c r="AD599" s="9">
        <f>VLOOKUP(Table1[[#This Row],[Stock]], Table2[[#All],[Stock]:[param_complete]], 20, FALSE)</f>
        <v>314</v>
      </c>
      <c r="AE599" s="9">
        <f>VLOOKUP(Table1[[#This Row],[Stock]], Table2[[#All],[Stock]:[param_complete]], 22, FALSE)</f>
        <v>25</v>
      </c>
      <c r="AF599" s="9">
        <f>VLOOKUP(Table1[[#This Row],[Stock]], Table2[[#All],[Stock]:[param_complete]], 24, FALSE)</f>
        <v>21</v>
      </c>
      <c r="AG599" s="9">
        <f>VLOOKUP(Table1[[#This Row],[Stock]], Table2[[#All],[Stock]:[param_complete]], 26, FALSE)</f>
        <v>0</v>
      </c>
      <c r="AH599" s="9">
        <f>VLOOKUP(Table1[[#This Row],[Stock]], Table2[[#All],[Stock]:[param_complete]], 28, FALSE)</f>
        <v>0</v>
      </c>
      <c r="AI599" s="9">
        <f>VLOOKUP(Table1[[#This Row],[Stock]], Table2[[#All],[Stock]:[param_complete]], 29, FALSE)</f>
        <v>500</v>
      </c>
      <c r="AJ599" s="9">
        <f>VLOOKUP(Table1[[#This Row],[Stock]], Table2[[#All],[Stock]:[param_complete]], 30, FALSE)</f>
        <v>250</v>
      </c>
      <c r="AK599" s="65">
        <f>VLOOKUP(Table1[[#This Row],[Stock]], Table2[[#All],[Stock]:[param_complete]], 32, FALSE)</f>
        <v>0</v>
      </c>
    </row>
    <row r="600" spans="1:37" x14ac:dyDescent="0.3">
      <c r="A600" t="s">
        <v>24</v>
      </c>
      <c r="B600" t="s">
        <v>25</v>
      </c>
      <c r="C600" t="s">
        <v>26</v>
      </c>
      <c r="D600">
        <v>12</v>
      </c>
      <c r="G600">
        <f t="shared" si="5"/>
        <v>2.25</v>
      </c>
      <c r="H600" t="s">
        <v>27</v>
      </c>
      <c r="I600" t="s">
        <v>28</v>
      </c>
      <c r="K600" t="s">
        <v>29</v>
      </c>
      <c r="L600" t="s">
        <v>29</v>
      </c>
      <c r="M600" s="1"/>
      <c r="N600" s="1" t="s">
        <v>30</v>
      </c>
      <c r="O600" s="1" t="s">
        <v>30</v>
      </c>
      <c r="P600">
        <v>1</v>
      </c>
      <c r="R600" t="s">
        <v>8</v>
      </c>
      <c r="S600" t="s">
        <v>8</v>
      </c>
      <c r="T600" t="s">
        <v>9</v>
      </c>
      <c r="U600" s="9" t="str">
        <f>VLOOKUP(Table1[[#This Row],[Stock]], Table2[[#All],[Stock]:[param_complete]], 2, FALSE)</f>
        <v>reef-associated</v>
      </c>
      <c r="V600" s="9">
        <f>VLOOKUP(Table1[[#This Row],[Stock]], Table2[[#All],[Stock]:[param_complete]], 4, FALSE)</f>
        <v>4.51</v>
      </c>
      <c r="W600" s="9">
        <f>VLOOKUP(Table1[[#This Row],[Stock]], Table2[[#All],[Stock]:[param_complete]], 6, FALSE)</f>
        <v>720</v>
      </c>
      <c r="X600" s="9">
        <f>VLOOKUP(Table1[[#This Row],[Stock]], Table2[[#All],[Stock]:[param_complete]], 8, FALSE)</f>
        <v>8</v>
      </c>
      <c r="Y600" s="9">
        <f>VLOOKUP(Table1[[#This Row],[Stock]], Table2[[#All],[Stock]:[param_complete]], 10, FALSE)</f>
        <v>2</v>
      </c>
      <c r="Z600" s="9">
        <f>VLOOKUP(Table1[[#This Row],[Stock]], Table2[[#All],[Stock]:[param_complete]], 12, FALSE)</f>
        <v>10</v>
      </c>
      <c r="AA600" s="9">
        <f>VLOOKUP(Table1[[#This Row],[Stock]], Table2[[#All],[Stock]:[param_complete]], 14, FALSE)</f>
        <v>180</v>
      </c>
      <c r="AB600" s="9">
        <f>VLOOKUP(Table1[[#This Row],[Stock]], Table2[[#All],[Stock]:[param_complete]], 16, FALSE)</f>
        <v>343.75</v>
      </c>
      <c r="AC600" s="9">
        <f>VLOOKUP(Table1[[#This Row],[Stock]], Table2[[#All],[Stock]:[param_complete]], 18, FALSE)</f>
        <v>8.6375752E-2</v>
      </c>
      <c r="AD600" s="9">
        <f>VLOOKUP(Table1[[#This Row],[Stock]], Table2[[#All],[Stock]:[param_complete]], 20, FALSE)</f>
        <v>314</v>
      </c>
      <c r="AE600" s="9">
        <f>VLOOKUP(Table1[[#This Row],[Stock]], Table2[[#All],[Stock]:[param_complete]], 22, FALSE)</f>
        <v>25</v>
      </c>
      <c r="AF600" s="9">
        <f>VLOOKUP(Table1[[#This Row],[Stock]], Table2[[#All],[Stock]:[param_complete]], 24, FALSE)</f>
        <v>21</v>
      </c>
      <c r="AG600" s="9">
        <f>VLOOKUP(Table1[[#This Row],[Stock]], Table2[[#All],[Stock]:[param_complete]], 26, FALSE)</f>
        <v>0</v>
      </c>
      <c r="AH600" s="9">
        <f>VLOOKUP(Table1[[#This Row],[Stock]], Table2[[#All],[Stock]:[param_complete]], 28, FALSE)</f>
        <v>0</v>
      </c>
      <c r="AI600" s="9">
        <f>VLOOKUP(Table1[[#This Row],[Stock]], Table2[[#All],[Stock]:[param_complete]], 29, FALSE)</f>
        <v>500</v>
      </c>
      <c r="AJ600" s="9">
        <f>VLOOKUP(Table1[[#This Row],[Stock]], Table2[[#All],[Stock]:[param_complete]], 30, FALSE)</f>
        <v>250</v>
      </c>
      <c r="AK600" s="65">
        <f>VLOOKUP(Table1[[#This Row],[Stock]], Table2[[#All],[Stock]:[param_complete]], 32, FALSE)</f>
        <v>0</v>
      </c>
    </row>
    <row r="601" spans="1:37" x14ac:dyDescent="0.3">
      <c r="A601" t="s">
        <v>24</v>
      </c>
      <c r="B601" t="s">
        <v>25</v>
      </c>
      <c r="C601" t="s">
        <v>26</v>
      </c>
      <c r="D601">
        <v>13</v>
      </c>
      <c r="G601">
        <f t="shared" si="5"/>
        <v>2.25</v>
      </c>
      <c r="H601" t="s">
        <v>27</v>
      </c>
      <c r="I601" t="s">
        <v>28</v>
      </c>
      <c r="K601" t="s">
        <v>29</v>
      </c>
      <c r="L601" t="s">
        <v>29</v>
      </c>
      <c r="M601" s="1"/>
      <c r="N601" s="1" t="s">
        <v>30</v>
      </c>
      <c r="O601" s="1" t="s">
        <v>30</v>
      </c>
      <c r="P601">
        <v>1</v>
      </c>
      <c r="R601" t="s">
        <v>8</v>
      </c>
      <c r="S601" t="s">
        <v>8</v>
      </c>
      <c r="T601" t="s">
        <v>9</v>
      </c>
      <c r="U601" s="9" t="str">
        <f>VLOOKUP(Table1[[#This Row],[Stock]], Table2[[#All],[Stock]:[param_complete]], 2, FALSE)</f>
        <v>reef-associated</v>
      </c>
      <c r="V601" s="9">
        <f>VLOOKUP(Table1[[#This Row],[Stock]], Table2[[#All],[Stock]:[param_complete]], 4, FALSE)</f>
        <v>4.51</v>
      </c>
      <c r="W601" s="9">
        <f>VLOOKUP(Table1[[#This Row],[Stock]], Table2[[#All],[Stock]:[param_complete]], 6, FALSE)</f>
        <v>720</v>
      </c>
      <c r="X601" s="9">
        <f>VLOOKUP(Table1[[#This Row],[Stock]], Table2[[#All],[Stock]:[param_complete]], 8, FALSE)</f>
        <v>8</v>
      </c>
      <c r="Y601" s="9">
        <f>VLOOKUP(Table1[[#This Row],[Stock]], Table2[[#All],[Stock]:[param_complete]], 10, FALSE)</f>
        <v>2</v>
      </c>
      <c r="Z601" s="9">
        <f>VLOOKUP(Table1[[#This Row],[Stock]], Table2[[#All],[Stock]:[param_complete]], 12, FALSE)</f>
        <v>10</v>
      </c>
      <c r="AA601" s="9">
        <f>VLOOKUP(Table1[[#This Row],[Stock]], Table2[[#All],[Stock]:[param_complete]], 14, FALSE)</f>
        <v>180</v>
      </c>
      <c r="AB601" s="9">
        <f>VLOOKUP(Table1[[#This Row],[Stock]], Table2[[#All],[Stock]:[param_complete]], 16, FALSE)</f>
        <v>343.75</v>
      </c>
      <c r="AC601" s="9">
        <f>VLOOKUP(Table1[[#This Row],[Stock]], Table2[[#All],[Stock]:[param_complete]], 18, FALSE)</f>
        <v>8.6375752E-2</v>
      </c>
      <c r="AD601" s="9">
        <f>VLOOKUP(Table1[[#This Row],[Stock]], Table2[[#All],[Stock]:[param_complete]], 20, FALSE)</f>
        <v>314</v>
      </c>
      <c r="AE601" s="9">
        <f>VLOOKUP(Table1[[#This Row],[Stock]], Table2[[#All],[Stock]:[param_complete]], 22, FALSE)</f>
        <v>25</v>
      </c>
      <c r="AF601" s="9">
        <f>VLOOKUP(Table1[[#This Row],[Stock]], Table2[[#All],[Stock]:[param_complete]], 24, FALSE)</f>
        <v>21</v>
      </c>
      <c r="AG601" s="9">
        <f>VLOOKUP(Table1[[#This Row],[Stock]], Table2[[#All],[Stock]:[param_complete]], 26, FALSE)</f>
        <v>0</v>
      </c>
      <c r="AH601" s="9">
        <f>VLOOKUP(Table1[[#This Row],[Stock]], Table2[[#All],[Stock]:[param_complete]], 28, FALSE)</f>
        <v>0</v>
      </c>
      <c r="AI601" s="9">
        <f>VLOOKUP(Table1[[#This Row],[Stock]], Table2[[#All],[Stock]:[param_complete]], 29, FALSE)</f>
        <v>500</v>
      </c>
      <c r="AJ601" s="9">
        <f>VLOOKUP(Table1[[#This Row],[Stock]], Table2[[#All],[Stock]:[param_complete]], 30, FALSE)</f>
        <v>250</v>
      </c>
      <c r="AK601" s="65">
        <f>VLOOKUP(Table1[[#This Row],[Stock]], Table2[[#All],[Stock]:[param_complete]], 32, FALSE)</f>
        <v>0</v>
      </c>
    </row>
    <row r="602" spans="1:37" x14ac:dyDescent="0.3">
      <c r="A602" t="s">
        <v>24</v>
      </c>
      <c r="B602" t="s">
        <v>25</v>
      </c>
      <c r="C602" t="s">
        <v>26</v>
      </c>
      <c r="D602">
        <v>14</v>
      </c>
      <c r="G602">
        <f t="shared" si="5"/>
        <v>2.25</v>
      </c>
      <c r="H602" t="s">
        <v>27</v>
      </c>
      <c r="I602" t="s">
        <v>28</v>
      </c>
      <c r="K602" t="s">
        <v>29</v>
      </c>
      <c r="L602" t="s">
        <v>29</v>
      </c>
      <c r="M602" s="1"/>
      <c r="N602" s="1" t="s">
        <v>30</v>
      </c>
      <c r="O602" s="1" t="s">
        <v>30</v>
      </c>
      <c r="P602">
        <v>1</v>
      </c>
      <c r="R602" t="s">
        <v>8</v>
      </c>
      <c r="S602" t="s">
        <v>8</v>
      </c>
      <c r="T602" t="s">
        <v>9</v>
      </c>
      <c r="U602" s="9" t="str">
        <f>VLOOKUP(Table1[[#This Row],[Stock]], Table2[[#All],[Stock]:[param_complete]], 2, FALSE)</f>
        <v>reef-associated</v>
      </c>
      <c r="V602" s="9">
        <f>VLOOKUP(Table1[[#This Row],[Stock]], Table2[[#All],[Stock]:[param_complete]], 4, FALSE)</f>
        <v>4.51</v>
      </c>
      <c r="W602" s="9">
        <f>VLOOKUP(Table1[[#This Row],[Stock]], Table2[[#All],[Stock]:[param_complete]], 6, FALSE)</f>
        <v>720</v>
      </c>
      <c r="X602" s="9">
        <f>VLOOKUP(Table1[[#This Row],[Stock]], Table2[[#All],[Stock]:[param_complete]], 8, FALSE)</f>
        <v>8</v>
      </c>
      <c r="Y602" s="9">
        <f>VLOOKUP(Table1[[#This Row],[Stock]], Table2[[#All],[Stock]:[param_complete]], 10, FALSE)</f>
        <v>2</v>
      </c>
      <c r="Z602" s="9">
        <f>VLOOKUP(Table1[[#This Row],[Stock]], Table2[[#All],[Stock]:[param_complete]], 12, FALSE)</f>
        <v>10</v>
      </c>
      <c r="AA602" s="9">
        <f>VLOOKUP(Table1[[#This Row],[Stock]], Table2[[#All],[Stock]:[param_complete]], 14, FALSE)</f>
        <v>180</v>
      </c>
      <c r="AB602" s="9">
        <f>VLOOKUP(Table1[[#This Row],[Stock]], Table2[[#All],[Stock]:[param_complete]], 16, FALSE)</f>
        <v>343.75</v>
      </c>
      <c r="AC602" s="9">
        <f>VLOOKUP(Table1[[#This Row],[Stock]], Table2[[#All],[Stock]:[param_complete]], 18, FALSE)</f>
        <v>8.6375752E-2</v>
      </c>
      <c r="AD602" s="9">
        <f>VLOOKUP(Table1[[#This Row],[Stock]], Table2[[#All],[Stock]:[param_complete]], 20, FALSE)</f>
        <v>314</v>
      </c>
      <c r="AE602" s="9">
        <f>VLOOKUP(Table1[[#This Row],[Stock]], Table2[[#All],[Stock]:[param_complete]], 22, FALSE)</f>
        <v>25</v>
      </c>
      <c r="AF602" s="9">
        <f>VLOOKUP(Table1[[#This Row],[Stock]], Table2[[#All],[Stock]:[param_complete]], 24, FALSE)</f>
        <v>21</v>
      </c>
      <c r="AG602" s="9">
        <f>VLOOKUP(Table1[[#This Row],[Stock]], Table2[[#All],[Stock]:[param_complete]], 26, FALSE)</f>
        <v>0</v>
      </c>
      <c r="AH602" s="9">
        <f>VLOOKUP(Table1[[#This Row],[Stock]], Table2[[#All],[Stock]:[param_complete]], 28, FALSE)</f>
        <v>0</v>
      </c>
      <c r="AI602" s="9">
        <f>VLOOKUP(Table1[[#This Row],[Stock]], Table2[[#All],[Stock]:[param_complete]], 29, FALSE)</f>
        <v>500</v>
      </c>
      <c r="AJ602" s="9">
        <f>VLOOKUP(Table1[[#This Row],[Stock]], Table2[[#All],[Stock]:[param_complete]], 30, FALSE)</f>
        <v>250</v>
      </c>
      <c r="AK602" s="65">
        <f>VLOOKUP(Table1[[#This Row],[Stock]], Table2[[#All],[Stock]:[param_complete]], 32, FALSE)</f>
        <v>0</v>
      </c>
    </row>
    <row r="603" spans="1:37" x14ac:dyDescent="0.3">
      <c r="A603" t="s">
        <v>24</v>
      </c>
      <c r="B603" t="s">
        <v>25</v>
      </c>
      <c r="C603" t="s">
        <v>26</v>
      </c>
      <c r="D603">
        <v>15</v>
      </c>
      <c r="G603">
        <f t="shared" si="5"/>
        <v>2.25</v>
      </c>
      <c r="H603" t="s">
        <v>27</v>
      </c>
      <c r="I603" t="s">
        <v>28</v>
      </c>
      <c r="K603" t="s">
        <v>29</v>
      </c>
      <c r="L603" t="s">
        <v>29</v>
      </c>
      <c r="M603" s="1"/>
      <c r="N603" s="1" t="s">
        <v>30</v>
      </c>
      <c r="O603" s="1" t="s">
        <v>30</v>
      </c>
      <c r="P603">
        <v>1</v>
      </c>
      <c r="R603" t="s">
        <v>8</v>
      </c>
      <c r="S603" t="s">
        <v>8</v>
      </c>
      <c r="T603" t="s">
        <v>9</v>
      </c>
      <c r="U603" s="9" t="str">
        <f>VLOOKUP(Table1[[#This Row],[Stock]], Table2[[#All],[Stock]:[param_complete]], 2, FALSE)</f>
        <v>reef-associated</v>
      </c>
      <c r="V603" s="9">
        <f>VLOOKUP(Table1[[#This Row],[Stock]], Table2[[#All],[Stock]:[param_complete]], 4, FALSE)</f>
        <v>4.51</v>
      </c>
      <c r="W603" s="9">
        <f>VLOOKUP(Table1[[#This Row],[Stock]], Table2[[#All],[Stock]:[param_complete]], 6, FALSE)</f>
        <v>720</v>
      </c>
      <c r="X603" s="9">
        <f>VLOOKUP(Table1[[#This Row],[Stock]], Table2[[#All],[Stock]:[param_complete]], 8, FALSE)</f>
        <v>8</v>
      </c>
      <c r="Y603" s="9">
        <f>VLOOKUP(Table1[[#This Row],[Stock]], Table2[[#All],[Stock]:[param_complete]], 10, FALSE)</f>
        <v>2</v>
      </c>
      <c r="Z603" s="9">
        <f>VLOOKUP(Table1[[#This Row],[Stock]], Table2[[#All],[Stock]:[param_complete]], 12, FALSE)</f>
        <v>10</v>
      </c>
      <c r="AA603" s="9">
        <f>VLOOKUP(Table1[[#This Row],[Stock]], Table2[[#All],[Stock]:[param_complete]], 14, FALSE)</f>
        <v>180</v>
      </c>
      <c r="AB603" s="9">
        <f>VLOOKUP(Table1[[#This Row],[Stock]], Table2[[#All],[Stock]:[param_complete]], 16, FALSE)</f>
        <v>343.75</v>
      </c>
      <c r="AC603" s="9">
        <f>VLOOKUP(Table1[[#This Row],[Stock]], Table2[[#All],[Stock]:[param_complete]], 18, FALSE)</f>
        <v>8.6375752E-2</v>
      </c>
      <c r="AD603" s="9">
        <f>VLOOKUP(Table1[[#This Row],[Stock]], Table2[[#All],[Stock]:[param_complete]], 20, FALSE)</f>
        <v>314</v>
      </c>
      <c r="AE603" s="9">
        <f>VLOOKUP(Table1[[#This Row],[Stock]], Table2[[#All],[Stock]:[param_complete]], 22, FALSE)</f>
        <v>25</v>
      </c>
      <c r="AF603" s="9">
        <f>VLOOKUP(Table1[[#This Row],[Stock]], Table2[[#All],[Stock]:[param_complete]], 24, FALSE)</f>
        <v>21</v>
      </c>
      <c r="AG603" s="9">
        <f>VLOOKUP(Table1[[#This Row],[Stock]], Table2[[#All],[Stock]:[param_complete]], 26, FALSE)</f>
        <v>0</v>
      </c>
      <c r="AH603" s="9">
        <f>VLOOKUP(Table1[[#This Row],[Stock]], Table2[[#All],[Stock]:[param_complete]], 28, FALSE)</f>
        <v>0</v>
      </c>
      <c r="AI603" s="9">
        <f>VLOOKUP(Table1[[#This Row],[Stock]], Table2[[#All],[Stock]:[param_complete]], 29, FALSE)</f>
        <v>500</v>
      </c>
      <c r="AJ603" s="9">
        <f>VLOOKUP(Table1[[#This Row],[Stock]], Table2[[#All],[Stock]:[param_complete]], 30, FALSE)</f>
        <v>250</v>
      </c>
      <c r="AK603" s="65">
        <f>VLOOKUP(Table1[[#This Row],[Stock]], Table2[[#All],[Stock]:[param_complete]], 32, FALSE)</f>
        <v>0</v>
      </c>
    </row>
    <row r="604" spans="1:37" x14ac:dyDescent="0.3">
      <c r="A604" t="s">
        <v>24</v>
      </c>
      <c r="B604" t="s">
        <v>25</v>
      </c>
      <c r="C604" t="s">
        <v>26</v>
      </c>
      <c r="D604">
        <v>16</v>
      </c>
      <c r="G604">
        <f t="shared" si="5"/>
        <v>2.25</v>
      </c>
      <c r="H604" t="s">
        <v>27</v>
      </c>
      <c r="I604" t="s">
        <v>28</v>
      </c>
      <c r="K604" t="s">
        <v>29</v>
      </c>
      <c r="L604" t="s">
        <v>29</v>
      </c>
      <c r="M604" s="1"/>
      <c r="N604" s="1" t="s">
        <v>30</v>
      </c>
      <c r="O604" s="1" t="s">
        <v>30</v>
      </c>
      <c r="P604">
        <v>1</v>
      </c>
      <c r="R604" t="s">
        <v>8</v>
      </c>
      <c r="S604" t="s">
        <v>8</v>
      </c>
      <c r="T604" t="s">
        <v>9</v>
      </c>
      <c r="U604" s="9" t="str">
        <f>VLOOKUP(Table1[[#This Row],[Stock]], Table2[[#All],[Stock]:[param_complete]], 2, FALSE)</f>
        <v>reef-associated</v>
      </c>
      <c r="V604" s="9">
        <f>VLOOKUP(Table1[[#This Row],[Stock]], Table2[[#All],[Stock]:[param_complete]], 4, FALSE)</f>
        <v>4.51</v>
      </c>
      <c r="W604" s="9">
        <f>VLOOKUP(Table1[[#This Row],[Stock]], Table2[[#All],[Stock]:[param_complete]], 6, FALSE)</f>
        <v>720</v>
      </c>
      <c r="X604" s="9">
        <f>VLOOKUP(Table1[[#This Row],[Stock]], Table2[[#All],[Stock]:[param_complete]], 8, FALSE)</f>
        <v>8</v>
      </c>
      <c r="Y604" s="9">
        <f>VLOOKUP(Table1[[#This Row],[Stock]], Table2[[#All],[Stock]:[param_complete]], 10, FALSE)</f>
        <v>2</v>
      </c>
      <c r="Z604" s="9">
        <f>VLOOKUP(Table1[[#This Row],[Stock]], Table2[[#All],[Stock]:[param_complete]], 12, FALSE)</f>
        <v>10</v>
      </c>
      <c r="AA604" s="9">
        <f>VLOOKUP(Table1[[#This Row],[Stock]], Table2[[#All],[Stock]:[param_complete]], 14, FALSE)</f>
        <v>180</v>
      </c>
      <c r="AB604" s="9">
        <f>VLOOKUP(Table1[[#This Row],[Stock]], Table2[[#All],[Stock]:[param_complete]], 16, FALSE)</f>
        <v>343.75</v>
      </c>
      <c r="AC604" s="9">
        <f>VLOOKUP(Table1[[#This Row],[Stock]], Table2[[#All],[Stock]:[param_complete]], 18, FALSE)</f>
        <v>8.6375752E-2</v>
      </c>
      <c r="AD604" s="9">
        <f>VLOOKUP(Table1[[#This Row],[Stock]], Table2[[#All],[Stock]:[param_complete]], 20, FALSE)</f>
        <v>314</v>
      </c>
      <c r="AE604" s="9">
        <f>VLOOKUP(Table1[[#This Row],[Stock]], Table2[[#All],[Stock]:[param_complete]], 22, FALSE)</f>
        <v>25</v>
      </c>
      <c r="AF604" s="9">
        <f>VLOOKUP(Table1[[#This Row],[Stock]], Table2[[#All],[Stock]:[param_complete]], 24, FALSE)</f>
        <v>21</v>
      </c>
      <c r="AG604" s="9">
        <f>VLOOKUP(Table1[[#This Row],[Stock]], Table2[[#All],[Stock]:[param_complete]], 26, FALSE)</f>
        <v>0</v>
      </c>
      <c r="AH604" s="9">
        <f>VLOOKUP(Table1[[#This Row],[Stock]], Table2[[#All],[Stock]:[param_complete]], 28, FALSE)</f>
        <v>0</v>
      </c>
      <c r="AI604" s="9">
        <f>VLOOKUP(Table1[[#This Row],[Stock]], Table2[[#All],[Stock]:[param_complete]], 29, FALSE)</f>
        <v>500</v>
      </c>
      <c r="AJ604" s="9">
        <f>VLOOKUP(Table1[[#This Row],[Stock]], Table2[[#All],[Stock]:[param_complete]], 30, FALSE)</f>
        <v>250</v>
      </c>
      <c r="AK604" s="65">
        <f>VLOOKUP(Table1[[#This Row],[Stock]], Table2[[#All],[Stock]:[param_complete]], 32, FALSE)</f>
        <v>0</v>
      </c>
    </row>
    <row r="605" spans="1:37" x14ac:dyDescent="0.3">
      <c r="A605" t="s">
        <v>24</v>
      </c>
      <c r="B605" t="s">
        <v>25</v>
      </c>
      <c r="C605" t="s">
        <v>26</v>
      </c>
      <c r="D605">
        <v>17</v>
      </c>
      <c r="G605">
        <f t="shared" si="5"/>
        <v>2.25</v>
      </c>
      <c r="H605" t="s">
        <v>27</v>
      </c>
      <c r="I605" t="s">
        <v>28</v>
      </c>
      <c r="K605" t="s">
        <v>29</v>
      </c>
      <c r="L605" t="s">
        <v>29</v>
      </c>
      <c r="M605" s="1"/>
      <c r="N605" s="1" t="s">
        <v>30</v>
      </c>
      <c r="O605" s="1" t="s">
        <v>30</v>
      </c>
      <c r="P605">
        <v>1</v>
      </c>
      <c r="R605" t="s">
        <v>8</v>
      </c>
      <c r="S605" t="s">
        <v>8</v>
      </c>
      <c r="T605" t="s">
        <v>9</v>
      </c>
      <c r="U605" s="9" t="str">
        <f>VLOOKUP(Table1[[#This Row],[Stock]], Table2[[#All],[Stock]:[param_complete]], 2, FALSE)</f>
        <v>reef-associated</v>
      </c>
      <c r="V605" s="9">
        <f>VLOOKUP(Table1[[#This Row],[Stock]], Table2[[#All],[Stock]:[param_complete]], 4, FALSE)</f>
        <v>4.51</v>
      </c>
      <c r="W605" s="9">
        <f>VLOOKUP(Table1[[#This Row],[Stock]], Table2[[#All],[Stock]:[param_complete]], 6, FALSE)</f>
        <v>720</v>
      </c>
      <c r="X605" s="9">
        <f>VLOOKUP(Table1[[#This Row],[Stock]], Table2[[#All],[Stock]:[param_complete]], 8, FALSE)</f>
        <v>8</v>
      </c>
      <c r="Y605" s="9">
        <f>VLOOKUP(Table1[[#This Row],[Stock]], Table2[[#All],[Stock]:[param_complete]], 10, FALSE)</f>
        <v>2</v>
      </c>
      <c r="Z605" s="9">
        <f>VLOOKUP(Table1[[#This Row],[Stock]], Table2[[#All],[Stock]:[param_complete]], 12, FALSE)</f>
        <v>10</v>
      </c>
      <c r="AA605" s="9">
        <f>VLOOKUP(Table1[[#This Row],[Stock]], Table2[[#All],[Stock]:[param_complete]], 14, FALSE)</f>
        <v>180</v>
      </c>
      <c r="AB605" s="9">
        <f>VLOOKUP(Table1[[#This Row],[Stock]], Table2[[#All],[Stock]:[param_complete]], 16, FALSE)</f>
        <v>343.75</v>
      </c>
      <c r="AC605" s="9">
        <f>VLOOKUP(Table1[[#This Row],[Stock]], Table2[[#All],[Stock]:[param_complete]], 18, FALSE)</f>
        <v>8.6375752E-2</v>
      </c>
      <c r="AD605" s="9">
        <f>VLOOKUP(Table1[[#This Row],[Stock]], Table2[[#All],[Stock]:[param_complete]], 20, FALSE)</f>
        <v>314</v>
      </c>
      <c r="AE605" s="9">
        <f>VLOOKUP(Table1[[#This Row],[Stock]], Table2[[#All],[Stock]:[param_complete]], 22, FALSE)</f>
        <v>25</v>
      </c>
      <c r="AF605" s="9">
        <f>VLOOKUP(Table1[[#This Row],[Stock]], Table2[[#All],[Stock]:[param_complete]], 24, FALSE)</f>
        <v>21</v>
      </c>
      <c r="AG605" s="9">
        <f>VLOOKUP(Table1[[#This Row],[Stock]], Table2[[#All],[Stock]:[param_complete]], 26, FALSE)</f>
        <v>0</v>
      </c>
      <c r="AH605" s="9">
        <f>VLOOKUP(Table1[[#This Row],[Stock]], Table2[[#All],[Stock]:[param_complete]], 28, FALSE)</f>
        <v>0</v>
      </c>
      <c r="AI605" s="9">
        <f>VLOOKUP(Table1[[#This Row],[Stock]], Table2[[#All],[Stock]:[param_complete]], 29, FALSE)</f>
        <v>500</v>
      </c>
      <c r="AJ605" s="9">
        <f>VLOOKUP(Table1[[#This Row],[Stock]], Table2[[#All],[Stock]:[param_complete]], 30, FALSE)</f>
        <v>250</v>
      </c>
      <c r="AK605" s="65">
        <f>VLOOKUP(Table1[[#This Row],[Stock]], Table2[[#All],[Stock]:[param_complete]], 32, FALSE)</f>
        <v>0</v>
      </c>
    </row>
    <row r="606" spans="1:37" x14ac:dyDescent="0.3">
      <c r="A606" t="s">
        <v>24</v>
      </c>
      <c r="B606" t="s">
        <v>25</v>
      </c>
      <c r="C606" t="s">
        <v>26</v>
      </c>
      <c r="D606">
        <v>18</v>
      </c>
      <c r="G606">
        <f t="shared" si="5"/>
        <v>2.25</v>
      </c>
      <c r="H606" t="s">
        <v>27</v>
      </c>
      <c r="I606" t="s">
        <v>28</v>
      </c>
      <c r="K606" t="s">
        <v>29</v>
      </c>
      <c r="L606" t="s">
        <v>29</v>
      </c>
      <c r="M606" s="1"/>
      <c r="N606" s="1" t="s">
        <v>30</v>
      </c>
      <c r="O606" s="1" t="s">
        <v>30</v>
      </c>
      <c r="P606">
        <v>1</v>
      </c>
      <c r="R606" t="s">
        <v>8</v>
      </c>
      <c r="S606" t="s">
        <v>8</v>
      </c>
      <c r="T606" t="s">
        <v>9</v>
      </c>
      <c r="U606" s="9" t="str">
        <f>VLOOKUP(Table1[[#This Row],[Stock]], Table2[[#All],[Stock]:[param_complete]], 2, FALSE)</f>
        <v>reef-associated</v>
      </c>
      <c r="V606" s="9">
        <f>VLOOKUP(Table1[[#This Row],[Stock]], Table2[[#All],[Stock]:[param_complete]], 4, FALSE)</f>
        <v>4.51</v>
      </c>
      <c r="W606" s="9">
        <f>VLOOKUP(Table1[[#This Row],[Stock]], Table2[[#All],[Stock]:[param_complete]], 6, FALSE)</f>
        <v>720</v>
      </c>
      <c r="X606" s="9">
        <f>VLOOKUP(Table1[[#This Row],[Stock]], Table2[[#All],[Stock]:[param_complete]], 8, FALSE)</f>
        <v>8</v>
      </c>
      <c r="Y606" s="9">
        <f>VLOOKUP(Table1[[#This Row],[Stock]], Table2[[#All],[Stock]:[param_complete]], 10, FALSE)</f>
        <v>2</v>
      </c>
      <c r="Z606" s="9">
        <f>VLOOKUP(Table1[[#This Row],[Stock]], Table2[[#All],[Stock]:[param_complete]], 12, FALSE)</f>
        <v>10</v>
      </c>
      <c r="AA606" s="9">
        <f>VLOOKUP(Table1[[#This Row],[Stock]], Table2[[#All],[Stock]:[param_complete]], 14, FALSE)</f>
        <v>180</v>
      </c>
      <c r="AB606" s="9">
        <f>VLOOKUP(Table1[[#This Row],[Stock]], Table2[[#All],[Stock]:[param_complete]], 16, FALSE)</f>
        <v>343.75</v>
      </c>
      <c r="AC606" s="9">
        <f>VLOOKUP(Table1[[#This Row],[Stock]], Table2[[#All],[Stock]:[param_complete]], 18, FALSE)</f>
        <v>8.6375752E-2</v>
      </c>
      <c r="AD606" s="9">
        <f>VLOOKUP(Table1[[#This Row],[Stock]], Table2[[#All],[Stock]:[param_complete]], 20, FALSE)</f>
        <v>314</v>
      </c>
      <c r="AE606" s="9">
        <f>VLOOKUP(Table1[[#This Row],[Stock]], Table2[[#All],[Stock]:[param_complete]], 22, FALSE)</f>
        <v>25</v>
      </c>
      <c r="AF606" s="9">
        <f>VLOOKUP(Table1[[#This Row],[Stock]], Table2[[#All],[Stock]:[param_complete]], 24, FALSE)</f>
        <v>21</v>
      </c>
      <c r="AG606" s="9">
        <f>VLOOKUP(Table1[[#This Row],[Stock]], Table2[[#All],[Stock]:[param_complete]], 26, FALSE)</f>
        <v>0</v>
      </c>
      <c r="AH606" s="9">
        <f>VLOOKUP(Table1[[#This Row],[Stock]], Table2[[#All],[Stock]:[param_complete]], 28, FALSE)</f>
        <v>0</v>
      </c>
      <c r="AI606" s="9">
        <f>VLOOKUP(Table1[[#This Row],[Stock]], Table2[[#All],[Stock]:[param_complete]], 29, FALSE)</f>
        <v>500</v>
      </c>
      <c r="AJ606" s="9">
        <f>VLOOKUP(Table1[[#This Row],[Stock]], Table2[[#All],[Stock]:[param_complete]], 30, FALSE)</f>
        <v>250</v>
      </c>
      <c r="AK606" s="65">
        <f>VLOOKUP(Table1[[#This Row],[Stock]], Table2[[#All],[Stock]:[param_complete]], 32, FALSE)</f>
        <v>0</v>
      </c>
    </row>
    <row r="607" spans="1:37" x14ac:dyDescent="0.3">
      <c r="A607" t="s">
        <v>24</v>
      </c>
      <c r="B607" t="s">
        <v>25</v>
      </c>
      <c r="C607" t="s">
        <v>26</v>
      </c>
      <c r="D607">
        <v>19</v>
      </c>
      <c r="G607">
        <f t="shared" si="5"/>
        <v>2.25</v>
      </c>
      <c r="H607" t="s">
        <v>27</v>
      </c>
      <c r="I607" t="s">
        <v>28</v>
      </c>
      <c r="K607" t="s">
        <v>29</v>
      </c>
      <c r="L607" t="s">
        <v>29</v>
      </c>
      <c r="M607" s="1"/>
      <c r="N607" s="1" t="s">
        <v>30</v>
      </c>
      <c r="O607" s="1" t="s">
        <v>30</v>
      </c>
      <c r="P607">
        <v>1</v>
      </c>
      <c r="R607" t="s">
        <v>8</v>
      </c>
      <c r="S607" t="s">
        <v>8</v>
      </c>
      <c r="T607" t="s">
        <v>9</v>
      </c>
      <c r="U607" s="9" t="str">
        <f>VLOOKUP(Table1[[#This Row],[Stock]], Table2[[#All],[Stock]:[param_complete]], 2, FALSE)</f>
        <v>reef-associated</v>
      </c>
      <c r="V607" s="9">
        <f>VLOOKUP(Table1[[#This Row],[Stock]], Table2[[#All],[Stock]:[param_complete]], 4, FALSE)</f>
        <v>4.51</v>
      </c>
      <c r="W607" s="9">
        <f>VLOOKUP(Table1[[#This Row],[Stock]], Table2[[#All],[Stock]:[param_complete]], 6, FALSE)</f>
        <v>720</v>
      </c>
      <c r="X607" s="9">
        <f>VLOOKUP(Table1[[#This Row],[Stock]], Table2[[#All],[Stock]:[param_complete]], 8, FALSE)</f>
        <v>8</v>
      </c>
      <c r="Y607" s="9">
        <f>VLOOKUP(Table1[[#This Row],[Stock]], Table2[[#All],[Stock]:[param_complete]], 10, FALSE)</f>
        <v>2</v>
      </c>
      <c r="Z607" s="9">
        <f>VLOOKUP(Table1[[#This Row],[Stock]], Table2[[#All],[Stock]:[param_complete]], 12, FALSE)</f>
        <v>10</v>
      </c>
      <c r="AA607" s="9">
        <f>VLOOKUP(Table1[[#This Row],[Stock]], Table2[[#All],[Stock]:[param_complete]], 14, FALSE)</f>
        <v>180</v>
      </c>
      <c r="AB607" s="9">
        <f>VLOOKUP(Table1[[#This Row],[Stock]], Table2[[#All],[Stock]:[param_complete]], 16, FALSE)</f>
        <v>343.75</v>
      </c>
      <c r="AC607" s="9">
        <f>VLOOKUP(Table1[[#This Row],[Stock]], Table2[[#All],[Stock]:[param_complete]], 18, FALSE)</f>
        <v>8.6375752E-2</v>
      </c>
      <c r="AD607" s="9">
        <f>VLOOKUP(Table1[[#This Row],[Stock]], Table2[[#All],[Stock]:[param_complete]], 20, FALSE)</f>
        <v>314</v>
      </c>
      <c r="AE607" s="9">
        <f>VLOOKUP(Table1[[#This Row],[Stock]], Table2[[#All],[Stock]:[param_complete]], 22, FALSE)</f>
        <v>25</v>
      </c>
      <c r="AF607" s="9">
        <f>VLOOKUP(Table1[[#This Row],[Stock]], Table2[[#All],[Stock]:[param_complete]], 24, FALSE)</f>
        <v>21</v>
      </c>
      <c r="AG607" s="9">
        <f>VLOOKUP(Table1[[#This Row],[Stock]], Table2[[#All],[Stock]:[param_complete]], 26, FALSE)</f>
        <v>0</v>
      </c>
      <c r="AH607" s="9">
        <f>VLOOKUP(Table1[[#This Row],[Stock]], Table2[[#All],[Stock]:[param_complete]], 28, FALSE)</f>
        <v>0</v>
      </c>
      <c r="AI607" s="9">
        <f>VLOOKUP(Table1[[#This Row],[Stock]], Table2[[#All],[Stock]:[param_complete]], 29, FALSE)</f>
        <v>500</v>
      </c>
      <c r="AJ607" s="9">
        <f>VLOOKUP(Table1[[#This Row],[Stock]], Table2[[#All],[Stock]:[param_complete]], 30, FALSE)</f>
        <v>250</v>
      </c>
      <c r="AK607" s="65">
        <f>VLOOKUP(Table1[[#This Row],[Stock]], Table2[[#All],[Stock]:[param_complete]], 32, FALSE)</f>
        <v>0</v>
      </c>
    </row>
    <row r="608" spans="1:37" x14ac:dyDescent="0.3">
      <c r="A608" t="s">
        <v>24</v>
      </c>
      <c r="B608" t="s">
        <v>25</v>
      </c>
      <c r="C608" t="s">
        <v>26</v>
      </c>
      <c r="D608">
        <v>20</v>
      </c>
      <c r="G608">
        <f t="shared" si="5"/>
        <v>2.25</v>
      </c>
      <c r="H608" t="s">
        <v>27</v>
      </c>
      <c r="I608" t="s">
        <v>28</v>
      </c>
      <c r="K608" t="s">
        <v>29</v>
      </c>
      <c r="L608" t="s">
        <v>29</v>
      </c>
      <c r="M608" s="1"/>
      <c r="N608" s="1" t="s">
        <v>30</v>
      </c>
      <c r="O608" s="1" t="s">
        <v>30</v>
      </c>
      <c r="P608">
        <v>1</v>
      </c>
      <c r="R608" t="s">
        <v>8</v>
      </c>
      <c r="S608" t="s">
        <v>8</v>
      </c>
      <c r="T608" t="s">
        <v>9</v>
      </c>
      <c r="U608" s="9" t="str">
        <f>VLOOKUP(Table1[[#This Row],[Stock]], Table2[[#All],[Stock]:[param_complete]], 2, FALSE)</f>
        <v>reef-associated</v>
      </c>
      <c r="V608" s="9">
        <f>VLOOKUP(Table1[[#This Row],[Stock]], Table2[[#All],[Stock]:[param_complete]], 4, FALSE)</f>
        <v>4.51</v>
      </c>
      <c r="W608" s="9">
        <f>VLOOKUP(Table1[[#This Row],[Stock]], Table2[[#All],[Stock]:[param_complete]], 6, FALSE)</f>
        <v>720</v>
      </c>
      <c r="X608" s="9">
        <f>VLOOKUP(Table1[[#This Row],[Stock]], Table2[[#All],[Stock]:[param_complete]], 8, FALSE)</f>
        <v>8</v>
      </c>
      <c r="Y608" s="9">
        <f>VLOOKUP(Table1[[#This Row],[Stock]], Table2[[#All],[Stock]:[param_complete]], 10, FALSE)</f>
        <v>2</v>
      </c>
      <c r="Z608" s="9">
        <f>VLOOKUP(Table1[[#This Row],[Stock]], Table2[[#All],[Stock]:[param_complete]], 12, FALSE)</f>
        <v>10</v>
      </c>
      <c r="AA608" s="9">
        <f>VLOOKUP(Table1[[#This Row],[Stock]], Table2[[#All],[Stock]:[param_complete]], 14, FALSE)</f>
        <v>180</v>
      </c>
      <c r="AB608" s="9">
        <f>VLOOKUP(Table1[[#This Row],[Stock]], Table2[[#All],[Stock]:[param_complete]], 16, FALSE)</f>
        <v>343.75</v>
      </c>
      <c r="AC608" s="9">
        <f>VLOOKUP(Table1[[#This Row],[Stock]], Table2[[#All],[Stock]:[param_complete]], 18, FALSE)</f>
        <v>8.6375752E-2</v>
      </c>
      <c r="AD608" s="9">
        <f>VLOOKUP(Table1[[#This Row],[Stock]], Table2[[#All],[Stock]:[param_complete]], 20, FALSE)</f>
        <v>314</v>
      </c>
      <c r="AE608" s="9">
        <f>VLOOKUP(Table1[[#This Row],[Stock]], Table2[[#All],[Stock]:[param_complete]], 22, FALSE)</f>
        <v>25</v>
      </c>
      <c r="AF608" s="9">
        <f>VLOOKUP(Table1[[#This Row],[Stock]], Table2[[#All],[Stock]:[param_complete]], 24, FALSE)</f>
        <v>21</v>
      </c>
      <c r="AG608" s="9">
        <f>VLOOKUP(Table1[[#This Row],[Stock]], Table2[[#All],[Stock]:[param_complete]], 26, FALSE)</f>
        <v>0</v>
      </c>
      <c r="AH608" s="9">
        <f>VLOOKUP(Table1[[#This Row],[Stock]], Table2[[#All],[Stock]:[param_complete]], 28, FALSE)</f>
        <v>0</v>
      </c>
      <c r="AI608" s="9">
        <f>VLOOKUP(Table1[[#This Row],[Stock]], Table2[[#All],[Stock]:[param_complete]], 29, FALSE)</f>
        <v>500</v>
      </c>
      <c r="AJ608" s="9">
        <f>VLOOKUP(Table1[[#This Row],[Stock]], Table2[[#All],[Stock]:[param_complete]], 30, FALSE)</f>
        <v>250</v>
      </c>
      <c r="AK608" s="65">
        <f>VLOOKUP(Table1[[#This Row],[Stock]], Table2[[#All],[Stock]:[param_complete]], 32, FALSE)</f>
        <v>0</v>
      </c>
    </row>
    <row r="609" spans="1:37" x14ac:dyDescent="0.3">
      <c r="A609" t="s">
        <v>24</v>
      </c>
      <c r="B609" t="s">
        <v>25</v>
      </c>
      <c r="C609" t="s">
        <v>26</v>
      </c>
      <c r="D609">
        <v>21</v>
      </c>
      <c r="G609">
        <f t="shared" si="5"/>
        <v>2.25</v>
      </c>
      <c r="H609" t="s">
        <v>27</v>
      </c>
      <c r="I609" t="s">
        <v>28</v>
      </c>
      <c r="K609" t="s">
        <v>29</v>
      </c>
      <c r="L609" t="s">
        <v>29</v>
      </c>
      <c r="M609" s="1"/>
      <c r="N609" s="1" t="s">
        <v>30</v>
      </c>
      <c r="O609" s="1" t="s">
        <v>30</v>
      </c>
      <c r="P609">
        <v>1</v>
      </c>
      <c r="R609" t="s">
        <v>8</v>
      </c>
      <c r="S609" t="s">
        <v>8</v>
      </c>
      <c r="T609" t="s">
        <v>9</v>
      </c>
      <c r="U609" s="9" t="str">
        <f>VLOOKUP(Table1[[#This Row],[Stock]], Table2[[#All],[Stock]:[param_complete]], 2, FALSE)</f>
        <v>reef-associated</v>
      </c>
      <c r="V609" s="9">
        <f>VLOOKUP(Table1[[#This Row],[Stock]], Table2[[#All],[Stock]:[param_complete]], 4, FALSE)</f>
        <v>4.51</v>
      </c>
      <c r="W609" s="9">
        <f>VLOOKUP(Table1[[#This Row],[Stock]], Table2[[#All],[Stock]:[param_complete]], 6, FALSE)</f>
        <v>720</v>
      </c>
      <c r="X609" s="9">
        <f>VLOOKUP(Table1[[#This Row],[Stock]], Table2[[#All],[Stock]:[param_complete]], 8, FALSE)</f>
        <v>8</v>
      </c>
      <c r="Y609" s="9">
        <f>VLOOKUP(Table1[[#This Row],[Stock]], Table2[[#All],[Stock]:[param_complete]], 10, FALSE)</f>
        <v>2</v>
      </c>
      <c r="Z609" s="9">
        <f>VLOOKUP(Table1[[#This Row],[Stock]], Table2[[#All],[Stock]:[param_complete]], 12, FALSE)</f>
        <v>10</v>
      </c>
      <c r="AA609" s="9">
        <f>VLOOKUP(Table1[[#This Row],[Stock]], Table2[[#All],[Stock]:[param_complete]], 14, FALSE)</f>
        <v>180</v>
      </c>
      <c r="AB609" s="9">
        <f>VLOOKUP(Table1[[#This Row],[Stock]], Table2[[#All],[Stock]:[param_complete]], 16, FALSE)</f>
        <v>343.75</v>
      </c>
      <c r="AC609" s="9">
        <f>VLOOKUP(Table1[[#This Row],[Stock]], Table2[[#All],[Stock]:[param_complete]], 18, FALSE)</f>
        <v>8.6375752E-2</v>
      </c>
      <c r="AD609" s="9">
        <f>VLOOKUP(Table1[[#This Row],[Stock]], Table2[[#All],[Stock]:[param_complete]], 20, FALSE)</f>
        <v>314</v>
      </c>
      <c r="AE609" s="9">
        <f>VLOOKUP(Table1[[#This Row],[Stock]], Table2[[#All],[Stock]:[param_complete]], 22, FALSE)</f>
        <v>25</v>
      </c>
      <c r="AF609" s="9">
        <f>VLOOKUP(Table1[[#This Row],[Stock]], Table2[[#All],[Stock]:[param_complete]], 24, FALSE)</f>
        <v>21</v>
      </c>
      <c r="AG609" s="9">
        <f>VLOOKUP(Table1[[#This Row],[Stock]], Table2[[#All],[Stock]:[param_complete]], 26, FALSE)</f>
        <v>0</v>
      </c>
      <c r="AH609" s="9">
        <f>VLOOKUP(Table1[[#This Row],[Stock]], Table2[[#All],[Stock]:[param_complete]], 28, FALSE)</f>
        <v>0</v>
      </c>
      <c r="AI609" s="9">
        <f>VLOOKUP(Table1[[#This Row],[Stock]], Table2[[#All],[Stock]:[param_complete]], 29, FALSE)</f>
        <v>500</v>
      </c>
      <c r="AJ609" s="9">
        <f>VLOOKUP(Table1[[#This Row],[Stock]], Table2[[#All],[Stock]:[param_complete]], 30, FALSE)</f>
        <v>250</v>
      </c>
      <c r="AK609" s="65">
        <f>VLOOKUP(Table1[[#This Row],[Stock]], Table2[[#All],[Stock]:[param_complete]], 32, FALSE)</f>
        <v>0</v>
      </c>
    </row>
    <row r="610" spans="1:37" x14ac:dyDescent="0.3">
      <c r="A610" t="s">
        <v>24</v>
      </c>
      <c r="B610" t="s">
        <v>25</v>
      </c>
      <c r="C610" t="s">
        <v>26</v>
      </c>
      <c r="D610">
        <v>22</v>
      </c>
      <c r="G610">
        <f t="shared" si="5"/>
        <v>2.25</v>
      </c>
      <c r="H610" t="s">
        <v>27</v>
      </c>
      <c r="I610" t="s">
        <v>28</v>
      </c>
      <c r="K610" t="s">
        <v>29</v>
      </c>
      <c r="L610" t="s">
        <v>29</v>
      </c>
      <c r="M610" s="1"/>
      <c r="N610" s="1" t="s">
        <v>30</v>
      </c>
      <c r="O610" s="1" t="s">
        <v>30</v>
      </c>
      <c r="P610">
        <v>1</v>
      </c>
      <c r="R610" t="s">
        <v>8</v>
      </c>
      <c r="S610" t="s">
        <v>8</v>
      </c>
      <c r="T610" t="s">
        <v>9</v>
      </c>
      <c r="U610" s="9" t="str">
        <f>VLOOKUP(Table1[[#This Row],[Stock]], Table2[[#All],[Stock]:[param_complete]], 2, FALSE)</f>
        <v>reef-associated</v>
      </c>
      <c r="V610" s="9">
        <f>VLOOKUP(Table1[[#This Row],[Stock]], Table2[[#All],[Stock]:[param_complete]], 4, FALSE)</f>
        <v>4.51</v>
      </c>
      <c r="W610" s="9">
        <f>VLOOKUP(Table1[[#This Row],[Stock]], Table2[[#All],[Stock]:[param_complete]], 6, FALSE)</f>
        <v>720</v>
      </c>
      <c r="X610" s="9">
        <f>VLOOKUP(Table1[[#This Row],[Stock]], Table2[[#All],[Stock]:[param_complete]], 8, FALSE)</f>
        <v>8</v>
      </c>
      <c r="Y610" s="9">
        <f>VLOOKUP(Table1[[#This Row],[Stock]], Table2[[#All],[Stock]:[param_complete]], 10, FALSE)</f>
        <v>2</v>
      </c>
      <c r="Z610" s="9">
        <f>VLOOKUP(Table1[[#This Row],[Stock]], Table2[[#All],[Stock]:[param_complete]], 12, FALSE)</f>
        <v>10</v>
      </c>
      <c r="AA610" s="9">
        <f>VLOOKUP(Table1[[#This Row],[Stock]], Table2[[#All],[Stock]:[param_complete]], 14, FALSE)</f>
        <v>180</v>
      </c>
      <c r="AB610" s="9">
        <f>VLOOKUP(Table1[[#This Row],[Stock]], Table2[[#All],[Stock]:[param_complete]], 16, FALSE)</f>
        <v>343.75</v>
      </c>
      <c r="AC610" s="9">
        <f>VLOOKUP(Table1[[#This Row],[Stock]], Table2[[#All],[Stock]:[param_complete]], 18, FALSE)</f>
        <v>8.6375752E-2</v>
      </c>
      <c r="AD610" s="9">
        <f>VLOOKUP(Table1[[#This Row],[Stock]], Table2[[#All],[Stock]:[param_complete]], 20, FALSE)</f>
        <v>314</v>
      </c>
      <c r="AE610" s="9">
        <f>VLOOKUP(Table1[[#This Row],[Stock]], Table2[[#All],[Stock]:[param_complete]], 22, FALSE)</f>
        <v>25</v>
      </c>
      <c r="AF610" s="9">
        <f>VLOOKUP(Table1[[#This Row],[Stock]], Table2[[#All],[Stock]:[param_complete]], 24, FALSE)</f>
        <v>21</v>
      </c>
      <c r="AG610" s="9">
        <f>VLOOKUP(Table1[[#This Row],[Stock]], Table2[[#All],[Stock]:[param_complete]], 26, FALSE)</f>
        <v>0</v>
      </c>
      <c r="AH610" s="9">
        <f>VLOOKUP(Table1[[#This Row],[Stock]], Table2[[#All],[Stock]:[param_complete]], 28, FALSE)</f>
        <v>0</v>
      </c>
      <c r="AI610" s="9">
        <f>VLOOKUP(Table1[[#This Row],[Stock]], Table2[[#All],[Stock]:[param_complete]], 29, FALSE)</f>
        <v>500</v>
      </c>
      <c r="AJ610" s="9">
        <f>VLOOKUP(Table1[[#This Row],[Stock]], Table2[[#All],[Stock]:[param_complete]], 30, FALSE)</f>
        <v>250</v>
      </c>
      <c r="AK610" s="65">
        <f>VLOOKUP(Table1[[#This Row],[Stock]], Table2[[#All],[Stock]:[param_complete]], 32, FALSE)</f>
        <v>0</v>
      </c>
    </row>
    <row r="611" spans="1:37" x14ac:dyDescent="0.3">
      <c r="A611" t="s">
        <v>24</v>
      </c>
      <c r="B611" t="s">
        <v>25</v>
      </c>
      <c r="C611" t="s">
        <v>26</v>
      </c>
      <c r="D611">
        <v>23</v>
      </c>
      <c r="G611">
        <f t="shared" si="5"/>
        <v>2.25</v>
      </c>
      <c r="H611" t="s">
        <v>27</v>
      </c>
      <c r="I611" t="s">
        <v>28</v>
      </c>
      <c r="K611" t="s">
        <v>29</v>
      </c>
      <c r="L611" t="s">
        <v>29</v>
      </c>
      <c r="M611" s="1"/>
      <c r="N611" s="1" t="s">
        <v>30</v>
      </c>
      <c r="O611" s="1" t="s">
        <v>30</v>
      </c>
      <c r="P611">
        <v>1</v>
      </c>
      <c r="R611" t="s">
        <v>8</v>
      </c>
      <c r="S611" t="s">
        <v>8</v>
      </c>
      <c r="T611" t="s">
        <v>9</v>
      </c>
      <c r="U611" s="9" t="str">
        <f>VLOOKUP(Table1[[#This Row],[Stock]], Table2[[#All],[Stock]:[param_complete]], 2, FALSE)</f>
        <v>reef-associated</v>
      </c>
      <c r="V611" s="9">
        <f>VLOOKUP(Table1[[#This Row],[Stock]], Table2[[#All],[Stock]:[param_complete]], 4, FALSE)</f>
        <v>4.51</v>
      </c>
      <c r="W611" s="9">
        <f>VLOOKUP(Table1[[#This Row],[Stock]], Table2[[#All],[Stock]:[param_complete]], 6, FALSE)</f>
        <v>720</v>
      </c>
      <c r="X611" s="9">
        <f>VLOOKUP(Table1[[#This Row],[Stock]], Table2[[#All],[Stock]:[param_complete]], 8, FALSE)</f>
        <v>8</v>
      </c>
      <c r="Y611" s="9">
        <f>VLOOKUP(Table1[[#This Row],[Stock]], Table2[[#All],[Stock]:[param_complete]], 10, FALSE)</f>
        <v>2</v>
      </c>
      <c r="Z611" s="9">
        <f>VLOOKUP(Table1[[#This Row],[Stock]], Table2[[#All],[Stock]:[param_complete]], 12, FALSE)</f>
        <v>10</v>
      </c>
      <c r="AA611" s="9">
        <f>VLOOKUP(Table1[[#This Row],[Stock]], Table2[[#All],[Stock]:[param_complete]], 14, FALSE)</f>
        <v>180</v>
      </c>
      <c r="AB611" s="9">
        <f>VLOOKUP(Table1[[#This Row],[Stock]], Table2[[#All],[Stock]:[param_complete]], 16, FALSE)</f>
        <v>343.75</v>
      </c>
      <c r="AC611" s="9">
        <f>VLOOKUP(Table1[[#This Row],[Stock]], Table2[[#All],[Stock]:[param_complete]], 18, FALSE)</f>
        <v>8.6375752E-2</v>
      </c>
      <c r="AD611" s="9">
        <f>VLOOKUP(Table1[[#This Row],[Stock]], Table2[[#All],[Stock]:[param_complete]], 20, FALSE)</f>
        <v>314</v>
      </c>
      <c r="AE611" s="9">
        <f>VLOOKUP(Table1[[#This Row],[Stock]], Table2[[#All],[Stock]:[param_complete]], 22, FALSE)</f>
        <v>25</v>
      </c>
      <c r="AF611" s="9">
        <f>VLOOKUP(Table1[[#This Row],[Stock]], Table2[[#All],[Stock]:[param_complete]], 24, FALSE)</f>
        <v>21</v>
      </c>
      <c r="AG611" s="9">
        <f>VLOOKUP(Table1[[#This Row],[Stock]], Table2[[#All],[Stock]:[param_complete]], 26, FALSE)</f>
        <v>0</v>
      </c>
      <c r="AH611" s="9">
        <f>VLOOKUP(Table1[[#This Row],[Stock]], Table2[[#All],[Stock]:[param_complete]], 28, FALSE)</f>
        <v>0</v>
      </c>
      <c r="AI611" s="9">
        <f>VLOOKUP(Table1[[#This Row],[Stock]], Table2[[#All],[Stock]:[param_complete]], 29, FALSE)</f>
        <v>500</v>
      </c>
      <c r="AJ611" s="9">
        <f>VLOOKUP(Table1[[#This Row],[Stock]], Table2[[#All],[Stock]:[param_complete]], 30, FALSE)</f>
        <v>250</v>
      </c>
      <c r="AK611" s="65">
        <f>VLOOKUP(Table1[[#This Row],[Stock]], Table2[[#All],[Stock]:[param_complete]], 32, FALSE)</f>
        <v>0</v>
      </c>
    </row>
    <row r="612" spans="1:37" x14ac:dyDescent="0.3">
      <c r="A612" t="s">
        <v>24</v>
      </c>
      <c r="B612" t="s">
        <v>25</v>
      </c>
      <c r="C612" t="s">
        <v>26</v>
      </c>
      <c r="D612">
        <v>24</v>
      </c>
      <c r="G612">
        <f t="shared" si="5"/>
        <v>2.25</v>
      </c>
      <c r="H612" t="s">
        <v>27</v>
      </c>
      <c r="I612" t="s">
        <v>28</v>
      </c>
      <c r="K612" t="s">
        <v>29</v>
      </c>
      <c r="L612" t="s">
        <v>29</v>
      </c>
      <c r="M612" s="1"/>
      <c r="N612" s="1" t="s">
        <v>30</v>
      </c>
      <c r="O612" s="1" t="s">
        <v>30</v>
      </c>
      <c r="P612">
        <v>1</v>
      </c>
      <c r="R612" t="s">
        <v>8</v>
      </c>
      <c r="S612" t="s">
        <v>8</v>
      </c>
      <c r="T612" t="s">
        <v>9</v>
      </c>
      <c r="U612" s="9" t="str">
        <f>VLOOKUP(Table1[[#This Row],[Stock]], Table2[[#All],[Stock]:[param_complete]], 2, FALSE)</f>
        <v>reef-associated</v>
      </c>
      <c r="V612" s="9">
        <f>VLOOKUP(Table1[[#This Row],[Stock]], Table2[[#All],[Stock]:[param_complete]], 4, FALSE)</f>
        <v>4.51</v>
      </c>
      <c r="W612" s="9">
        <f>VLOOKUP(Table1[[#This Row],[Stock]], Table2[[#All],[Stock]:[param_complete]], 6, FALSE)</f>
        <v>720</v>
      </c>
      <c r="X612" s="9">
        <f>VLOOKUP(Table1[[#This Row],[Stock]], Table2[[#All],[Stock]:[param_complete]], 8, FALSE)</f>
        <v>8</v>
      </c>
      <c r="Y612" s="9">
        <f>VLOOKUP(Table1[[#This Row],[Stock]], Table2[[#All],[Stock]:[param_complete]], 10, FALSE)</f>
        <v>2</v>
      </c>
      <c r="Z612" s="9">
        <f>VLOOKUP(Table1[[#This Row],[Stock]], Table2[[#All],[Stock]:[param_complete]], 12, FALSE)</f>
        <v>10</v>
      </c>
      <c r="AA612" s="9">
        <f>VLOOKUP(Table1[[#This Row],[Stock]], Table2[[#All],[Stock]:[param_complete]], 14, FALSE)</f>
        <v>180</v>
      </c>
      <c r="AB612" s="9">
        <f>VLOOKUP(Table1[[#This Row],[Stock]], Table2[[#All],[Stock]:[param_complete]], 16, FALSE)</f>
        <v>343.75</v>
      </c>
      <c r="AC612" s="9">
        <f>VLOOKUP(Table1[[#This Row],[Stock]], Table2[[#All],[Stock]:[param_complete]], 18, FALSE)</f>
        <v>8.6375752E-2</v>
      </c>
      <c r="AD612" s="9">
        <f>VLOOKUP(Table1[[#This Row],[Stock]], Table2[[#All],[Stock]:[param_complete]], 20, FALSE)</f>
        <v>314</v>
      </c>
      <c r="AE612" s="9">
        <f>VLOOKUP(Table1[[#This Row],[Stock]], Table2[[#All],[Stock]:[param_complete]], 22, FALSE)</f>
        <v>25</v>
      </c>
      <c r="AF612" s="9">
        <f>VLOOKUP(Table1[[#This Row],[Stock]], Table2[[#All],[Stock]:[param_complete]], 24, FALSE)</f>
        <v>21</v>
      </c>
      <c r="AG612" s="9">
        <f>VLOOKUP(Table1[[#This Row],[Stock]], Table2[[#All],[Stock]:[param_complete]], 26, FALSE)</f>
        <v>0</v>
      </c>
      <c r="AH612" s="9">
        <f>VLOOKUP(Table1[[#This Row],[Stock]], Table2[[#All],[Stock]:[param_complete]], 28, FALSE)</f>
        <v>0</v>
      </c>
      <c r="AI612" s="9">
        <f>VLOOKUP(Table1[[#This Row],[Stock]], Table2[[#All],[Stock]:[param_complete]], 29, FALSE)</f>
        <v>500</v>
      </c>
      <c r="AJ612" s="9">
        <f>VLOOKUP(Table1[[#This Row],[Stock]], Table2[[#All],[Stock]:[param_complete]], 30, FALSE)</f>
        <v>250</v>
      </c>
      <c r="AK612" s="65">
        <f>VLOOKUP(Table1[[#This Row],[Stock]], Table2[[#All],[Stock]:[param_complete]], 32, FALSE)</f>
        <v>0</v>
      </c>
    </row>
    <row r="613" spans="1:37" x14ac:dyDescent="0.3">
      <c r="A613" t="s">
        <v>24</v>
      </c>
      <c r="B613" t="s">
        <v>25</v>
      </c>
      <c r="C613" t="s">
        <v>26</v>
      </c>
      <c r="D613">
        <v>25</v>
      </c>
      <c r="G613">
        <f t="shared" si="5"/>
        <v>2.25</v>
      </c>
      <c r="H613" t="s">
        <v>27</v>
      </c>
      <c r="I613" t="s">
        <v>28</v>
      </c>
      <c r="K613" t="s">
        <v>29</v>
      </c>
      <c r="L613" t="s">
        <v>29</v>
      </c>
      <c r="M613" s="1"/>
      <c r="N613" s="1" t="s">
        <v>30</v>
      </c>
      <c r="O613" s="1" t="s">
        <v>30</v>
      </c>
      <c r="P613">
        <v>1</v>
      </c>
      <c r="R613" t="s">
        <v>8</v>
      </c>
      <c r="S613" t="s">
        <v>8</v>
      </c>
      <c r="T613" t="s">
        <v>9</v>
      </c>
      <c r="U613" s="9" t="str">
        <f>VLOOKUP(Table1[[#This Row],[Stock]], Table2[[#All],[Stock]:[param_complete]], 2, FALSE)</f>
        <v>reef-associated</v>
      </c>
      <c r="V613" s="9">
        <f>VLOOKUP(Table1[[#This Row],[Stock]], Table2[[#All],[Stock]:[param_complete]], 4, FALSE)</f>
        <v>4.51</v>
      </c>
      <c r="W613" s="9">
        <f>VLOOKUP(Table1[[#This Row],[Stock]], Table2[[#All],[Stock]:[param_complete]], 6, FALSE)</f>
        <v>720</v>
      </c>
      <c r="X613" s="9">
        <f>VLOOKUP(Table1[[#This Row],[Stock]], Table2[[#All],[Stock]:[param_complete]], 8, FALSE)</f>
        <v>8</v>
      </c>
      <c r="Y613" s="9">
        <f>VLOOKUP(Table1[[#This Row],[Stock]], Table2[[#All],[Stock]:[param_complete]], 10, FALSE)</f>
        <v>2</v>
      </c>
      <c r="Z613" s="9">
        <f>VLOOKUP(Table1[[#This Row],[Stock]], Table2[[#All],[Stock]:[param_complete]], 12, FALSE)</f>
        <v>10</v>
      </c>
      <c r="AA613" s="9">
        <f>VLOOKUP(Table1[[#This Row],[Stock]], Table2[[#All],[Stock]:[param_complete]], 14, FALSE)</f>
        <v>180</v>
      </c>
      <c r="AB613" s="9">
        <f>VLOOKUP(Table1[[#This Row],[Stock]], Table2[[#All],[Stock]:[param_complete]], 16, FALSE)</f>
        <v>343.75</v>
      </c>
      <c r="AC613" s="9">
        <f>VLOOKUP(Table1[[#This Row],[Stock]], Table2[[#All],[Stock]:[param_complete]], 18, FALSE)</f>
        <v>8.6375752E-2</v>
      </c>
      <c r="AD613" s="9">
        <f>VLOOKUP(Table1[[#This Row],[Stock]], Table2[[#All],[Stock]:[param_complete]], 20, FALSE)</f>
        <v>314</v>
      </c>
      <c r="AE613" s="9">
        <f>VLOOKUP(Table1[[#This Row],[Stock]], Table2[[#All],[Stock]:[param_complete]], 22, FALSE)</f>
        <v>25</v>
      </c>
      <c r="AF613" s="9">
        <f>VLOOKUP(Table1[[#This Row],[Stock]], Table2[[#All],[Stock]:[param_complete]], 24, FALSE)</f>
        <v>21</v>
      </c>
      <c r="AG613" s="9">
        <f>VLOOKUP(Table1[[#This Row],[Stock]], Table2[[#All],[Stock]:[param_complete]], 26, FALSE)</f>
        <v>0</v>
      </c>
      <c r="AH613" s="9">
        <f>VLOOKUP(Table1[[#This Row],[Stock]], Table2[[#All],[Stock]:[param_complete]], 28, FALSE)</f>
        <v>0</v>
      </c>
      <c r="AI613" s="9">
        <f>VLOOKUP(Table1[[#This Row],[Stock]], Table2[[#All],[Stock]:[param_complete]], 29, FALSE)</f>
        <v>500</v>
      </c>
      <c r="AJ613" s="9">
        <f>VLOOKUP(Table1[[#This Row],[Stock]], Table2[[#All],[Stock]:[param_complete]], 30, FALSE)</f>
        <v>250</v>
      </c>
      <c r="AK613" s="65">
        <f>VLOOKUP(Table1[[#This Row],[Stock]], Table2[[#All],[Stock]:[param_complete]], 32, FALSE)</f>
        <v>0</v>
      </c>
    </row>
    <row r="614" spans="1:37" x14ac:dyDescent="0.3">
      <c r="A614" t="s">
        <v>24</v>
      </c>
      <c r="B614" t="s">
        <v>25</v>
      </c>
      <c r="C614" t="s">
        <v>26</v>
      </c>
      <c r="D614">
        <v>26</v>
      </c>
      <c r="G614">
        <f t="shared" si="5"/>
        <v>2.25</v>
      </c>
      <c r="H614" t="s">
        <v>27</v>
      </c>
      <c r="I614" t="s">
        <v>28</v>
      </c>
      <c r="K614" t="s">
        <v>29</v>
      </c>
      <c r="L614" t="s">
        <v>29</v>
      </c>
      <c r="M614" s="1"/>
      <c r="N614" s="1" t="s">
        <v>30</v>
      </c>
      <c r="O614" s="1" t="s">
        <v>30</v>
      </c>
      <c r="P614">
        <v>1</v>
      </c>
      <c r="R614" t="s">
        <v>8</v>
      </c>
      <c r="S614" t="s">
        <v>8</v>
      </c>
      <c r="T614" t="s">
        <v>9</v>
      </c>
      <c r="U614" s="9" t="str">
        <f>VLOOKUP(Table1[[#This Row],[Stock]], Table2[[#All],[Stock]:[param_complete]], 2, FALSE)</f>
        <v>reef-associated</v>
      </c>
      <c r="V614" s="9">
        <f>VLOOKUP(Table1[[#This Row],[Stock]], Table2[[#All],[Stock]:[param_complete]], 4, FALSE)</f>
        <v>4.51</v>
      </c>
      <c r="W614" s="9">
        <f>VLOOKUP(Table1[[#This Row],[Stock]], Table2[[#All],[Stock]:[param_complete]], 6, FALSE)</f>
        <v>720</v>
      </c>
      <c r="X614" s="9">
        <f>VLOOKUP(Table1[[#This Row],[Stock]], Table2[[#All],[Stock]:[param_complete]], 8, FALSE)</f>
        <v>8</v>
      </c>
      <c r="Y614" s="9">
        <f>VLOOKUP(Table1[[#This Row],[Stock]], Table2[[#All],[Stock]:[param_complete]], 10, FALSE)</f>
        <v>2</v>
      </c>
      <c r="Z614" s="9">
        <f>VLOOKUP(Table1[[#This Row],[Stock]], Table2[[#All],[Stock]:[param_complete]], 12, FALSE)</f>
        <v>10</v>
      </c>
      <c r="AA614" s="9">
        <f>VLOOKUP(Table1[[#This Row],[Stock]], Table2[[#All],[Stock]:[param_complete]], 14, FALSE)</f>
        <v>180</v>
      </c>
      <c r="AB614" s="9">
        <f>VLOOKUP(Table1[[#This Row],[Stock]], Table2[[#All],[Stock]:[param_complete]], 16, FALSE)</f>
        <v>343.75</v>
      </c>
      <c r="AC614" s="9">
        <f>VLOOKUP(Table1[[#This Row],[Stock]], Table2[[#All],[Stock]:[param_complete]], 18, FALSE)</f>
        <v>8.6375752E-2</v>
      </c>
      <c r="AD614" s="9">
        <f>VLOOKUP(Table1[[#This Row],[Stock]], Table2[[#All],[Stock]:[param_complete]], 20, FALSE)</f>
        <v>314</v>
      </c>
      <c r="AE614" s="9">
        <f>VLOOKUP(Table1[[#This Row],[Stock]], Table2[[#All],[Stock]:[param_complete]], 22, FALSE)</f>
        <v>25</v>
      </c>
      <c r="AF614" s="9">
        <f>VLOOKUP(Table1[[#This Row],[Stock]], Table2[[#All],[Stock]:[param_complete]], 24, FALSE)</f>
        <v>21</v>
      </c>
      <c r="AG614" s="9">
        <f>VLOOKUP(Table1[[#This Row],[Stock]], Table2[[#All],[Stock]:[param_complete]], 26, FALSE)</f>
        <v>0</v>
      </c>
      <c r="AH614" s="9">
        <f>VLOOKUP(Table1[[#This Row],[Stock]], Table2[[#All],[Stock]:[param_complete]], 28, FALSE)</f>
        <v>0</v>
      </c>
      <c r="AI614" s="9">
        <f>VLOOKUP(Table1[[#This Row],[Stock]], Table2[[#All],[Stock]:[param_complete]], 29, FALSE)</f>
        <v>500</v>
      </c>
      <c r="AJ614" s="9">
        <f>VLOOKUP(Table1[[#This Row],[Stock]], Table2[[#All],[Stock]:[param_complete]], 30, FALSE)</f>
        <v>250</v>
      </c>
      <c r="AK614" s="65">
        <f>VLOOKUP(Table1[[#This Row],[Stock]], Table2[[#All],[Stock]:[param_complete]], 32, FALSE)</f>
        <v>0</v>
      </c>
    </row>
    <row r="615" spans="1:37" x14ac:dyDescent="0.3">
      <c r="A615" t="s">
        <v>24</v>
      </c>
      <c r="B615" t="s">
        <v>25</v>
      </c>
      <c r="C615" t="s">
        <v>26</v>
      </c>
      <c r="D615">
        <v>27</v>
      </c>
      <c r="G615">
        <f t="shared" si="5"/>
        <v>2.25</v>
      </c>
      <c r="H615" t="s">
        <v>27</v>
      </c>
      <c r="I615" t="s">
        <v>28</v>
      </c>
      <c r="K615" t="s">
        <v>29</v>
      </c>
      <c r="L615" t="s">
        <v>29</v>
      </c>
      <c r="M615" s="1"/>
      <c r="N615" s="1" t="s">
        <v>30</v>
      </c>
      <c r="O615" s="1" t="s">
        <v>30</v>
      </c>
      <c r="P615">
        <v>1</v>
      </c>
      <c r="R615" t="s">
        <v>8</v>
      </c>
      <c r="S615" t="s">
        <v>8</v>
      </c>
      <c r="T615" t="s">
        <v>9</v>
      </c>
      <c r="U615" s="9" t="str">
        <f>VLOOKUP(Table1[[#This Row],[Stock]], Table2[[#All],[Stock]:[param_complete]], 2, FALSE)</f>
        <v>reef-associated</v>
      </c>
      <c r="V615" s="9">
        <f>VLOOKUP(Table1[[#This Row],[Stock]], Table2[[#All],[Stock]:[param_complete]], 4, FALSE)</f>
        <v>4.51</v>
      </c>
      <c r="W615" s="9">
        <f>VLOOKUP(Table1[[#This Row],[Stock]], Table2[[#All],[Stock]:[param_complete]], 6, FALSE)</f>
        <v>720</v>
      </c>
      <c r="X615" s="9">
        <f>VLOOKUP(Table1[[#This Row],[Stock]], Table2[[#All],[Stock]:[param_complete]], 8, FALSE)</f>
        <v>8</v>
      </c>
      <c r="Y615" s="9">
        <f>VLOOKUP(Table1[[#This Row],[Stock]], Table2[[#All],[Stock]:[param_complete]], 10, FALSE)</f>
        <v>2</v>
      </c>
      <c r="Z615" s="9">
        <f>VLOOKUP(Table1[[#This Row],[Stock]], Table2[[#All],[Stock]:[param_complete]], 12, FALSE)</f>
        <v>10</v>
      </c>
      <c r="AA615" s="9">
        <f>VLOOKUP(Table1[[#This Row],[Stock]], Table2[[#All],[Stock]:[param_complete]], 14, FALSE)</f>
        <v>180</v>
      </c>
      <c r="AB615" s="9">
        <f>VLOOKUP(Table1[[#This Row],[Stock]], Table2[[#All],[Stock]:[param_complete]], 16, FALSE)</f>
        <v>343.75</v>
      </c>
      <c r="AC615" s="9">
        <f>VLOOKUP(Table1[[#This Row],[Stock]], Table2[[#All],[Stock]:[param_complete]], 18, FALSE)</f>
        <v>8.6375752E-2</v>
      </c>
      <c r="AD615" s="9">
        <f>VLOOKUP(Table1[[#This Row],[Stock]], Table2[[#All],[Stock]:[param_complete]], 20, FALSE)</f>
        <v>314</v>
      </c>
      <c r="AE615" s="9">
        <f>VLOOKUP(Table1[[#This Row],[Stock]], Table2[[#All],[Stock]:[param_complete]], 22, FALSE)</f>
        <v>25</v>
      </c>
      <c r="AF615" s="9">
        <f>VLOOKUP(Table1[[#This Row],[Stock]], Table2[[#All],[Stock]:[param_complete]], 24, FALSE)</f>
        <v>21</v>
      </c>
      <c r="AG615" s="9">
        <f>VLOOKUP(Table1[[#This Row],[Stock]], Table2[[#All],[Stock]:[param_complete]], 26, FALSE)</f>
        <v>0</v>
      </c>
      <c r="AH615" s="9">
        <f>VLOOKUP(Table1[[#This Row],[Stock]], Table2[[#All],[Stock]:[param_complete]], 28, FALSE)</f>
        <v>0</v>
      </c>
      <c r="AI615" s="9">
        <f>VLOOKUP(Table1[[#This Row],[Stock]], Table2[[#All],[Stock]:[param_complete]], 29, FALSE)</f>
        <v>500</v>
      </c>
      <c r="AJ615" s="9">
        <f>VLOOKUP(Table1[[#This Row],[Stock]], Table2[[#All],[Stock]:[param_complete]], 30, FALSE)</f>
        <v>250</v>
      </c>
      <c r="AK615" s="65">
        <f>VLOOKUP(Table1[[#This Row],[Stock]], Table2[[#All],[Stock]:[param_complete]], 32, FALSE)</f>
        <v>0</v>
      </c>
    </row>
    <row r="616" spans="1:37" x14ac:dyDescent="0.3">
      <c r="A616" t="s">
        <v>24</v>
      </c>
      <c r="B616" t="s">
        <v>25</v>
      </c>
      <c r="C616" t="s">
        <v>26</v>
      </c>
      <c r="D616">
        <v>28</v>
      </c>
      <c r="G616">
        <f t="shared" si="5"/>
        <v>2.25</v>
      </c>
      <c r="H616" t="s">
        <v>27</v>
      </c>
      <c r="I616" t="s">
        <v>28</v>
      </c>
      <c r="K616" t="s">
        <v>29</v>
      </c>
      <c r="L616" t="s">
        <v>29</v>
      </c>
      <c r="M616" s="1"/>
      <c r="N616" s="1" t="s">
        <v>30</v>
      </c>
      <c r="O616" s="1" t="s">
        <v>30</v>
      </c>
      <c r="P616">
        <v>1</v>
      </c>
      <c r="R616" t="s">
        <v>8</v>
      </c>
      <c r="S616" t="s">
        <v>8</v>
      </c>
      <c r="T616" t="s">
        <v>9</v>
      </c>
      <c r="U616" s="9" t="str">
        <f>VLOOKUP(Table1[[#This Row],[Stock]], Table2[[#All],[Stock]:[param_complete]], 2, FALSE)</f>
        <v>reef-associated</v>
      </c>
      <c r="V616" s="9">
        <f>VLOOKUP(Table1[[#This Row],[Stock]], Table2[[#All],[Stock]:[param_complete]], 4, FALSE)</f>
        <v>4.51</v>
      </c>
      <c r="W616" s="9">
        <f>VLOOKUP(Table1[[#This Row],[Stock]], Table2[[#All],[Stock]:[param_complete]], 6, FALSE)</f>
        <v>720</v>
      </c>
      <c r="X616" s="9">
        <f>VLOOKUP(Table1[[#This Row],[Stock]], Table2[[#All],[Stock]:[param_complete]], 8, FALSE)</f>
        <v>8</v>
      </c>
      <c r="Y616" s="9">
        <f>VLOOKUP(Table1[[#This Row],[Stock]], Table2[[#All],[Stock]:[param_complete]], 10, FALSE)</f>
        <v>2</v>
      </c>
      <c r="Z616" s="9">
        <f>VLOOKUP(Table1[[#This Row],[Stock]], Table2[[#All],[Stock]:[param_complete]], 12, FALSE)</f>
        <v>10</v>
      </c>
      <c r="AA616" s="9">
        <f>VLOOKUP(Table1[[#This Row],[Stock]], Table2[[#All],[Stock]:[param_complete]], 14, FALSE)</f>
        <v>180</v>
      </c>
      <c r="AB616" s="9">
        <f>VLOOKUP(Table1[[#This Row],[Stock]], Table2[[#All],[Stock]:[param_complete]], 16, FALSE)</f>
        <v>343.75</v>
      </c>
      <c r="AC616" s="9">
        <f>VLOOKUP(Table1[[#This Row],[Stock]], Table2[[#All],[Stock]:[param_complete]], 18, FALSE)</f>
        <v>8.6375752E-2</v>
      </c>
      <c r="AD616" s="9">
        <f>VLOOKUP(Table1[[#This Row],[Stock]], Table2[[#All],[Stock]:[param_complete]], 20, FALSE)</f>
        <v>314</v>
      </c>
      <c r="AE616" s="9">
        <f>VLOOKUP(Table1[[#This Row],[Stock]], Table2[[#All],[Stock]:[param_complete]], 22, FALSE)</f>
        <v>25</v>
      </c>
      <c r="AF616" s="9">
        <f>VLOOKUP(Table1[[#This Row],[Stock]], Table2[[#All],[Stock]:[param_complete]], 24, FALSE)</f>
        <v>21</v>
      </c>
      <c r="AG616" s="9">
        <f>VLOOKUP(Table1[[#This Row],[Stock]], Table2[[#All],[Stock]:[param_complete]], 26, FALSE)</f>
        <v>0</v>
      </c>
      <c r="AH616" s="9">
        <f>VLOOKUP(Table1[[#This Row],[Stock]], Table2[[#All],[Stock]:[param_complete]], 28, FALSE)</f>
        <v>0</v>
      </c>
      <c r="AI616" s="9">
        <f>VLOOKUP(Table1[[#This Row],[Stock]], Table2[[#All],[Stock]:[param_complete]], 29, FALSE)</f>
        <v>500</v>
      </c>
      <c r="AJ616" s="9">
        <f>VLOOKUP(Table1[[#This Row],[Stock]], Table2[[#All],[Stock]:[param_complete]], 30, FALSE)</f>
        <v>250</v>
      </c>
      <c r="AK616" s="65">
        <f>VLOOKUP(Table1[[#This Row],[Stock]], Table2[[#All],[Stock]:[param_complete]], 32, FALSE)</f>
        <v>0</v>
      </c>
    </row>
    <row r="617" spans="1:37" x14ac:dyDescent="0.3">
      <c r="A617" t="s">
        <v>24</v>
      </c>
      <c r="B617" t="s">
        <v>25</v>
      </c>
      <c r="C617" t="s">
        <v>26</v>
      </c>
      <c r="D617">
        <v>29</v>
      </c>
      <c r="G617">
        <f t="shared" si="5"/>
        <v>2.25</v>
      </c>
      <c r="H617" t="s">
        <v>27</v>
      </c>
      <c r="I617" t="s">
        <v>28</v>
      </c>
      <c r="K617" t="s">
        <v>29</v>
      </c>
      <c r="L617" t="s">
        <v>29</v>
      </c>
      <c r="M617" s="1"/>
      <c r="N617" s="1" t="s">
        <v>30</v>
      </c>
      <c r="O617" s="1" t="s">
        <v>30</v>
      </c>
      <c r="P617">
        <v>1</v>
      </c>
      <c r="R617" t="s">
        <v>8</v>
      </c>
      <c r="S617" t="s">
        <v>8</v>
      </c>
      <c r="T617" t="s">
        <v>9</v>
      </c>
      <c r="U617" s="9" t="str">
        <f>VLOOKUP(Table1[[#This Row],[Stock]], Table2[[#All],[Stock]:[param_complete]], 2, FALSE)</f>
        <v>reef-associated</v>
      </c>
      <c r="V617" s="9">
        <f>VLOOKUP(Table1[[#This Row],[Stock]], Table2[[#All],[Stock]:[param_complete]], 4, FALSE)</f>
        <v>4.51</v>
      </c>
      <c r="W617" s="9">
        <f>VLOOKUP(Table1[[#This Row],[Stock]], Table2[[#All],[Stock]:[param_complete]], 6, FALSE)</f>
        <v>720</v>
      </c>
      <c r="X617" s="9">
        <f>VLOOKUP(Table1[[#This Row],[Stock]], Table2[[#All],[Stock]:[param_complete]], 8, FALSE)</f>
        <v>8</v>
      </c>
      <c r="Y617" s="9">
        <f>VLOOKUP(Table1[[#This Row],[Stock]], Table2[[#All],[Stock]:[param_complete]], 10, FALSE)</f>
        <v>2</v>
      </c>
      <c r="Z617" s="9">
        <f>VLOOKUP(Table1[[#This Row],[Stock]], Table2[[#All],[Stock]:[param_complete]], 12, FALSE)</f>
        <v>10</v>
      </c>
      <c r="AA617" s="9">
        <f>VLOOKUP(Table1[[#This Row],[Stock]], Table2[[#All],[Stock]:[param_complete]], 14, FALSE)</f>
        <v>180</v>
      </c>
      <c r="AB617" s="9">
        <f>VLOOKUP(Table1[[#This Row],[Stock]], Table2[[#All],[Stock]:[param_complete]], 16, FALSE)</f>
        <v>343.75</v>
      </c>
      <c r="AC617" s="9">
        <f>VLOOKUP(Table1[[#This Row],[Stock]], Table2[[#All],[Stock]:[param_complete]], 18, FALSE)</f>
        <v>8.6375752E-2</v>
      </c>
      <c r="AD617" s="9">
        <f>VLOOKUP(Table1[[#This Row],[Stock]], Table2[[#All],[Stock]:[param_complete]], 20, FALSE)</f>
        <v>314</v>
      </c>
      <c r="AE617" s="9">
        <f>VLOOKUP(Table1[[#This Row],[Stock]], Table2[[#All],[Stock]:[param_complete]], 22, FALSE)</f>
        <v>25</v>
      </c>
      <c r="AF617" s="9">
        <f>VLOOKUP(Table1[[#This Row],[Stock]], Table2[[#All],[Stock]:[param_complete]], 24, FALSE)</f>
        <v>21</v>
      </c>
      <c r="AG617" s="9">
        <f>VLOOKUP(Table1[[#This Row],[Stock]], Table2[[#All],[Stock]:[param_complete]], 26, FALSE)</f>
        <v>0</v>
      </c>
      <c r="AH617" s="9">
        <f>VLOOKUP(Table1[[#This Row],[Stock]], Table2[[#All],[Stock]:[param_complete]], 28, FALSE)</f>
        <v>0</v>
      </c>
      <c r="AI617" s="9">
        <f>VLOOKUP(Table1[[#This Row],[Stock]], Table2[[#All],[Stock]:[param_complete]], 29, FALSE)</f>
        <v>500</v>
      </c>
      <c r="AJ617" s="9">
        <f>VLOOKUP(Table1[[#This Row],[Stock]], Table2[[#All],[Stock]:[param_complete]], 30, FALSE)</f>
        <v>250</v>
      </c>
      <c r="AK617" s="65">
        <f>VLOOKUP(Table1[[#This Row],[Stock]], Table2[[#All],[Stock]:[param_complete]], 32, FALSE)</f>
        <v>0</v>
      </c>
    </row>
    <row r="618" spans="1:37" x14ac:dyDescent="0.3">
      <c r="A618" t="s">
        <v>24</v>
      </c>
      <c r="B618" t="s">
        <v>25</v>
      </c>
      <c r="C618" t="s">
        <v>26</v>
      </c>
      <c r="D618">
        <v>30</v>
      </c>
      <c r="G618">
        <f t="shared" si="5"/>
        <v>2.25</v>
      </c>
      <c r="H618" t="s">
        <v>27</v>
      </c>
      <c r="I618" t="s">
        <v>28</v>
      </c>
      <c r="K618" t="s">
        <v>29</v>
      </c>
      <c r="L618" t="s">
        <v>29</v>
      </c>
      <c r="M618" s="1"/>
      <c r="N618" s="1" t="s">
        <v>30</v>
      </c>
      <c r="O618" s="1" t="s">
        <v>30</v>
      </c>
      <c r="P618">
        <v>1</v>
      </c>
      <c r="R618" t="s">
        <v>8</v>
      </c>
      <c r="S618" t="s">
        <v>8</v>
      </c>
      <c r="T618" t="s">
        <v>9</v>
      </c>
      <c r="U618" s="9" t="str">
        <f>VLOOKUP(Table1[[#This Row],[Stock]], Table2[[#All],[Stock]:[param_complete]], 2, FALSE)</f>
        <v>reef-associated</v>
      </c>
      <c r="V618" s="9">
        <f>VLOOKUP(Table1[[#This Row],[Stock]], Table2[[#All],[Stock]:[param_complete]], 4, FALSE)</f>
        <v>4.51</v>
      </c>
      <c r="W618" s="9">
        <f>VLOOKUP(Table1[[#This Row],[Stock]], Table2[[#All],[Stock]:[param_complete]], 6, FALSE)</f>
        <v>720</v>
      </c>
      <c r="X618" s="9">
        <f>VLOOKUP(Table1[[#This Row],[Stock]], Table2[[#All],[Stock]:[param_complete]], 8, FALSE)</f>
        <v>8</v>
      </c>
      <c r="Y618" s="9">
        <f>VLOOKUP(Table1[[#This Row],[Stock]], Table2[[#All],[Stock]:[param_complete]], 10, FALSE)</f>
        <v>2</v>
      </c>
      <c r="Z618" s="9">
        <f>VLOOKUP(Table1[[#This Row],[Stock]], Table2[[#All],[Stock]:[param_complete]], 12, FALSE)</f>
        <v>10</v>
      </c>
      <c r="AA618" s="9">
        <f>VLOOKUP(Table1[[#This Row],[Stock]], Table2[[#All],[Stock]:[param_complete]], 14, FALSE)</f>
        <v>180</v>
      </c>
      <c r="AB618" s="9">
        <f>VLOOKUP(Table1[[#This Row],[Stock]], Table2[[#All],[Stock]:[param_complete]], 16, FALSE)</f>
        <v>343.75</v>
      </c>
      <c r="AC618" s="9">
        <f>VLOOKUP(Table1[[#This Row],[Stock]], Table2[[#All],[Stock]:[param_complete]], 18, FALSE)</f>
        <v>8.6375752E-2</v>
      </c>
      <c r="AD618" s="9">
        <f>VLOOKUP(Table1[[#This Row],[Stock]], Table2[[#All],[Stock]:[param_complete]], 20, FALSE)</f>
        <v>314</v>
      </c>
      <c r="AE618" s="9">
        <f>VLOOKUP(Table1[[#This Row],[Stock]], Table2[[#All],[Stock]:[param_complete]], 22, FALSE)</f>
        <v>25</v>
      </c>
      <c r="AF618" s="9">
        <f>VLOOKUP(Table1[[#This Row],[Stock]], Table2[[#All],[Stock]:[param_complete]], 24, FALSE)</f>
        <v>21</v>
      </c>
      <c r="AG618" s="9">
        <f>VLOOKUP(Table1[[#This Row],[Stock]], Table2[[#All],[Stock]:[param_complete]], 26, FALSE)</f>
        <v>0</v>
      </c>
      <c r="AH618" s="9">
        <f>VLOOKUP(Table1[[#This Row],[Stock]], Table2[[#All],[Stock]:[param_complete]], 28, FALSE)</f>
        <v>0</v>
      </c>
      <c r="AI618" s="9">
        <f>VLOOKUP(Table1[[#This Row],[Stock]], Table2[[#All],[Stock]:[param_complete]], 29, FALSE)</f>
        <v>500</v>
      </c>
      <c r="AJ618" s="9">
        <f>VLOOKUP(Table1[[#This Row],[Stock]], Table2[[#All],[Stock]:[param_complete]], 30, FALSE)</f>
        <v>250</v>
      </c>
      <c r="AK618" s="65">
        <f>VLOOKUP(Table1[[#This Row],[Stock]], Table2[[#All],[Stock]:[param_complete]], 32, FALSE)</f>
        <v>0</v>
      </c>
    </row>
    <row r="619" spans="1:37" x14ac:dyDescent="0.3">
      <c r="A619" t="s">
        <v>24</v>
      </c>
      <c r="B619" t="s">
        <v>25</v>
      </c>
      <c r="C619" t="s">
        <v>26</v>
      </c>
      <c r="D619">
        <v>31</v>
      </c>
      <c r="G619">
        <f t="shared" si="5"/>
        <v>2.25</v>
      </c>
      <c r="H619" t="s">
        <v>27</v>
      </c>
      <c r="I619" t="s">
        <v>28</v>
      </c>
      <c r="K619" t="s">
        <v>29</v>
      </c>
      <c r="L619" t="s">
        <v>29</v>
      </c>
      <c r="M619" s="1"/>
      <c r="N619" s="1" t="s">
        <v>30</v>
      </c>
      <c r="O619" s="1" t="s">
        <v>30</v>
      </c>
      <c r="P619">
        <v>1</v>
      </c>
      <c r="R619" t="s">
        <v>8</v>
      </c>
      <c r="S619" t="s">
        <v>8</v>
      </c>
      <c r="T619" t="s">
        <v>9</v>
      </c>
      <c r="U619" s="9" t="str">
        <f>VLOOKUP(Table1[[#This Row],[Stock]], Table2[[#All],[Stock]:[param_complete]], 2, FALSE)</f>
        <v>reef-associated</v>
      </c>
      <c r="V619" s="9">
        <f>VLOOKUP(Table1[[#This Row],[Stock]], Table2[[#All],[Stock]:[param_complete]], 4, FALSE)</f>
        <v>4.51</v>
      </c>
      <c r="W619" s="9">
        <f>VLOOKUP(Table1[[#This Row],[Stock]], Table2[[#All],[Stock]:[param_complete]], 6, FALSE)</f>
        <v>720</v>
      </c>
      <c r="X619" s="9">
        <f>VLOOKUP(Table1[[#This Row],[Stock]], Table2[[#All],[Stock]:[param_complete]], 8, FALSE)</f>
        <v>8</v>
      </c>
      <c r="Y619" s="9">
        <f>VLOOKUP(Table1[[#This Row],[Stock]], Table2[[#All],[Stock]:[param_complete]], 10, FALSE)</f>
        <v>2</v>
      </c>
      <c r="Z619" s="9">
        <f>VLOOKUP(Table1[[#This Row],[Stock]], Table2[[#All],[Stock]:[param_complete]], 12, FALSE)</f>
        <v>10</v>
      </c>
      <c r="AA619" s="9">
        <f>VLOOKUP(Table1[[#This Row],[Stock]], Table2[[#All],[Stock]:[param_complete]], 14, FALSE)</f>
        <v>180</v>
      </c>
      <c r="AB619" s="9">
        <f>VLOOKUP(Table1[[#This Row],[Stock]], Table2[[#All],[Stock]:[param_complete]], 16, FALSE)</f>
        <v>343.75</v>
      </c>
      <c r="AC619" s="9">
        <f>VLOOKUP(Table1[[#This Row],[Stock]], Table2[[#All],[Stock]:[param_complete]], 18, FALSE)</f>
        <v>8.6375752E-2</v>
      </c>
      <c r="AD619" s="9">
        <f>VLOOKUP(Table1[[#This Row],[Stock]], Table2[[#All],[Stock]:[param_complete]], 20, FALSE)</f>
        <v>314</v>
      </c>
      <c r="AE619" s="9">
        <f>VLOOKUP(Table1[[#This Row],[Stock]], Table2[[#All],[Stock]:[param_complete]], 22, FALSE)</f>
        <v>25</v>
      </c>
      <c r="AF619" s="9">
        <f>VLOOKUP(Table1[[#This Row],[Stock]], Table2[[#All],[Stock]:[param_complete]], 24, FALSE)</f>
        <v>21</v>
      </c>
      <c r="AG619" s="9">
        <f>VLOOKUP(Table1[[#This Row],[Stock]], Table2[[#All],[Stock]:[param_complete]], 26, FALSE)</f>
        <v>0</v>
      </c>
      <c r="AH619" s="9">
        <f>VLOOKUP(Table1[[#This Row],[Stock]], Table2[[#All],[Stock]:[param_complete]], 28, FALSE)</f>
        <v>0</v>
      </c>
      <c r="AI619" s="9">
        <f>VLOOKUP(Table1[[#This Row],[Stock]], Table2[[#All],[Stock]:[param_complete]], 29, FALSE)</f>
        <v>500</v>
      </c>
      <c r="AJ619" s="9">
        <f>VLOOKUP(Table1[[#This Row],[Stock]], Table2[[#All],[Stock]:[param_complete]], 30, FALSE)</f>
        <v>250</v>
      </c>
      <c r="AK619" s="65">
        <f>VLOOKUP(Table1[[#This Row],[Stock]], Table2[[#All],[Stock]:[param_complete]], 32, FALSE)</f>
        <v>0</v>
      </c>
    </row>
    <row r="620" spans="1:37" x14ac:dyDescent="0.3">
      <c r="A620" t="s">
        <v>24</v>
      </c>
      <c r="B620" t="s">
        <v>25</v>
      </c>
      <c r="C620" t="s">
        <v>26</v>
      </c>
      <c r="D620">
        <v>32</v>
      </c>
      <c r="G620">
        <f t="shared" si="5"/>
        <v>2.25</v>
      </c>
      <c r="H620" t="s">
        <v>27</v>
      </c>
      <c r="I620" t="s">
        <v>28</v>
      </c>
      <c r="K620" t="s">
        <v>29</v>
      </c>
      <c r="L620" t="s">
        <v>29</v>
      </c>
      <c r="M620" s="1"/>
      <c r="N620" s="1" t="s">
        <v>30</v>
      </c>
      <c r="O620" s="1" t="s">
        <v>30</v>
      </c>
      <c r="P620">
        <v>1</v>
      </c>
      <c r="R620" t="s">
        <v>8</v>
      </c>
      <c r="S620" t="s">
        <v>8</v>
      </c>
      <c r="T620" t="s">
        <v>9</v>
      </c>
      <c r="U620" s="9" t="str">
        <f>VLOOKUP(Table1[[#This Row],[Stock]], Table2[[#All],[Stock]:[param_complete]], 2, FALSE)</f>
        <v>reef-associated</v>
      </c>
      <c r="V620" s="9">
        <f>VLOOKUP(Table1[[#This Row],[Stock]], Table2[[#All],[Stock]:[param_complete]], 4, FALSE)</f>
        <v>4.51</v>
      </c>
      <c r="W620" s="9">
        <f>VLOOKUP(Table1[[#This Row],[Stock]], Table2[[#All],[Stock]:[param_complete]], 6, FALSE)</f>
        <v>720</v>
      </c>
      <c r="X620" s="9">
        <f>VLOOKUP(Table1[[#This Row],[Stock]], Table2[[#All],[Stock]:[param_complete]], 8, FALSE)</f>
        <v>8</v>
      </c>
      <c r="Y620" s="9">
        <f>VLOOKUP(Table1[[#This Row],[Stock]], Table2[[#All],[Stock]:[param_complete]], 10, FALSE)</f>
        <v>2</v>
      </c>
      <c r="Z620" s="9">
        <f>VLOOKUP(Table1[[#This Row],[Stock]], Table2[[#All],[Stock]:[param_complete]], 12, FALSE)</f>
        <v>10</v>
      </c>
      <c r="AA620" s="9">
        <f>VLOOKUP(Table1[[#This Row],[Stock]], Table2[[#All],[Stock]:[param_complete]], 14, FALSE)</f>
        <v>180</v>
      </c>
      <c r="AB620" s="9">
        <f>VLOOKUP(Table1[[#This Row],[Stock]], Table2[[#All],[Stock]:[param_complete]], 16, FALSE)</f>
        <v>343.75</v>
      </c>
      <c r="AC620" s="9">
        <f>VLOOKUP(Table1[[#This Row],[Stock]], Table2[[#All],[Stock]:[param_complete]], 18, FALSE)</f>
        <v>8.6375752E-2</v>
      </c>
      <c r="AD620" s="9">
        <f>VLOOKUP(Table1[[#This Row],[Stock]], Table2[[#All],[Stock]:[param_complete]], 20, FALSE)</f>
        <v>314</v>
      </c>
      <c r="AE620" s="9">
        <f>VLOOKUP(Table1[[#This Row],[Stock]], Table2[[#All],[Stock]:[param_complete]], 22, FALSE)</f>
        <v>25</v>
      </c>
      <c r="AF620" s="9">
        <f>VLOOKUP(Table1[[#This Row],[Stock]], Table2[[#All],[Stock]:[param_complete]], 24, FALSE)</f>
        <v>21</v>
      </c>
      <c r="AG620" s="9">
        <f>VLOOKUP(Table1[[#This Row],[Stock]], Table2[[#All],[Stock]:[param_complete]], 26, FALSE)</f>
        <v>0</v>
      </c>
      <c r="AH620" s="9">
        <f>VLOOKUP(Table1[[#This Row],[Stock]], Table2[[#All],[Stock]:[param_complete]], 28, FALSE)</f>
        <v>0</v>
      </c>
      <c r="AI620" s="9">
        <f>VLOOKUP(Table1[[#This Row],[Stock]], Table2[[#All],[Stock]:[param_complete]], 29, FALSE)</f>
        <v>500</v>
      </c>
      <c r="AJ620" s="9">
        <f>VLOOKUP(Table1[[#This Row],[Stock]], Table2[[#All],[Stock]:[param_complete]], 30, FALSE)</f>
        <v>250</v>
      </c>
      <c r="AK620" s="65">
        <f>VLOOKUP(Table1[[#This Row],[Stock]], Table2[[#All],[Stock]:[param_complete]], 32, FALSE)</f>
        <v>0</v>
      </c>
    </row>
    <row r="621" spans="1:37" s="97" customFormat="1" x14ac:dyDescent="0.3">
      <c r="A621" t="s">
        <v>24</v>
      </c>
      <c r="B621" t="s">
        <v>25</v>
      </c>
      <c r="C621" t="s">
        <v>26</v>
      </c>
      <c r="D621">
        <v>33</v>
      </c>
      <c r="E621"/>
      <c r="F621"/>
      <c r="G621">
        <f t="shared" si="5"/>
        <v>2.25</v>
      </c>
      <c r="H621" t="s">
        <v>27</v>
      </c>
      <c r="I621" t="s">
        <v>28</v>
      </c>
      <c r="J621"/>
      <c r="K621" t="s">
        <v>29</v>
      </c>
      <c r="L621" t="s">
        <v>29</v>
      </c>
      <c r="M621" s="1"/>
      <c r="N621" s="1" t="s">
        <v>30</v>
      </c>
      <c r="O621" s="1" t="s">
        <v>30</v>
      </c>
      <c r="P621">
        <v>1</v>
      </c>
      <c r="Q621"/>
      <c r="R621" t="s">
        <v>8</v>
      </c>
      <c r="S621" t="s">
        <v>8</v>
      </c>
      <c r="T621" t="s">
        <v>9</v>
      </c>
      <c r="U621" s="9" t="str">
        <f>VLOOKUP(Table1[[#This Row],[Stock]], Table2[[#All],[Stock]:[param_complete]], 2, FALSE)</f>
        <v>reef-associated</v>
      </c>
      <c r="V621" s="9">
        <f>VLOOKUP(Table1[[#This Row],[Stock]], Table2[[#All],[Stock]:[param_complete]], 4, FALSE)</f>
        <v>4.51</v>
      </c>
      <c r="W621" s="9">
        <f>VLOOKUP(Table1[[#This Row],[Stock]], Table2[[#All],[Stock]:[param_complete]], 6, FALSE)</f>
        <v>720</v>
      </c>
      <c r="X621" s="9">
        <f>VLOOKUP(Table1[[#This Row],[Stock]], Table2[[#All],[Stock]:[param_complete]], 8, FALSE)</f>
        <v>8</v>
      </c>
      <c r="Y621" s="9">
        <f>VLOOKUP(Table1[[#This Row],[Stock]], Table2[[#All],[Stock]:[param_complete]], 10, FALSE)</f>
        <v>2</v>
      </c>
      <c r="Z621" s="9">
        <f>VLOOKUP(Table1[[#This Row],[Stock]], Table2[[#All],[Stock]:[param_complete]], 12, FALSE)</f>
        <v>10</v>
      </c>
      <c r="AA621" s="9">
        <f>VLOOKUP(Table1[[#This Row],[Stock]], Table2[[#All],[Stock]:[param_complete]], 14, FALSE)</f>
        <v>180</v>
      </c>
      <c r="AB621" s="9">
        <f>VLOOKUP(Table1[[#This Row],[Stock]], Table2[[#All],[Stock]:[param_complete]], 16, FALSE)</f>
        <v>343.75</v>
      </c>
      <c r="AC621" s="9">
        <f>VLOOKUP(Table1[[#This Row],[Stock]], Table2[[#All],[Stock]:[param_complete]], 18, FALSE)</f>
        <v>8.6375752E-2</v>
      </c>
      <c r="AD621" s="9">
        <f>VLOOKUP(Table1[[#This Row],[Stock]], Table2[[#All],[Stock]:[param_complete]], 20, FALSE)</f>
        <v>314</v>
      </c>
      <c r="AE621" s="9">
        <f>VLOOKUP(Table1[[#This Row],[Stock]], Table2[[#All],[Stock]:[param_complete]], 22, FALSE)</f>
        <v>25</v>
      </c>
      <c r="AF621" s="9">
        <f>VLOOKUP(Table1[[#This Row],[Stock]], Table2[[#All],[Stock]:[param_complete]], 24, FALSE)</f>
        <v>21</v>
      </c>
      <c r="AG621" s="9">
        <f>VLOOKUP(Table1[[#This Row],[Stock]], Table2[[#All],[Stock]:[param_complete]], 26, FALSE)</f>
        <v>0</v>
      </c>
      <c r="AH621" s="9">
        <f>VLOOKUP(Table1[[#This Row],[Stock]], Table2[[#All],[Stock]:[param_complete]], 28, FALSE)</f>
        <v>0</v>
      </c>
      <c r="AI621" s="9">
        <f>VLOOKUP(Table1[[#This Row],[Stock]], Table2[[#All],[Stock]:[param_complete]], 29, FALSE)</f>
        <v>500</v>
      </c>
      <c r="AJ621" s="9">
        <f>VLOOKUP(Table1[[#This Row],[Stock]], Table2[[#All],[Stock]:[param_complete]], 30, FALSE)</f>
        <v>250</v>
      </c>
      <c r="AK621" s="65">
        <f>VLOOKUP(Table1[[#This Row],[Stock]], Table2[[#All],[Stock]:[param_complete]], 32, FALSE)</f>
        <v>0</v>
      </c>
    </row>
    <row r="622" spans="1:37" x14ac:dyDescent="0.3">
      <c r="A622" t="s">
        <v>24</v>
      </c>
      <c r="B622" t="s">
        <v>25</v>
      </c>
      <c r="C622" t="s">
        <v>26</v>
      </c>
      <c r="D622">
        <v>34</v>
      </c>
      <c r="G622">
        <f t="shared" si="5"/>
        <v>2.25</v>
      </c>
      <c r="H622" t="s">
        <v>27</v>
      </c>
      <c r="I622" t="s">
        <v>28</v>
      </c>
      <c r="K622" t="s">
        <v>29</v>
      </c>
      <c r="L622" t="s">
        <v>29</v>
      </c>
      <c r="M622" s="1"/>
      <c r="N622" s="1" t="s">
        <v>30</v>
      </c>
      <c r="O622" s="1" t="s">
        <v>30</v>
      </c>
      <c r="P622">
        <v>1</v>
      </c>
      <c r="R622" t="s">
        <v>8</v>
      </c>
      <c r="S622" t="s">
        <v>8</v>
      </c>
      <c r="T622" t="s">
        <v>9</v>
      </c>
      <c r="U622" s="9" t="str">
        <f>VLOOKUP(Table1[[#This Row],[Stock]], Table2[[#All],[Stock]:[param_complete]], 2, FALSE)</f>
        <v>reef-associated</v>
      </c>
      <c r="V622" s="9">
        <f>VLOOKUP(Table1[[#This Row],[Stock]], Table2[[#All],[Stock]:[param_complete]], 4, FALSE)</f>
        <v>4.51</v>
      </c>
      <c r="W622" s="9">
        <f>VLOOKUP(Table1[[#This Row],[Stock]], Table2[[#All],[Stock]:[param_complete]], 6, FALSE)</f>
        <v>720</v>
      </c>
      <c r="X622" s="9">
        <f>VLOOKUP(Table1[[#This Row],[Stock]], Table2[[#All],[Stock]:[param_complete]], 8, FALSE)</f>
        <v>8</v>
      </c>
      <c r="Y622" s="9">
        <f>VLOOKUP(Table1[[#This Row],[Stock]], Table2[[#All],[Stock]:[param_complete]], 10, FALSE)</f>
        <v>2</v>
      </c>
      <c r="Z622" s="9">
        <f>VLOOKUP(Table1[[#This Row],[Stock]], Table2[[#All],[Stock]:[param_complete]], 12, FALSE)</f>
        <v>10</v>
      </c>
      <c r="AA622" s="9">
        <f>VLOOKUP(Table1[[#This Row],[Stock]], Table2[[#All],[Stock]:[param_complete]], 14, FALSE)</f>
        <v>180</v>
      </c>
      <c r="AB622" s="9">
        <f>VLOOKUP(Table1[[#This Row],[Stock]], Table2[[#All],[Stock]:[param_complete]], 16, FALSE)</f>
        <v>343.75</v>
      </c>
      <c r="AC622" s="9">
        <f>VLOOKUP(Table1[[#This Row],[Stock]], Table2[[#All],[Stock]:[param_complete]], 18, FALSE)</f>
        <v>8.6375752E-2</v>
      </c>
      <c r="AD622" s="9">
        <f>VLOOKUP(Table1[[#This Row],[Stock]], Table2[[#All],[Stock]:[param_complete]], 20, FALSE)</f>
        <v>314</v>
      </c>
      <c r="AE622" s="9">
        <f>VLOOKUP(Table1[[#This Row],[Stock]], Table2[[#All],[Stock]:[param_complete]], 22, FALSE)</f>
        <v>25</v>
      </c>
      <c r="AF622" s="9">
        <f>VLOOKUP(Table1[[#This Row],[Stock]], Table2[[#All],[Stock]:[param_complete]], 24, FALSE)</f>
        <v>21</v>
      </c>
      <c r="AG622" s="9">
        <f>VLOOKUP(Table1[[#This Row],[Stock]], Table2[[#All],[Stock]:[param_complete]], 26, FALSE)</f>
        <v>0</v>
      </c>
      <c r="AH622" s="9">
        <f>VLOOKUP(Table1[[#This Row],[Stock]], Table2[[#All],[Stock]:[param_complete]], 28, FALSE)</f>
        <v>0</v>
      </c>
      <c r="AI622" s="9">
        <f>VLOOKUP(Table1[[#This Row],[Stock]], Table2[[#All],[Stock]:[param_complete]], 29, FALSE)</f>
        <v>500</v>
      </c>
      <c r="AJ622" s="9">
        <f>VLOOKUP(Table1[[#This Row],[Stock]], Table2[[#All],[Stock]:[param_complete]], 30, FALSE)</f>
        <v>250</v>
      </c>
      <c r="AK622" s="65">
        <f>VLOOKUP(Table1[[#This Row],[Stock]], Table2[[#All],[Stock]:[param_complete]], 32, FALSE)</f>
        <v>0</v>
      </c>
    </row>
    <row r="623" spans="1:37" x14ac:dyDescent="0.3">
      <c r="A623" t="s">
        <v>24</v>
      </c>
      <c r="B623" t="s">
        <v>25</v>
      </c>
      <c r="C623" t="s">
        <v>26</v>
      </c>
      <c r="D623">
        <v>35</v>
      </c>
      <c r="G623">
        <f t="shared" si="5"/>
        <v>2.25</v>
      </c>
      <c r="H623" t="s">
        <v>27</v>
      </c>
      <c r="I623" t="s">
        <v>28</v>
      </c>
      <c r="K623" t="s">
        <v>29</v>
      </c>
      <c r="L623" t="s">
        <v>29</v>
      </c>
      <c r="M623" s="1"/>
      <c r="N623" s="1" t="s">
        <v>30</v>
      </c>
      <c r="O623" s="1" t="s">
        <v>30</v>
      </c>
      <c r="P623">
        <v>1</v>
      </c>
      <c r="R623" t="s">
        <v>8</v>
      </c>
      <c r="S623" t="s">
        <v>8</v>
      </c>
      <c r="T623" t="s">
        <v>9</v>
      </c>
      <c r="U623" s="9" t="str">
        <f>VLOOKUP(Table1[[#This Row],[Stock]], Table2[[#All],[Stock]:[param_complete]], 2, FALSE)</f>
        <v>reef-associated</v>
      </c>
      <c r="V623" s="9">
        <f>VLOOKUP(Table1[[#This Row],[Stock]], Table2[[#All],[Stock]:[param_complete]], 4, FALSE)</f>
        <v>4.51</v>
      </c>
      <c r="W623" s="9">
        <f>VLOOKUP(Table1[[#This Row],[Stock]], Table2[[#All],[Stock]:[param_complete]], 6, FALSE)</f>
        <v>720</v>
      </c>
      <c r="X623" s="9">
        <f>VLOOKUP(Table1[[#This Row],[Stock]], Table2[[#All],[Stock]:[param_complete]], 8, FALSE)</f>
        <v>8</v>
      </c>
      <c r="Y623" s="9">
        <f>VLOOKUP(Table1[[#This Row],[Stock]], Table2[[#All],[Stock]:[param_complete]], 10, FALSE)</f>
        <v>2</v>
      </c>
      <c r="Z623" s="9">
        <f>VLOOKUP(Table1[[#This Row],[Stock]], Table2[[#All],[Stock]:[param_complete]], 12, FALSE)</f>
        <v>10</v>
      </c>
      <c r="AA623" s="9">
        <f>VLOOKUP(Table1[[#This Row],[Stock]], Table2[[#All],[Stock]:[param_complete]], 14, FALSE)</f>
        <v>180</v>
      </c>
      <c r="AB623" s="9">
        <f>VLOOKUP(Table1[[#This Row],[Stock]], Table2[[#All],[Stock]:[param_complete]], 16, FALSE)</f>
        <v>343.75</v>
      </c>
      <c r="AC623" s="9">
        <f>VLOOKUP(Table1[[#This Row],[Stock]], Table2[[#All],[Stock]:[param_complete]], 18, FALSE)</f>
        <v>8.6375752E-2</v>
      </c>
      <c r="AD623" s="9">
        <f>VLOOKUP(Table1[[#This Row],[Stock]], Table2[[#All],[Stock]:[param_complete]], 20, FALSE)</f>
        <v>314</v>
      </c>
      <c r="AE623" s="9">
        <f>VLOOKUP(Table1[[#This Row],[Stock]], Table2[[#All],[Stock]:[param_complete]], 22, FALSE)</f>
        <v>25</v>
      </c>
      <c r="AF623" s="9">
        <f>VLOOKUP(Table1[[#This Row],[Stock]], Table2[[#All],[Stock]:[param_complete]], 24, FALSE)</f>
        <v>21</v>
      </c>
      <c r="AG623" s="9">
        <f>VLOOKUP(Table1[[#This Row],[Stock]], Table2[[#All],[Stock]:[param_complete]], 26, FALSE)</f>
        <v>0</v>
      </c>
      <c r="AH623" s="9">
        <f>VLOOKUP(Table1[[#This Row],[Stock]], Table2[[#All],[Stock]:[param_complete]], 28, FALSE)</f>
        <v>0</v>
      </c>
      <c r="AI623" s="9">
        <f>VLOOKUP(Table1[[#This Row],[Stock]], Table2[[#All],[Stock]:[param_complete]], 29, FALSE)</f>
        <v>500</v>
      </c>
      <c r="AJ623" s="9">
        <f>VLOOKUP(Table1[[#This Row],[Stock]], Table2[[#All],[Stock]:[param_complete]], 30, FALSE)</f>
        <v>250</v>
      </c>
      <c r="AK623" s="65">
        <f>VLOOKUP(Table1[[#This Row],[Stock]], Table2[[#All],[Stock]:[param_complete]], 32, FALSE)</f>
        <v>0</v>
      </c>
    </row>
    <row r="624" spans="1:37" x14ac:dyDescent="0.3">
      <c r="A624" t="s">
        <v>24</v>
      </c>
      <c r="B624" t="s">
        <v>25</v>
      </c>
      <c r="C624" t="s">
        <v>26</v>
      </c>
      <c r="D624">
        <v>36</v>
      </c>
      <c r="F624">
        <v>0.82</v>
      </c>
      <c r="G624">
        <f t="shared" si="5"/>
        <v>2.25</v>
      </c>
      <c r="H624" t="s">
        <v>27</v>
      </c>
      <c r="I624" t="s">
        <v>28</v>
      </c>
      <c r="K624" t="s">
        <v>29</v>
      </c>
      <c r="L624" t="s">
        <v>29</v>
      </c>
      <c r="M624" s="1"/>
      <c r="N624" s="1" t="s">
        <v>30</v>
      </c>
      <c r="O624" s="1" t="s">
        <v>30</v>
      </c>
      <c r="P624">
        <v>1</v>
      </c>
      <c r="R624" t="s">
        <v>8</v>
      </c>
      <c r="S624" t="s">
        <v>8</v>
      </c>
      <c r="T624" t="s">
        <v>9</v>
      </c>
      <c r="U624" s="9" t="str">
        <f>VLOOKUP(Table1[[#This Row],[Stock]], Table2[[#All],[Stock]:[param_complete]], 2, FALSE)</f>
        <v>reef-associated</v>
      </c>
      <c r="V624" s="9">
        <f>VLOOKUP(Table1[[#This Row],[Stock]], Table2[[#All],[Stock]:[param_complete]], 4, FALSE)</f>
        <v>4.51</v>
      </c>
      <c r="W624" s="9">
        <f>VLOOKUP(Table1[[#This Row],[Stock]], Table2[[#All],[Stock]:[param_complete]], 6, FALSE)</f>
        <v>720</v>
      </c>
      <c r="X624" s="9">
        <f>VLOOKUP(Table1[[#This Row],[Stock]], Table2[[#All],[Stock]:[param_complete]], 8, FALSE)</f>
        <v>8</v>
      </c>
      <c r="Y624" s="9">
        <f>VLOOKUP(Table1[[#This Row],[Stock]], Table2[[#All],[Stock]:[param_complete]], 10, FALSE)</f>
        <v>2</v>
      </c>
      <c r="Z624" s="9">
        <f>VLOOKUP(Table1[[#This Row],[Stock]], Table2[[#All],[Stock]:[param_complete]], 12, FALSE)</f>
        <v>10</v>
      </c>
      <c r="AA624" s="9">
        <f>VLOOKUP(Table1[[#This Row],[Stock]], Table2[[#All],[Stock]:[param_complete]], 14, FALSE)</f>
        <v>180</v>
      </c>
      <c r="AB624" s="9">
        <f>VLOOKUP(Table1[[#This Row],[Stock]], Table2[[#All],[Stock]:[param_complete]], 16, FALSE)</f>
        <v>343.75</v>
      </c>
      <c r="AC624" s="9">
        <f>VLOOKUP(Table1[[#This Row],[Stock]], Table2[[#All],[Stock]:[param_complete]], 18, FALSE)</f>
        <v>8.6375752E-2</v>
      </c>
      <c r="AD624" s="9">
        <f>VLOOKUP(Table1[[#This Row],[Stock]], Table2[[#All],[Stock]:[param_complete]], 20, FALSE)</f>
        <v>314</v>
      </c>
      <c r="AE624" s="9">
        <f>VLOOKUP(Table1[[#This Row],[Stock]], Table2[[#All],[Stock]:[param_complete]], 22, FALSE)</f>
        <v>25</v>
      </c>
      <c r="AF624" s="9">
        <f>VLOOKUP(Table1[[#This Row],[Stock]], Table2[[#All],[Stock]:[param_complete]], 24, FALSE)</f>
        <v>21</v>
      </c>
      <c r="AG624" s="9">
        <f>VLOOKUP(Table1[[#This Row],[Stock]], Table2[[#All],[Stock]:[param_complete]], 26, FALSE)</f>
        <v>0</v>
      </c>
      <c r="AH624" s="9">
        <f>VLOOKUP(Table1[[#This Row],[Stock]], Table2[[#All],[Stock]:[param_complete]], 28, FALSE)</f>
        <v>0</v>
      </c>
      <c r="AI624" s="9">
        <f>VLOOKUP(Table1[[#This Row],[Stock]], Table2[[#All],[Stock]:[param_complete]], 29, FALSE)</f>
        <v>500</v>
      </c>
      <c r="AJ624" s="9">
        <f>VLOOKUP(Table1[[#This Row],[Stock]], Table2[[#All],[Stock]:[param_complete]], 30, FALSE)</f>
        <v>250</v>
      </c>
      <c r="AK624" s="65">
        <f>VLOOKUP(Table1[[#This Row],[Stock]], Table2[[#All],[Stock]:[param_complete]], 32, FALSE)</f>
        <v>0</v>
      </c>
    </row>
    <row r="625" spans="1:37" x14ac:dyDescent="0.3">
      <c r="A625" s="9" t="s">
        <v>242</v>
      </c>
      <c r="B625" s="9" t="s">
        <v>238</v>
      </c>
      <c r="C625" s="9" t="s">
        <v>239</v>
      </c>
      <c r="D625">
        <v>0</v>
      </c>
      <c r="E625">
        <v>0</v>
      </c>
      <c r="F625" s="9"/>
      <c r="G625" s="9"/>
      <c r="H625" s="9"/>
      <c r="I625" s="9"/>
      <c r="J625" s="9" t="s">
        <v>240</v>
      </c>
      <c r="K625" s="9"/>
      <c r="L625" s="9"/>
      <c r="M625" s="1" t="s">
        <v>241</v>
      </c>
      <c r="N625" s="9"/>
      <c r="O625" s="9"/>
      <c r="P625" s="9">
        <v>0</v>
      </c>
      <c r="Q625" s="9" t="s">
        <v>7</v>
      </c>
      <c r="R625" s="9"/>
      <c r="S625" s="9"/>
      <c r="T625" s="65"/>
      <c r="U625" s="65" t="str">
        <f>VLOOKUP(Table1[[#This Row],[Stock]], Table2[[#All],[Stock]:[param_complete]], 2, FALSE)</f>
        <v>reef-associated</v>
      </c>
      <c r="V625" s="65">
        <f>VLOOKUP(Table1[[#This Row],[Stock]], Table2[[#All],[Stock]:[param_complete]], 4, FALSE)</f>
        <v>4.2</v>
      </c>
      <c r="W625" s="65">
        <f>VLOOKUP(Table1[[#This Row],[Stock]], Table2[[#All],[Stock]:[param_complete]], 6, FALSE)</f>
        <v>670</v>
      </c>
      <c r="X625" s="65">
        <f>VLOOKUP(Table1[[#This Row],[Stock]], Table2[[#All],[Stock]:[param_complete]], 8, FALSE)</f>
        <v>8.5</v>
      </c>
      <c r="Y625" s="65">
        <f>VLOOKUP(Table1[[#This Row],[Stock]], Table2[[#All],[Stock]:[param_complete]], 10, FALSE)</f>
        <v>2</v>
      </c>
      <c r="Z625" s="65">
        <f>VLOOKUP(Table1[[#This Row],[Stock]], Table2[[#All],[Stock]:[param_complete]], 12, FALSE)</f>
        <v>8</v>
      </c>
      <c r="AA625" s="65">
        <f>VLOOKUP(Table1[[#This Row],[Stock]], Table2[[#All],[Stock]:[param_complete]], 14, FALSE)</f>
        <v>222</v>
      </c>
      <c r="AB625" s="65">
        <f>VLOOKUP(Table1[[#This Row],[Stock]], Table2[[#All],[Stock]:[param_complete]], 16, FALSE)</f>
        <v>288</v>
      </c>
      <c r="AC625" s="65">
        <f>VLOOKUP(Table1[[#This Row],[Stock]], Table2[[#All],[Stock]:[param_complete]], 18, FALSE)</f>
        <v>0.151</v>
      </c>
      <c r="AD625" s="65">
        <f>VLOOKUP(Table1[[#This Row],[Stock]], Table2[[#All],[Stock]:[param_complete]], 20, FALSE)</f>
        <v>300</v>
      </c>
      <c r="AE625" s="65">
        <f>VLOOKUP(Table1[[#This Row],[Stock]], Table2[[#All],[Stock]:[param_complete]], 22, FALSE)</f>
        <v>27</v>
      </c>
      <c r="AF625" s="65">
        <f>VLOOKUP(Table1[[#This Row],[Stock]], Table2[[#All],[Stock]:[param_complete]], 24, FALSE)</f>
        <v>19</v>
      </c>
      <c r="AG625" s="65">
        <f>VLOOKUP(Table1[[#This Row],[Stock]], Table2[[#All],[Stock]:[param_complete]], 26, FALSE)</f>
        <v>0</v>
      </c>
      <c r="AH625" s="65">
        <f>VLOOKUP(Table1[[#This Row],[Stock]], Table2[[#All],[Stock]:[param_complete]], 28, FALSE)</f>
        <v>0</v>
      </c>
      <c r="AI625" s="65">
        <f>VLOOKUP(Table1[[#This Row],[Stock]], Table2[[#All],[Stock]:[param_complete]], 29, FALSE)</f>
        <v>100</v>
      </c>
      <c r="AJ625" s="65">
        <f>VLOOKUP(Table1[[#This Row],[Stock]], Table2[[#All],[Stock]:[param_complete]], 30, FALSE)</f>
        <v>50</v>
      </c>
      <c r="AK625" s="65">
        <f>VLOOKUP(Table1[[#This Row],[Stock]], Table2[[#All],[Stock]:[param_complete]], 32, FALSE)</f>
        <v>0</v>
      </c>
    </row>
    <row r="626" spans="1:37" x14ac:dyDescent="0.3">
      <c r="A626" s="9" t="s">
        <v>242</v>
      </c>
      <c r="B626" s="9" t="s">
        <v>238</v>
      </c>
      <c r="C626" s="9" t="s">
        <v>239</v>
      </c>
      <c r="D626">
        <v>1</v>
      </c>
      <c r="E626">
        <v>0</v>
      </c>
      <c r="F626" s="9"/>
      <c r="G626" s="9"/>
      <c r="H626" s="9"/>
      <c r="I626" s="9"/>
      <c r="J626" s="9" t="s">
        <v>240</v>
      </c>
      <c r="K626" s="9"/>
      <c r="L626" s="9"/>
      <c r="M626" s="1" t="s">
        <v>241</v>
      </c>
      <c r="N626" s="9"/>
      <c r="O626" s="9"/>
      <c r="P626" s="9">
        <v>0</v>
      </c>
      <c r="Q626" s="9" t="s">
        <v>7</v>
      </c>
      <c r="R626" s="9"/>
      <c r="S626" s="9"/>
      <c r="T626" s="65"/>
      <c r="U626" s="65" t="str">
        <f>VLOOKUP(Table1[[#This Row],[Stock]], Table2[[#All],[Stock]:[param_complete]], 2, FALSE)</f>
        <v>reef-associated</v>
      </c>
      <c r="V626" s="65">
        <f>VLOOKUP(Table1[[#This Row],[Stock]], Table2[[#All],[Stock]:[param_complete]], 4, FALSE)</f>
        <v>4.2</v>
      </c>
      <c r="W626" s="65">
        <f>VLOOKUP(Table1[[#This Row],[Stock]], Table2[[#All],[Stock]:[param_complete]], 6, FALSE)</f>
        <v>670</v>
      </c>
      <c r="X626" s="65">
        <f>VLOOKUP(Table1[[#This Row],[Stock]], Table2[[#All],[Stock]:[param_complete]], 8, FALSE)</f>
        <v>8.5</v>
      </c>
      <c r="Y626" s="65">
        <f>VLOOKUP(Table1[[#This Row],[Stock]], Table2[[#All],[Stock]:[param_complete]], 10, FALSE)</f>
        <v>2</v>
      </c>
      <c r="Z626" s="65">
        <f>VLOOKUP(Table1[[#This Row],[Stock]], Table2[[#All],[Stock]:[param_complete]], 12, FALSE)</f>
        <v>8</v>
      </c>
      <c r="AA626" s="65">
        <f>VLOOKUP(Table1[[#This Row],[Stock]], Table2[[#All],[Stock]:[param_complete]], 14, FALSE)</f>
        <v>222</v>
      </c>
      <c r="AB626" s="65">
        <f>VLOOKUP(Table1[[#This Row],[Stock]], Table2[[#All],[Stock]:[param_complete]], 16, FALSE)</f>
        <v>288</v>
      </c>
      <c r="AC626" s="65">
        <f>VLOOKUP(Table1[[#This Row],[Stock]], Table2[[#All],[Stock]:[param_complete]], 18, FALSE)</f>
        <v>0.151</v>
      </c>
      <c r="AD626" s="65">
        <f>VLOOKUP(Table1[[#This Row],[Stock]], Table2[[#All],[Stock]:[param_complete]], 20, FALSE)</f>
        <v>300</v>
      </c>
      <c r="AE626" s="65">
        <f>VLOOKUP(Table1[[#This Row],[Stock]], Table2[[#All],[Stock]:[param_complete]], 22, FALSE)</f>
        <v>27</v>
      </c>
      <c r="AF626" s="65">
        <f>VLOOKUP(Table1[[#This Row],[Stock]], Table2[[#All],[Stock]:[param_complete]], 24, FALSE)</f>
        <v>19</v>
      </c>
      <c r="AG626" s="65">
        <f>VLOOKUP(Table1[[#This Row],[Stock]], Table2[[#All],[Stock]:[param_complete]], 26, FALSE)</f>
        <v>0</v>
      </c>
      <c r="AH626" s="65">
        <f>VLOOKUP(Table1[[#This Row],[Stock]], Table2[[#All],[Stock]:[param_complete]], 28, FALSE)</f>
        <v>0</v>
      </c>
      <c r="AI626" s="65">
        <f>VLOOKUP(Table1[[#This Row],[Stock]], Table2[[#All],[Stock]:[param_complete]], 29, FALSE)</f>
        <v>100</v>
      </c>
      <c r="AJ626" s="65">
        <f>VLOOKUP(Table1[[#This Row],[Stock]], Table2[[#All],[Stock]:[param_complete]], 30, FALSE)</f>
        <v>50</v>
      </c>
      <c r="AK626" s="65">
        <f>VLOOKUP(Table1[[#This Row],[Stock]], Table2[[#All],[Stock]:[param_complete]], 32, FALSE)</f>
        <v>0</v>
      </c>
    </row>
    <row r="627" spans="1:37" x14ac:dyDescent="0.3">
      <c r="A627" s="9" t="s">
        <v>242</v>
      </c>
      <c r="B627" s="9" t="s">
        <v>238</v>
      </c>
      <c r="C627" s="9" t="s">
        <v>239</v>
      </c>
      <c r="D627">
        <v>2</v>
      </c>
      <c r="E627">
        <v>0</v>
      </c>
      <c r="F627" s="9"/>
      <c r="G627" s="9"/>
      <c r="H627" s="9"/>
      <c r="I627" s="9"/>
      <c r="J627" s="9" t="s">
        <v>240</v>
      </c>
      <c r="K627" s="9"/>
      <c r="L627" s="9"/>
      <c r="M627" s="1" t="s">
        <v>241</v>
      </c>
      <c r="N627" s="9"/>
      <c r="O627" s="9"/>
      <c r="P627" s="9">
        <v>0</v>
      </c>
      <c r="Q627" s="9" t="s">
        <v>7</v>
      </c>
      <c r="R627" s="9"/>
      <c r="S627" s="9"/>
      <c r="T627" s="65"/>
      <c r="U627" s="65" t="str">
        <f>VLOOKUP(Table1[[#This Row],[Stock]], Table2[[#All],[Stock]:[param_complete]], 2, FALSE)</f>
        <v>reef-associated</v>
      </c>
      <c r="V627" s="65">
        <f>VLOOKUP(Table1[[#This Row],[Stock]], Table2[[#All],[Stock]:[param_complete]], 4, FALSE)</f>
        <v>4.2</v>
      </c>
      <c r="W627" s="65">
        <f>VLOOKUP(Table1[[#This Row],[Stock]], Table2[[#All],[Stock]:[param_complete]], 6, FALSE)</f>
        <v>670</v>
      </c>
      <c r="X627" s="65">
        <f>VLOOKUP(Table1[[#This Row],[Stock]], Table2[[#All],[Stock]:[param_complete]], 8, FALSE)</f>
        <v>8.5</v>
      </c>
      <c r="Y627" s="65">
        <f>VLOOKUP(Table1[[#This Row],[Stock]], Table2[[#All],[Stock]:[param_complete]], 10, FALSE)</f>
        <v>2</v>
      </c>
      <c r="Z627" s="65">
        <f>VLOOKUP(Table1[[#This Row],[Stock]], Table2[[#All],[Stock]:[param_complete]], 12, FALSE)</f>
        <v>8</v>
      </c>
      <c r="AA627" s="65">
        <f>VLOOKUP(Table1[[#This Row],[Stock]], Table2[[#All],[Stock]:[param_complete]], 14, FALSE)</f>
        <v>222</v>
      </c>
      <c r="AB627" s="65">
        <f>VLOOKUP(Table1[[#This Row],[Stock]], Table2[[#All],[Stock]:[param_complete]], 16, FALSE)</f>
        <v>288</v>
      </c>
      <c r="AC627" s="65">
        <f>VLOOKUP(Table1[[#This Row],[Stock]], Table2[[#All],[Stock]:[param_complete]], 18, FALSE)</f>
        <v>0.151</v>
      </c>
      <c r="AD627" s="65">
        <f>VLOOKUP(Table1[[#This Row],[Stock]], Table2[[#All],[Stock]:[param_complete]], 20, FALSE)</f>
        <v>300</v>
      </c>
      <c r="AE627" s="65">
        <f>VLOOKUP(Table1[[#This Row],[Stock]], Table2[[#All],[Stock]:[param_complete]], 22, FALSE)</f>
        <v>27</v>
      </c>
      <c r="AF627" s="65">
        <f>VLOOKUP(Table1[[#This Row],[Stock]], Table2[[#All],[Stock]:[param_complete]], 24, FALSE)</f>
        <v>19</v>
      </c>
      <c r="AG627" s="65">
        <f>VLOOKUP(Table1[[#This Row],[Stock]], Table2[[#All],[Stock]:[param_complete]], 26, FALSE)</f>
        <v>0</v>
      </c>
      <c r="AH627" s="65">
        <f>VLOOKUP(Table1[[#This Row],[Stock]], Table2[[#All],[Stock]:[param_complete]], 28, FALSE)</f>
        <v>0</v>
      </c>
      <c r="AI627" s="65">
        <f>VLOOKUP(Table1[[#This Row],[Stock]], Table2[[#All],[Stock]:[param_complete]], 29, FALSE)</f>
        <v>100</v>
      </c>
      <c r="AJ627" s="65">
        <f>VLOOKUP(Table1[[#This Row],[Stock]], Table2[[#All],[Stock]:[param_complete]], 30, FALSE)</f>
        <v>50</v>
      </c>
      <c r="AK627" s="65">
        <f>VLOOKUP(Table1[[#This Row],[Stock]], Table2[[#All],[Stock]:[param_complete]], 32, FALSE)</f>
        <v>0</v>
      </c>
    </row>
    <row r="628" spans="1:37" x14ac:dyDescent="0.3">
      <c r="A628" s="9" t="s">
        <v>242</v>
      </c>
      <c r="B628" s="9" t="s">
        <v>238</v>
      </c>
      <c r="C628" s="9" t="s">
        <v>239</v>
      </c>
      <c r="D628">
        <v>3</v>
      </c>
      <c r="E628">
        <v>0</v>
      </c>
      <c r="F628" s="9"/>
      <c r="G628" s="9"/>
      <c r="H628" s="9"/>
      <c r="I628" s="9"/>
      <c r="J628" s="9" t="s">
        <v>240</v>
      </c>
      <c r="K628" s="9"/>
      <c r="L628" s="9"/>
      <c r="M628" s="1" t="s">
        <v>241</v>
      </c>
      <c r="N628" s="9"/>
      <c r="O628" s="9"/>
      <c r="P628" s="9">
        <v>0</v>
      </c>
      <c r="Q628" s="9" t="s">
        <v>7</v>
      </c>
      <c r="R628" s="9"/>
      <c r="S628" s="9"/>
      <c r="T628" s="65"/>
      <c r="U628" s="65" t="str">
        <f>VLOOKUP(Table1[[#This Row],[Stock]], Table2[[#All],[Stock]:[param_complete]], 2, FALSE)</f>
        <v>reef-associated</v>
      </c>
      <c r="V628" s="65">
        <f>VLOOKUP(Table1[[#This Row],[Stock]], Table2[[#All],[Stock]:[param_complete]], 4, FALSE)</f>
        <v>4.2</v>
      </c>
      <c r="W628" s="65">
        <f>VLOOKUP(Table1[[#This Row],[Stock]], Table2[[#All],[Stock]:[param_complete]], 6, FALSE)</f>
        <v>670</v>
      </c>
      <c r="X628" s="65">
        <f>VLOOKUP(Table1[[#This Row],[Stock]], Table2[[#All],[Stock]:[param_complete]], 8, FALSE)</f>
        <v>8.5</v>
      </c>
      <c r="Y628" s="65">
        <f>VLOOKUP(Table1[[#This Row],[Stock]], Table2[[#All],[Stock]:[param_complete]], 10, FALSE)</f>
        <v>2</v>
      </c>
      <c r="Z628" s="65">
        <f>VLOOKUP(Table1[[#This Row],[Stock]], Table2[[#All],[Stock]:[param_complete]], 12, FALSE)</f>
        <v>8</v>
      </c>
      <c r="AA628" s="65">
        <f>VLOOKUP(Table1[[#This Row],[Stock]], Table2[[#All],[Stock]:[param_complete]], 14, FALSE)</f>
        <v>222</v>
      </c>
      <c r="AB628" s="65">
        <f>VLOOKUP(Table1[[#This Row],[Stock]], Table2[[#All],[Stock]:[param_complete]], 16, FALSE)</f>
        <v>288</v>
      </c>
      <c r="AC628" s="65">
        <f>VLOOKUP(Table1[[#This Row],[Stock]], Table2[[#All],[Stock]:[param_complete]], 18, FALSE)</f>
        <v>0.151</v>
      </c>
      <c r="AD628" s="65">
        <f>VLOOKUP(Table1[[#This Row],[Stock]], Table2[[#All],[Stock]:[param_complete]], 20, FALSE)</f>
        <v>300</v>
      </c>
      <c r="AE628" s="65">
        <f>VLOOKUP(Table1[[#This Row],[Stock]], Table2[[#All],[Stock]:[param_complete]], 22, FALSE)</f>
        <v>27</v>
      </c>
      <c r="AF628" s="65">
        <f>VLOOKUP(Table1[[#This Row],[Stock]], Table2[[#All],[Stock]:[param_complete]], 24, FALSE)</f>
        <v>19</v>
      </c>
      <c r="AG628" s="65">
        <f>VLOOKUP(Table1[[#This Row],[Stock]], Table2[[#All],[Stock]:[param_complete]], 26, FALSE)</f>
        <v>0</v>
      </c>
      <c r="AH628" s="65">
        <f>VLOOKUP(Table1[[#This Row],[Stock]], Table2[[#All],[Stock]:[param_complete]], 28, FALSE)</f>
        <v>0</v>
      </c>
      <c r="AI628" s="65">
        <f>VLOOKUP(Table1[[#This Row],[Stock]], Table2[[#All],[Stock]:[param_complete]], 29, FALSE)</f>
        <v>100</v>
      </c>
      <c r="AJ628" s="65">
        <f>VLOOKUP(Table1[[#This Row],[Stock]], Table2[[#All],[Stock]:[param_complete]], 30, FALSE)</f>
        <v>50</v>
      </c>
      <c r="AK628" s="65">
        <f>VLOOKUP(Table1[[#This Row],[Stock]], Table2[[#All],[Stock]:[param_complete]], 32, FALSE)</f>
        <v>0</v>
      </c>
    </row>
    <row r="629" spans="1:37" x14ac:dyDescent="0.3">
      <c r="A629" s="9" t="s">
        <v>242</v>
      </c>
      <c r="B629" s="9" t="s">
        <v>238</v>
      </c>
      <c r="C629" s="9" t="s">
        <v>239</v>
      </c>
      <c r="D629">
        <v>4</v>
      </c>
      <c r="E629">
        <v>0</v>
      </c>
      <c r="F629" s="9"/>
      <c r="G629" s="9"/>
      <c r="H629" s="9"/>
      <c r="I629" s="9"/>
      <c r="J629" s="9" t="s">
        <v>240</v>
      </c>
      <c r="K629" s="9"/>
      <c r="L629" s="9"/>
      <c r="M629" s="1" t="s">
        <v>241</v>
      </c>
      <c r="N629" s="9"/>
      <c r="O629" s="9"/>
      <c r="P629" s="9">
        <v>0</v>
      </c>
      <c r="Q629" s="9" t="s">
        <v>7</v>
      </c>
      <c r="R629" s="9"/>
      <c r="S629" s="9"/>
      <c r="T629" s="65"/>
      <c r="U629" s="65" t="str">
        <f>VLOOKUP(Table1[[#This Row],[Stock]], Table2[[#All],[Stock]:[param_complete]], 2, FALSE)</f>
        <v>reef-associated</v>
      </c>
      <c r="V629" s="65">
        <f>VLOOKUP(Table1[[#This Row],[Stock]], Table2[[#All],[Stock]:[param_complete]], 4, FALSE)</f>
        <v>4.2</v>
      </c>
      <c r="W629" s="65">
        <f>VLOOKUP(Table1[[#This Row],[Stock]], Table2[[#All],[Stock]:[param_complete]], 6, FALSE)</f>
        <v>670</v>
      </c>
      <c r="X629" s="65">
        <f>VLOOKUP(Table1[[#This Row],[Stock]], Table2[[#All],[Stock]:[param_complete]], 8, FALSE)</f>
        <v>8.5</v>
      </c>
      <c r="Y629" s="65">
        <f>VLOOKUP(Table1[[#This Row],[Stock]], Table2[[#All],[Stock]:[param_complete]], 10, FALSE)</f>
        <v>2</v>
      </c>
      <c r="Z629" s="65">
        <f>VLOOKUP(Table1[[#This Row],[Stock]], Table2[[#All],[Stock]:[param_complete]], 12, FALSE)</f>
        <v>8</v>
      </c>
      <c r="AA629" s="65">
        <f>VLOOKUP(Table1[[#This Row],[Stock]], Table2[[#All],[Stock]:[param_complete]], 14, FALSE)</f>
        <v>222</v>
      </c>
      <c r="AB629" s="65">
        <f>VLOOKUP(Table1[[#This Row],[Stock]], Table2[[#All],[Stock]:[param_complete]], 16, FALSE)</f>
        <v>288</v>
      </c>
      <c r="AC629" s="65">
        <f>VLOOKUP(Table1[[#This Row],[Stock]], Table2[[#All],[Stock]:[param_complete]], 18, FALSE)</f>
        <v>0.151</v>
      </c>
      <c r="AD629" s="65">
        <f>VLOOKUP(Table1[[#This Row],[Stock]], Table2[[#All],[Stock]:[param_complete]], 20, FALSE)</f>
        <v>300</v>
      </c>
      <c r="AE629" s="65">
        <f>VLOOKUP(Table1[[#This Row],[Stock]], Table2[[#All],[Stock]:[param_complete]], 22, FALSE)</f>
        <v>27</v>
      </c>
      <c r="AF629" s="65">
        <f>VLOOKUP(Table1[[#This Row],[Stock]], Table2[[#All],[Stock]:[param_complete]], 24, FALSE)</f>
        <v>19</v>
      </c>
      <c r="AG629" s="65">
        <f>VLOOKUP(Table1[[#This Row],[Stock]], Table2[[#All],[Stock]:[param_complete]], 26, FALSE)</f>
        <v>0</v>
      </c>
      <c r="AH629" s="65">
        <f>VLOOKUP(Table1[[#This Row],[Stock]], Table2[[#All],[Stock]:[param_complete]], 28, FALSE)</f>
        <v>0</v>
      </c>
      <c r="AI629" s="65">
        <f>VLOOKUP(Table1[[#This Row],[Stock]], Table2[[#All],[Stock]:[param_complete]], 29, FALSE)</f>
        <v>100</v>
      </c>
      <c r="AJ629" s="65">
        <f>VLOOKUP(Table1[[#This Row],[Stock]], Table2[[#All],[Stock]:[param_complete]], 30, FALSE)</f>
        <v>50</v>
      </c>
      <c r="AK629" s="65">
        <f>VLOOKUP(Table1[[#This Row],[Stock]], Table2[[#All],[Stock]:[param_complete]], 32, FALSE)</f>
        <v>0</v>
      </c>
    </row>
    <row r="630" spans="1:37" x14ac:dyDescent="0.3">
      <c r="A630" s="9" t="s">
        <v>242</v>
      </c>
      <c r="B630" s="9" t="s">
        <v>238</v>
      </c>
      <c r="C630" s="9" t="s">
        <v>239</v>
      </c>
      <c r="D630">
        <v>5</v>
      </c>
      <c r="E630">
        <v>0</v>
      </c>
      <c r="F630" s="9"/>
      <c r="G630" s="9"/>
      <c r="H630" s="9"/>
      <c r="I630" s="9"/>
      <c r="J630" s="9" t="s">
        <v>240</v>
      </c>
      <c r="K630" s="9"/>
      <c r="L630" s="9"/>
      <c r="M630" s="1" t="s">
        <v>241</v>
      </c>
      <c r="N630" s="9"/>
      <c r="O630" s="9"/>
      <c r="P630" s="9">
        <v>0</v>
      </c>
      <c r="Q630" s="9" t="s">
        <v>7</v>
      </c>
      <c r="R630" s="9"/>
      <c r="S630" s="9"/>
      <c r="T630" s="65"/>
      <c r="U630" s="65" t="str">
        <f>VLOOKUP(Table1[[#This Row],[Stock]], Table2[[#All],[Stock]:[param_complete]], 2, FALSE)</f>
        <v>reef-associated</v>
      </c>
      <c r="V630" s="65">
        <f>VLOOKUP(Table1[[#This Row],[Stock]], Table2[[#All],[Stock]:[param_complete]], 4, FALSE)</f>
        <v>4.2</v>
      </c>
      <c r="W630" s="65">
        <f>VLOOKUP(Table1[[#This Row],[Stock]], Table2[[#All],[Stock]:[param_complete]], 6, FALSE)</f>
        <v>670</v>
      </c>
      <c r="X630" s="65">
        <f>VLOOKUP(Table1[[#This Row],[Stock]], Table2[[#All],[Stock]:[param_complete]], 8, FALSE)</f>
        <v>8.5</v>
      </c>
      <c r="Y630" s="65">
        <f>VLOOKUP(Table1[[#This Row],[Stock]], Table2[[#All],[Stock]:[param_complete]], 10, FALSE)</f>
        <v>2</v>
      </c>
      <c r="Z630" s="65">
        <f>VLOOKUP(Table1[[#This Row],[Stock]], Table2[[#All],[Stock]:[param_complete]], 12, FALSE)</f>
        <v>8</v>
      </c>
      <c r="AA630" s="65">
        <f>VLOOKUP(Table1[[#This Row],[Stock]], Table2[[#All],[Stock]:[param_complete]], 14, FALSE)</f>
        <v>222</v>
      </c>
      <c r="AB630" s="65">
        <f>VLOOKUP(Table1[[#This Row],[Stock]], Table2[[#All],[Stock]:[param_complete]], 16, FALSE)</f>
        <v>288</v>
      </c>
      <c r="AC630" s="65">
        <f>VLOOKUP(Table1[[#This Row],[Stock]], Table2[[#All],[Stock]:[param_complete]], 18, FALSE)</f>
        <v>0.151</v>
      </c>
      <c r="AD630" s="65">
        <f>VLOOKUP(Table1[[#This Row],[Stock]], Table2[[#All],[Stock]:[param_complete]], 20, FALSE)</f>
        <v>300</v>
      </c>
      <c r="AE630" s="65">
        <f>VLOOKUP(Table1[[#This Row],[Stock]], Table2[[#All],[Stock]:[param_complete]], 22, FALSE)</f>
        <v>27</v>
      </c>
      <c r="AF630" s="65">
        <f>VLOOKUP(Table1[[#This Row],[Stock]], Table2[[#All],[Stock]:[param_complete]], 24, FALSE)</f>
        <v>19</v>
      </c>
      <c r="AG630" s="65">
        <f>VLOOKUP(Table1[[#This Row],[Stock]], Table2[[#All],[Stock]:[param_complete]], 26, FALSE)</f>
        <v>0</v>
      </c>
      <c r="AH630" s="65">
        <f>VLOOKUP(Table1[[#This Row],[Stock]], Table2[[#All],[Stock]:[param_complete]], 28, FALSE)</f>
        <v>0</v>
      </c>
      <c r="AI630" s="65">
        <f>VLOOKUP(Table1[[#This Row],[Stock]], Table2[[#All],[Stock]:[param_complete]], 29, FALSE)</f>
        <v>100</v>
      </c>
      <c r="AJ630" s="65">
        <f>VLOOKUP(Table1[[#This Row],[Stock]], Table2[[#All],[Stock]:[param_complete]], 30, FALSE)</f>
        <v>50</v>
      </c>
      <c r="AK630" s="65">
        <f>VLOOKUP(Table1[[#This Row],[Stock]], Table2[[#All],[Stock]:[param_complete]], 32, FALSE)</f>
        <v>0</v>
      </c>
    </row>
    <row r="631" spans="1:37" x14ac:dyDescent="0.3">
      <c r="A631" s="9" t="s">
        <v>242</v>
      </c>
      <c r="B631" s="9" t="s">
        <v>238</v>
      </c>
      <c r="C631" s="9" t="s">
        <v>239</v>
      </c>
      <c r="D631">
        <v>6</v>
      </c>
      <c r="E631">
        <v>0</v>
      </c>
      <c r="F631" s="9"/>
      <c r="G631" s="9"/>
      <c r="H631" s="9"/>
      <c r="I631" s="9"/>
      <c r="J631" s="9" t="s">
        <v>240</v>
      </c>
      <c r="K631" s="9"/>
      <c r="L631" s="9"/>
      <c r="M631" s="1" t="s">
        <v>241</v>
      </c>
      <c r="N631" s="9"/>
      <c r="O631" s="9"/>
      <c r="P631" s="9">
        <v>0</v>
      </c>
      <c r="Q631" s="9" t="s">
        <v>7</v>
      </c>
      <c r="R631" s="9"/>
      <c r="S631" s="9"/>
      <c r="T631" s="65"/>
      <c r="U631" s="65" t="str">
        <f>VLOOKUP(Table1[[#This Row],[Stock]], Table2[[#All],[Stock]:[param_complete]], 2, FALSE)</f>
        <v>reef-associated</v>
      </c>
      <c r="V631" s="65">
        <f>VLOOKUP(Table1[[#This Row],[Stock]], Table2[[#All],[Stock]:[param_complete]], 4, FALSE)</f>
        <v>4.2</v>
      </c>
      <c r="W631" s="65">
        <f>VLOOKUP(Table1[[#This Row],[Stock]], Table2[[#All],[Stock]:[param_complete]], 6, FALSE)</f>
        <v>670</v>
      </c>
      <c r="X631" s="65">
        <f>VLOOKUP(Table1[[#This Row],[Stock]], Table2[[#All],[Stock]:[param_complete]], 8, FALSE)</f>
        <v>8.5</v>
      </c>
      <c r="Y631" s="65">
        <f>VLOOKUP(Table1[[#This Row],[Stock]], Table2[[#All],[Stock]:[param_complete]], 10, FALSE)</f>
        <v>2</v>
      </c>
      <c r="Z631" s="65">
        <f>VLOOKUP(Table1[[#This Row],[Stock]], Table2[[#All],[Stock]:[param_complete]], 12, FALSE)</f>
        <v>8</v>
      </c>
      <c r="AA631" s="65">
        <f>VLOOKUP(Table1[[#This Row],[Stock]], Table2[[#All],[Stock]:[param_complete]], 14, FALSE)</f>
        <v>222</v>
      </c>
      <c r="AB631" s="65">
        <f>VLOOKUP(Table1[[#This Row],[Stock]], Table2[[#All],[Stock]:[param_complete]], 16, FALSE)</f>
        <v>288</v>
      </c>
      <c r="AC631" s="65">
        <f>VLOOKUP(Table1[[#This Row],[Stock]], Table2[[#All],[Stock]:[param_complete]], 18, FALSE)</f>
        <v>0.151</v>
      </c>
      <c r="AD631" s="65">
        <f>VLOOKUP(Table1[[#This Row],[Stock]], Table2[[#All],[Stock]:[param_complete]], 20, FALSE)</f>
        <v>300</v>
      </c>
      <c r="AE631" s="65">
        <f>VLOOKUP(Table1[[#This Row],[Stock]], Table2[[#All],[Stock]:[param_complete]], 22, FALSE)</f>
        <v>27</v>
      </c>
      <c r="AF631" s="65">
        <f>VLOOKUP(Table1[[#This Row],[Stock]], Table2[[#All],[Stock]:[param_complete]], 24, FALSE)</f>
        <v>19</v>
      </c>
      <c r="AG631" s="65">
        <f>VLOOKUP(Table1[[#This Row],[Stock]], Table2[[#All],[Stock]:[param_complete]], 26, FALSE)</f>
        <v>0</v>
      </c>
      <c r="AH631" s="65">
        <f>VLOOKUP(Table1[[#This Row],[Stock]], Table2[[#All],[Stock]:[param_complete]], 28, FALSE)</f>
        <v>0</v>
      </c>
      <c r="AI631" s="65">
        <f>VLOOKUP(Table1[[#This Row],[Stock]], Table2[[#All],[Stock]:[param_complete]], 29, FALSE)</f>
        <v>100</v>
      </c>
      <c r="AJ631" s="65">
        <f>VLOOKUP(Table1[[#This Row],[Stock]], Table2[[#All],[Stock]:[param_complete]], 30, FALSE)</f>
        <v>50</v>
      </c>
      <c r="AK631" s="65">
        <f>VLOOKUP(Table1[[#This Row],[Stock]], Table2[[#All],[Stock]:[param_complete]], 32, FALSE)</f>
        <v>0</v>
      </c>
    </row>
    <row r="632" spans="1:37" s="97" customFormat="1" x14ac:dyDescent="0.3">
      <c r="A632" s="96" t="s">
        <v>242</v>
      </c>
      <c r="B632" s="96" t="s">
        <v>238</v>
      </c>
      <c r="C632" s="96" t="s">
        <v>239</v>
      </c>
      <c r="D632" s="97">
        <v>7</v>
      </c>
      <c r="E632" s="97">
        <v>0.14285714285714285</v>
      </c>
      <c r="F632" s="96"/>
      <c r="G632" s="96"/>
      <c r="H632" s="96"/>
      <c r="I632" s="96"/>
      <c r="J632" s="96" t="s">
        <v>240</v>
      </c>
      <c r="K632" s="96"/>
      <c r="L632" s="96"/>
      <c r="M632" s="99" t="s">
        <v>241</v>
      </c>
      <c r="N632" s="96"/>
      <c r="O632" s="96"/>
      <c r="P632" s="96">
        <v>0</v>
      </c>
      <c r="Q632" s="96" t="s">
        <v>7</v>
      </c>
      <c r="R632" s="96"/>
      <c r="S632" s="96"/>
      <c r="T632" s="100"/>
      <c r="U632" s="100" t="str">
        <f>VLOOKUP(Table1[[#This Row],[Stock]], Table2[[#All],[Stock]:[param_complete]], 2, FALSE)</f>
        <v>reef-associated</v>
      </c>
      <c r="V632" s="100">
        <f>VLOOKUP(Table1[[#This Row],[Stock]], Table2[[#All],[Stock]:[param_complete]], 4, FALSE)</f>
        <v>4.2</v>
      </c>
      <c r="W632" s="100">
        <f>VLOOKUP(Table1[[#This Row],[Stock]], Table2[[#All],[Stock]:[param_complete]], 6, FALSE)</f>
        <v>670</v>
      </c>
      <c r="X632" s="100">
        <f>VLOOKUP(Table1[[#This Row],[Stock]], Table2[[#All],[Stock]:[param_complete]], 8, FALSE)</f>
        <v>8.5</v>
      </c>
      <c r="Y632" s="100">
        <f>VLOOKUP(Table1[[#This Row],[Stock]], Table2[[#All],[Stock]:[param_complete]], 10, FALSE)</f>
        <v>2</v>
      </c>
      <c r="Z632" s="100">
        <f>VLOOKUP(Table1[[#This Row],[Stock]], Table2[[#All],[Stock]:[param_complete]], 12, FALSE)</f>
        <v>8</v>
      </c>
      <c r="AA632" s="100">
        <f>VLOOKUP(Table1[[#This Row],[Stock]], Table2[[#All],[Stock]:[param_complete]], 14, FALSE)</f>
        <v>222</v>
      </c>
      <c r="AB632" s="100">
        <f>VLOOKUP(Table1[[#This Row],[Stock]], Table2[[#All],[Stock]:[param_complete]], 16, FALSE)</f>
        <v>288</v>
      </c>
      <c r="AC632" s="100">
        <f>VLOOKUP(Table1[[#This Row],[Stock]], Table2[[#All],[Stock]:[param_complete]], 18, FALSE)</f>
        <v>0.151</v>
      </c>
      <c r="AD632" s="100">
        <f>VLOOKUP(Table1[[#This Row],[Stock]], Table2[[#All],[Stock]:[param_complete]], 20, FALSE)</f>
        <v>300</v>
      </c>
      <c r="AE632" s="100">
        <f>VLOOKUP(Table1[[#This Row],[Stock]], Table2[[#All],[Stock]:[param_complete]], 22, FALSE)</f>
        <v>27</v>
      </c>
      <c r="AF632" s="100">
        <f>VLOOKUP(Table1[[#This Row],[Stock]], Table2[[#All],[Stock]:[param_complete]], 24, FALSE)</f>
        <v>19</v>
      </c>
      <c r="AG632" s="100">
        <f>VLOOKUP(Table1[[#This Row],[Stock]], Table2[[#All],[Stock]:[param_complete]], 26, FALSE)</f>
        <v>0</v>
      </c>
      <c r="AH632" s="100">
        <f>VLOOKUP(Table1[[#This Row],[Stock]], Table2[[#All],[Stock]:[param_complete]], 28, FALSE)</f>
        <v>0</v>
      </c>
      <c r="AI632" s="100">
        <f>VLOOKUP(Table1[[#This Row],[Stock]], Table2[[#All],[Stock]:[param_complete]], 29, FALSE)</f>
        <v>100</v>
      </c>
      <c r="AJ632" s="100">
        <f>VLOOKUP(Table1[[#This Row],[Stock]], Table2[[#All],[Stock]:[param_complete]], 30, FALSE)</f>
        <v>50</v>
      </c>
      <c r="AK632" s="100">
        <f>VLOOKUP(Table1[[#This Row],[Stock]], Table2[[#All],[Stock]:[param_complete]], 32, FALSE)</f>
        <v>0</v>
      </c>
    </row>
    <row r="633" spans="1:37" s="97" customFormat="1" x14ac:dyDescent="0.3">
      <c r="A633" s="96" t="s">
        <v>242</v>
      </c>
      <c r="B633" s="96" t="s">
        <v>238</v>
      </c>
      <c r="C633" s="96" t="s">
        <v>239</v>
      </c>
      <c r="D633" s="97">
        <v>8</v>
      </c>
      <c r="E633" s="97">
        <v>0.66666666666666663</v>
      </c>
      <c r="F633" s="96"/>
      <c r="G633" s="96"/>
      <c r="H633" s="96"/>
      <c r="I633" s="96"/>
      <c r="J633" s="96" t="s">
        <v>240</v>
      </c>
      <c r="K633" s="96"/>
      <c r="L633" s="96"/>
      <c r="M633" s="99" t="s">
        <v>241</v>
      </c>
      <c r="N633" s="96"/>
      <c r="O633" s="96"/>
      <c r="P633" s="96">
        <v>0</v>
      </c>
      <c r="Q633" s="96" t="s">
        <v>7</v>
      </c>
      <c r="R633" s="96"/>
      <c r="S633" s="96"/>
      <c r="T633" s="100"/>
      <c r="U633" s="100" t="str">
        <f>VLOOKUP(Table1[[#This Row],[Stock]], Table2[[#All],[Stock]:[param_complete]], 2, FALSE)</f>
        <v>reef-associated</v>
      </c>
      <c r="V633" s="100">
        <f>VLOOKUP(Table1[[#This Row],[Stock]], Table2[[#All],[Stock]:[param_complete]], 4, FALSE)</f>
        <v>4.2</v>
      </c>
      <c r="W633" s="100">
        <f>VLOOKUP(Table1[[#This Row],[Stock]], Table2[[#All],[Stock]:[param_complete]], 6, FALSE)</f>
        <v>670</v>
      </c>
      <c r="X633" s="100">
        <f>VLOOKUP(Table1[[#This Row],[Stock]], Table2[[#All],[Stock]:[param_complete]], 8, FALSE)</f>
        <v>8.5</v>
      </c>
      <c r="Y633" s="100">
        <f>VLOOKUP(Table1[[#This Row],[Stock]], Table2[[#All],[Stock]:[param_complete]], 10, FALSE)</f>
        <v>2</v>
      </c>
      <c r="Z633" s="100">
        <f>VLOOKUP(Table1[[#This Row],[Stock]], Table2[[#All],[Stock]:[param_complete]], 12, FALSE)</f>
        <v>8</v>
      </c>
      <c r="AA633" s="100">
        <f>VLOOKUP(Table1[[#This Row],[Stock]], Table2[[#All],[Stock]:[param_complete]], 14, FALSE)</f>
        <v>222</v>
      </c>
      <c r="AB633" s="100">
        <f>VLOOKUP(Table1[[#This Row],[Stock]], Table2[[#All],[Stock]:[param_complete]], 16, FALSE)</f>
        <v>288</v>
      </c>
      <c r="AC633" s="100">
        <f>VLOOKUP(Table1[[#This Row],[Stock]], Table2[[#All],[Stock]:[param_complete]], 18, FALSE)</f>
        <v>0.151</v>
      </c>
      <c r="AD633" s="100">
        <f>VLOOKUP(Table1[[#This Row],[Stock]], Table2[[#All],[Stock]:[param_complete]], 20, FALSE)</f>
        <v>300</v>
      </c>
      <c r="AE633" s="100">
        <f>VLOOKUP(Table1[[#This Row],[Stock]], Table2[[#All],[Stock]:[param_complete]], 22, FALSE)</f>
        <v>27</v>
      </c>
      <c r="AF633" s="100">
        <f>VLOOKUP(Table1[[#This Row],[Stock]], Table2[[#All],[Stock]:[param_complete]], 24, FALSE)</f>
        <v>19</v>
      </c>
      <c r="AG633" s="100">
        <f>VLOOKUP(Table1[[#This Row],[Stock]], Table2[[#All],[Stock]:[param_complete]], 26, FALSE)</f>
        <v>0</v>
      </c>
      <c r="AH633" s="100">
        <f>VLOOKUP(Table1[[#This Row],[Stock]], Table2[[#All],[Stock]:[param_complete]], 28, FALSE)</f>
        <v>0</v>
      </c>
      <c r="AI633" s="100">
        <f>VLOOKUP(Table1[[#This Row],[Stock]], Table2[[#All],[Stock]:[param_complete]], 29, FALSE)</f>
        <v>100</v>
      </c>
      <c r="AJ633" s="100">
        <f>VLOOKUP(Table1[[#This Row],[Stock]], Table2[[#All],[Stock]:[param_complete]], 30, FALSE)</f>
        <v>50</v>
      </c>
      <c r="AK633" s="100">
        <f>VLOOKUP(Table1[[#This Row],[Stock]], Table2[[#All],[Stock]:[param_complete]], 32, FALSE)</f>
        <v>0</v>
      </c>
    </row>
    <row r="634" spans="1:37" s="97" customFormat="1" x14ac:dyDescent="0.3">
      <c r="A634" s="96" t="s">
        <v>242</v>
      </c>
      <c r="B634" s="96" t="s">
        <v>238</v>
      </c>
      <c r="C634" s="96" t="s">
        <v>239</v>
      </c>
      <c r="D634" s="97">
        <v>9</v>
      </c>
      <c r="E634" s="97">
        <v>1</v>
      </c>
      <c r="F634" s="96"/>
      <c r="G634" s="96"/>
      <c r="H634" s="96"/>
      <c r="I634" s="96"/>
      <c r="J634" s="96" t="s">
        <v>240</v>
      </c>
      <c r="K634" s="96"/>
      <c r="L634" s="96"/>
      <c r="M634" s="99" t="s">
        <v>241</v>
      </c>
      <c r="N634" s="96"/>
      <c r="O634" s="96"/>
      <c r="P634" s="96">
        <v>0</v>
      </c>
      <c r="Q634" s="96" t="s">
        <v>7</v>
      </c>
      <c r="R634" s="96"/>
      <c r="S634" s="96"/>
      <c r="T634" s="100"/>
      <c r="U634" s="100" t="str">
        <f>VLOOKUP(Table1[[#This Row],[Stock]], Table2[[#All],[Stock]:[param_complete]], 2, FALSE)</f>
        <v>reef-associated</v>
      </c>
      <c r="V634" s="100">
        <f>VLOOKUP(Table1[[#This Row],[Stock]], Table2[[#All],[Stock]:[param_complete]], 4, FALSE)</f>
        <v>4.2</v>
      </c>
      <c r="W634" s="100">
        <f>VLOOKUP(Table1[[#This Row],[Stock]], Table2[[#All],[Stock]:[param_complete]], 6, FALSE)</f>
        <v>670</v>
      </c>
      <c r="X634" s="100">
        <f>VLOOKUP(Table1[[#This Row],[Stock]], Table2[[#All],[Stock]:[param_complete]], 8, FALSE)</f>
        <v>8.5</v>
      </c>
      <c r="Y634" s="100">
        <f>VLOOKUP(Table1[[#This Row],[Stock]], Table2[[#All],[Stock]:[param_complete]], 10, FALSE)</f>
        <v>2</v>
      </c>
      <c r="Z634" s="100">
        <f>VLOOKUP(Table1[[#This Row],[Stock]], Table2[[#All],[Stock]:[param_complete]], 12, FALSE)</f>
        <v>8</v>
      </c>
      <c r="AA634" s="100">
        <f>VLOOKUP(Table1[[#This Row],[Stock]], Table2[[#All],[Stock]:[param_complete]], 14, FALSE)</f>
        <v>222</v>
      </c>
      <c r="AB634" s="100">
        <f>VLOOKUP(Table1[[#This Row],[Stock]], Table2[[#All],[Stock]:[param_complete]], 16, FALSE)</f>
        <v>288</v>
      </c>
      <c r="AC634" s="100">
        <f>VLOOKUP(Table1[[#This Row],[Stock]], Table2[[#All],[Stock]:[param_complete]], 18, FALSE)</f>
        <v>0.151</v>
      </c>
      <c r="AD634" s="100">
        <f>VLOOKUP(Table1[[#This Row],[Stock]], Table2[[#All],[Stock]:[param_complete]], 20, FALSE)</f>
        <v>300</v>
      </c>
      <c r="AE634" s="100">
        <f>VLOOKUP(Table1[[#This Row],[Stock]], Table2[[#All],[Stock]:[param_complete]], 22, FALSE)</f>
        <v>27</v>
      </c>
      <c r="AF634" s="100">
        <f>VLOOKUP(Table1[[#This Row],[Stock]], Table2[[#All],[Stock]:[param_complete]], 24, FALSE)</f>
        <v>19</v>
      </c>
      <c r="AG634" s="100">
        <f>VLOOKUP(Table1[[#This Row],[Stock]], Table2[[#All],[Stock]:[param_complete]], 26, FALSE)</f>
        <v>0</v>
      </c>
      <c r="AH634" s="100">
        <f>VLOOKUP(Table1[[#This Row],[Stock]], Table2[[#All],[Stock]:[param_complete]], 28, FALSE)</f>
        <v>0</v>
      </c>
      <c r="AI634" s="100">
        <f>VLOOKUP(Table1[[#This Row],[Stock]], Table2[[#All],[Stock]:[param_complete]], 29, FALSE)</f>
        <v>100</v>
      </c>
      <c r="AJ634" s="100">
        <f>VLOOKUP(Table1[[#This Row],[Stock]], Table2[[#All],[Stock]:[param_complete]], 30, FALSE)</f>
        <v>50</v>
      </c>
      <c r="AK634" s="100">
        <f>VLOOKUP(Table1[[#This Row],[Stock]], Table2[[#All],[Stock]:[param_complete]], 32, FALSE)</f>
        <v>0</v>
      </c>
    </row>
    <row r="635" spans="1:37" x14ac:dyDescent="0.3">
      <c r="A635" s="9" t="s">
        <v>242</v>
      </c>
      <c r="B635" s="9" t="s">
        <v>238</v>
      </c>
      <c r="C635" s="9" t="s">
        <v>239</v>
      </c>
      <c r="D635">
        <v>10</v>
      </c>
      <c r="E635">
        <v>1</v>
      </c>
      <c r="F635" s="9"/>
      <c r="G635" s="9"/>
      <c r="H635" s="9"/>
      <c r="I635" s="9"/>
      <c r="J635" s="9" t="s">
        <v>240</v>
      </c>
      <c r="K635" s="9"/>
      <c r="L635" s="9"/>
      <c r="M635" s="1" t="s">
        <v>241</v>
      </c>
      <c r="N635" s="9"/>
      <c r="O635" s="9"/>
      <c r="P635" s="9">
        <v>0</v>
      </c>
      <c r="Q635" s="9" t="s">
        <v>7</v>
      </c>
      <c r="R635" s="9"/>
      <c r="S635" s="9"/>
      <c r="T635" s="65"/>
      <c r="U635" s="65" t="str">
        <f>VLOOKUP(Table1[[#This Row],[Stock]], Table2[[#All],[Stock]:[param_complete]], 2, FALSE)</f>
        <v>reef-associated</v>
      </c>
      <c r="V635" s="65">
        <f>VLOOKUP(Table1[[#This Row],[Stock]], Table2[[#All],[Stock]:[param_complete]], 4, FALSE)</f>
        <v>4.2</v>
      </c>
      <c r="W635" s="65">
        <f>VLOOKUP(Table1[[#This Row],[Stock]], Table2[[#All],[Stock]:[param_complete]], 6, FALSE)</f>
        <v>670</v>
      </c>
      <c r="X635" s="65">
        <f>VLOOKUP(Table1[[#This Row],[Stock]], Table2[[#All],[Stock]:[param_complete]], 8, FALSE)</f>
        <v>8.5</v>
      </c>
      <c r="Y635" s="65">
        <f>VLOOKUP(Table1[[#This Row],[Stock]], Table2[[#All],[Stock]:[param_complete]], 10, FALSE)</f>
        <v>2</v>
      </c>
      <c r="Z635" s="65">
        <f>VLOOKUP(Table1[[#This Row],[Stock]], Table2[[#All],[Stock]:[param_complete]], 12, FALSE)</f>
        <v>8</v>
      </c>
      <c r="AA635" s="65">
        <f>VLOOKUP(Table1[[#This Row],[Stock]], Table2[[#All],[Stock]:[param_complete]], 14, FALSE)</f>
        <v>222</v>
      </c>
      <c r="AB635" s="65">
        <f>VLOOKUP(Table1[[#This Row],[Stock]], Table2[[#All],[Stock]:[param_complete]], 16, FALSE)</f>
        <v>288</v>
      </c>
      <c r="AC635" s="65">
        <f>VLOOKUP(Table1[[#This Row],[Stock]], Table2[[#All],[Stock]:[param_complete]], 18, FALSE)</f>
        <v>0.151</v>
      </c>
      <c r="AD635" s="65">
        <f>VLOOKUP(Table1[[#This Row],[Stock]], Table2[[#All],[Stock]:[param_complete]], 20, FALSE)</f>
        <v>300</v>
      </c>
      <c r="AE635" s="65">
        <f>VLOOKUP(Table1[[#This Row],[Stock]], Table2[[#All],[Stock]:[param_complete]], 22, FALSE)</f>
        <v>27</v>
      </c>
      <c r="AF635" s="65">
        <f>VLOOKUP(Table1[[#This Row],[Stock]], Table2[[#All],[Stock]:[param_complete]], 24, FALSE)</f>
        <v>19</v>
      </c>
      <c r="AG635" s="65">
        <f>VLOOKUP(Table1[[#This Row],[Stock]], Table2[[#All],[Stock]:[param_complete]], 26, FALSE)</f>
        <v>0</v>
      </c>
      <c r="AH635" s="65">
        <f>VLOOKUP(Table1[[#This Row],[Stock]], Table2[[#All],[Stock]:[param_complete]], 28, FALSE)</f>
        <v>0</v>
      </c>
      <c r="AI635" s="65">
        <f>VLOOKUP(Table1[[#This Row],[Stock]], Table2[[#All],[Stock]:[param_complete]], 29, FALSE)</f>
        <v>100</v>
      </c>
      <c r="AJ635" s="65">
        <f>VLOOKUP(Table1[[#This Row],[Stock]], Table2[[#All],[Stock]:[param_complete]], 30, FALSE)</f>
        <v>50</v>
      </c>
      <c r="AK635" s="65">
        <f>VLOOKUP(Table1[[#This Row],[Stock]], Table2[[#All],[Stock]:[param_complete]], 32, FALSE)</f>
        <v>0</v>
      </c>
    </row>
    <row r="636" spans="1:37" x14ac:dyDescent="0.3">
      <c r="A636" s="9" t="s">
        <v>242</v>
      </c>
      <c r="B636" s="9" t="s">
        <v>238</v>
      </c>
      <c r="C636" s="9" t="s">
        <v>239</v>
      </c>
      <c r="D636">
        <v>11</v>
      </c>
      <c r="E636">
        <v>1</v>
      </c>
      <c r="F636" s="9"/>
      <c r="G636" s="9"/>
      <c r="H636" s="9"/>
      <c r="I636" s="9"/>
      <c r="J636" s="9" t="s">
        <v>240</v>
      </c>
      <c r="K636" s="9"/>
      <c r="L636" s="9"/>
      <c r="M636" s="1" t="s">
        <v>241</v>
      </c>
      <c r="N636" s="9"/>
      <c r="O636" s="9"/>
      <c r="P636" s="9">
        <v>0</v>
      </c>
      <c r="Q636" s="9" t="s">
        <v>7</v>
      </c>
      <c r="R636" s="9"/>
      <c r="S636" s="9"/>
      <c r="T636" s="65"/>
      <c r="U636" s="65" t="str">
        <f>VLOOKUP(Table1[[#This Row],[Stock]], Table2[[#All],[Stock]:[param_complete]], 2, FALSE)</f>
        <v>reef-associated</v>
      </c>
      <c r="V636" s="65">
        <f>VLOOKUP(Table1[[#This Row],[Stock]], Table2[[#All],[Stock]:[param_complete]], 4, FALSE)</f>
        <v>4.2</v>
      </c>
      <c r="W636" s="65">
        <f>VLOOKUP(Table1[[#This Row],[Stock]], Table2[[#All],[Stock]:[param_complete]], 6, FALSE)</f>
        <v>670</v>
      </c>
      <c r="X636" s="65">
        <f>VLOOKUP(Table1[[#This Row],[Stock]], Table2[[#All],[Stock]:[param_complete]], 8, FALSE)</f>
        <v>8.5</v>
      </c>
      <c r="Y636" s="65">
        <f>VLOOKUP(Table1[[#This Row],[Stock]], Table2[[#All],[Stock]:[param_complete]], 10, FALSE)</f>
        <v>2</v>
      </c>
      <c r="Z636" s="65">
        <f>VLOOKUP(Table1[[#This Row],[Stock]], Table2[[#All],[Stock]:[param_complete]], 12, FALSE)</f>
        <v>8</v>
      </c>
      <c r="AA636" s="65">
        <f>VLOOKUP(Table1[[#This Row],[Stock]], Table2[[#All],[Stock]:[param_complete]], 14, FALSE)</f>
        <v>222</v>
      </c>
      <c r="AB636" s="65">
        <f>VLOOKUP(Table1[[#This Row],[Stock]], Table2[[#All],[Stock]:[param_complete]], 16, FALSE)</f>
        <v>288</v>
      </c>
      <c r="AC636" s="65">
        <f>VLOOKUP(Table1[[#This Row],[Stock]], Table2[[#All],[Stock]:[param_complete]], 18, FALSE)</f>
        <v>0.151</v>
      </c>
      <c r="AD636" s="65">
        <f>VLOOKUP(Table1[[#This Row],[Stock]], Table2[[#All],[Stock]:[param_complete]], 20, FALSE)</f>
        <v>300</v>
      </c>
      <c r="AE636" s="65">
        <f>VLOOKUP(Table1[[#This Row],[Stock]], Table2[[#All],[Stock]:[param_complete]], 22, FALSE)</f>
        <v>27</v>
      </c>
      <c r="AF636" s="65">
        <f>VLOOKUP(Table1[[#This Row],[Stock]], Table2[[#All],[Stock]:[param_complete]], 24, FALSE)</f>
        <v>19</v>
      </c>
      <c r="AG636" s="65">
        <f>VLOOKUP(Table1[[#This Row],[Stock]], Table2[[#All],[Stock]:[param_complete]], 26, FALSE)</f>
        <v>0</v>
      </c>
      <c r="AH636" s="65">
        <f>VLOOKUP(Table1[[#This Row],[Stock]], Table2[[#All],[Stock]:[param_complete]], 28, FALSE)</f>
        <v>0</v>
      </c>
      <c r="AI636" s="65">
        <f>VLOOKUP(Table1[[#This Row],[Stock]], Table2[[#All],[Stock]:[param_complete]], 29, FALSE)</f>
        <v>100</v>
      </c>
      <c r="AJ636" s="65">
        <f>VLOOKUP(Table1[[#This Row],[Stock]], Table2[[#All],[Stock]:[param_complete]], 30, FALSE)</f>
        <v>50</v>
      </c>
      <c r="AK636" s="65">
        <f>VLOOKUP(Table1[[#This Row],[Stock]], Table2[[#All],[Stock]:[param_complete]], 32, FALSE)</f>
        <v>0</v>
      </c>
    </row>
    <row r="637" spans="1:37" x14ac:dyDescent="0.3">
      <c r="A637" s="9" t="s">
        <v>242</v>
      </c>
      <c r="B637" s="9" t="s">
        <v>238</v>
      </c>
      <c r="C637" s="9" t="s">
        <v>239</v>
      </c>
      <c r="D637">
        <v>12</v>
      </c>
      <c r="E637">
        <v>1</v>
      </c>
      <c r="F637" s="9"/>
      <c r="G637" s="9"/>
      <c r="H637" s="9"/>
      <c r="I637" s="9"/>
      <c r="J637" s="9" t="s">
        <v>240</v>
      </c>
      <c r="K637" s="9"/>
      <c r="L637" s="9"/>
      <c r="M637" s="1" t="s">
        <v>241</v>
      </c>
      <c r="N637" s="9"/>
      <c r="O637" s="9"/>
      <c r="P637" s="9">
        <v>0</v>
      </c>
      <c r="Q637" s="9" t="s">
        <v>7</v>
      </c>
      <c r="R637" s="9"/>
      <c r="S637" s="9"/>
      <c r="T637" s="65"/>
      <c r="U637" s="65" t="str">
        <f>VLOOKUP(Table1[[#This Row],[Stock]], Table2[[#All],[Stock]:[param_complete]], 2, FALSE)</f>
        <v>reef-associated</v>
      </c>
      <c r="V637" s="65">
        <f>VLOOKUP(Table1[[#This Row],[Stock]], Table2[[#All],[Stock]:[param_complete]], 4, FALSE)</f>
        <v>4.2</v>
      </c>
      <c r="W637" s="65">
        <f>VLOOKUP(Table1[[#This Row],[Stock]], Table2[[#All],[Stock]:[param_complete]], 6, FALSE)</f>
        <v>670</v>
      </c>
      <c r="X637" s="65">
        <f>VLOOKUP(Table1[[#This Row],[Stock]], Table2[[#All],[Stock]:[param_complete]], 8, FALSE)</f>
        <v>8.5</v>
      </c>
      <c r="Y637" s="65">
        <f>VLOOKUP(Table1[[#This Row],[Stock]], Table2[[#All],[Stock]:[param_complete]], 10, FALSE)</f>
        <v>2</v>
      </c>
      <c r="Z637" s="65">
        <f>VLOOKUP(Table1[[#This Row],[Stock]], Table2[[#All],[Stock]:[param_complete]], 12, FALSE)</f>
        <v>8</v>
      </c>
      <c r="AA637" s="65">
        <f>VLOOKUP(Table1[[#This Row],[Stock]], Table2[[#All],[Stock]:[param_complete]], 14, FALSE)</f>
        <v>222</v>
      </c>
      <c r="AB637" s="65">
        <f>VLOOKUP(Table1[[#This Row],[Stock]], Table2[[#All],[Stock]:[param_complete]], 16, FALSE)</f>
        <v>288</v>
      </c>
      <c r="AC637" s="65">
        <f>VLOOKUP(Table1[[#This Row],[Stock]], Table2[[#All],[Stock]:[param_complete]], 18, FALSE)</f>
        <v>0.151</v>
      </c>
      <c r="AD637" s="65">
        <f>VLOOKUP(Table1[[#This Row],[Stock]], Table2[[#All],[Stock]:[param_complete]], 20, FALSE)</f>
        <v>300</v>
      </c>
      <c r="AE637" s="65">
        <f>VLOOKUP(Table1[[#This Row],[Stock]], Table2[[#All],[Stock]:[param_complete]], 22, FALSE)</f>
        <v>27</v>
      </c>
      <c r="AF637" s="65">
        <f>VLOOKUP(Table1[[#This Row],[Stock]], Table2[[#All],[Stock]:[param_complete]], 24, FALSE)</f>
        <v>19</v>
      </c>
      <c r="AG637" s="65">
        <f>VLOOKUP(Table1[[#This Row],[Stock]], Table2[[#All],[Stock]:[param_complete]], 26, FALSE)</f>
        <v>0</v>
      </c>
      <c r="AH637" s="65">
        <f>VLOOKUP(Table1[[#This Row],[Stock]], Table2[[#All],[Stock]:[param_complete]], 28, FALSE)</f>
        <v>0</v>
      </c>
      <c r="AI637" s="65">
        <f>VLOOKUP(Table1[[#This Row],[Stock]], Table2[[#All],[Stock]:[param_complete]], 29, FALSE)</f>
        <v>100</v>
      </c>
      <c r="AJ637" s="65">
        <f>VLOOKUP(Table1[[#This Row],[Stock]], Table2[[#All],[Stock]:[param_complete]], 30, FALSE)</f>
        <v>50</v>
      </c>
      <c r="AK637" s="65">
        <f>VLOOKUP(Table1[[#This Row],[Stock]], Table2[[#All],[Stock]:[param_complete]], 32, FALSE)</f>
        <v>0</v>
      </c>
    </row>
    <row r="638" spans="1:37" x14ac:dyDescent="0.3">
      <c r="A638" s="9" t="s">
        <v>242</v>
      </c>
      <c r="B638" s="9" t="s">
        <v>238</v>
      </c>
      <c r="C638" s="9" t="s">
        <v>239</v>
      </c>
      <c r="D638">
        <v>13</v>
      </c>
      <c r="E638">
        <v>1</v>
      </c>
      <c r="F638" s="9"/>
      <c r="G638" s="9"/>
      <c r="H638" s="9"/>
      <c r="I638" s="9"/>
      <c r="J638" s="9" t="s">
        <v>240</v>
      </c>
      <c r="K638" s="9"/>
      <c r="L638" s="9"/>
      <c r="M638" s="1" t="s">
        <v>241</v>
      </c>
      <c r="N638" s="9"/>
      <c r="O638" s="9"/>
      <c r="P638" s="9">
        <v>0</v>
      </c>
      <c r="Q638" s="9" t="s">
        <v>7</v>
      </c>
      <c r="R638" s="9"/>
      <c r="S638" s="9"/>
      <c r="T638" s="65"/>
      <c r="U638" s="65" t="str">
        <f>VLOOKUP(Table1[[#This Row],[Stock]], Table2[[#All],[Stock]:[param_complete]], 2, FALSE)</f>
        <v>reef-associated</v>
      </c>
      <c r="V638" s="65">
        <f>VLOOKUP(Table1[[#This Row],[Stock]], Table2[[#All],[Stock]:[param_complete]], 4, FALSE)</f>
        <v>4.2</v>
      </c>
      <c r="W638" s="65">
        <f>VLOOKUP(Table1[[#This Row],[Stock]], Table2[[#All],[Stock]:[param_complete]], 6, FALSE)</f>
        <v>670</v>
      </c>
      <c r="X638" s="65">
        <f>VLOOKUP(Table1[[#This Row],[Stock]], Table2[[#All],[Stock]:[param_complete]], 8, FALSE)</f>
        <v>8.5</v>
      </c>
      <c r="Y638" s="65">
        <f>VLOOKUP(Table1[[#This Row],[Stock]], Table2[[#All],[Stock]:[param_complete]], 10, FALSE)</f>
        <v>2</v>
      </c>
      <c r="Z638" s="65">
        <f>VLOOKUP(Table1[[#This Row],[Stock]], Table2[[#All],[Stock]:[param_complete]], 12, FALSE)</f>
        <v>8</v>
      </c>
      <c r="AA638" s="65">
        <f>VLOOKUP(Table1[[#This Row],[Stock]], Table2[[#All],[Stock]:[param_complete]], 14, FALSE)</f>
        <v>222</v>
      </c>
      <c r="AB638" s="65">
        <f>VLOOKUP(Table1[[#This Row],[Stock]], Table2[[#All],[Stock]:[param_complete]], 16, FALSE)</f>
        <v>288</v>
      </c>
      <c r="AC638" s="65">
        <f>VLOOKUP(Table1[[#This Row],[Stock]], Table2[[#All],[Stock]:[param_complete]], 18, FALSE)</f>
        <v>0.151</v>
      </c>
      <c r="AD638" s="65">
        <f>VLOOKUP(Table1[[#This Row],[Stock]], Table2[[#All],[Stock]:[param_complete]], 20, FALSE)</f>
        <v>300</v>
      </c>
      <c r="AE638" s="65">
        <f>VLOOKUP(Table1[[#This Row],[Stock]], Table2[[#All],[Stock]:[param_complete]], 22, FALSE)</f>
        <v>27</v>
      </c>
      <c r="AF638" s="65">
        <f>VLOOKUP(Table1[[#This Row],[Stock]], Table2[[#All],[Stock]:[param_complete]], 24, FALSE)</f>
        <v>19</v>
      </c>
      <c r="AG638" s="65">
        <f>VLOOKUP(Table1[[#This Row],[Stock]], Table2[[#All],[Stock]:[param_complete]], 26, FALSE)</f>
        <v>0</v>
      </c>
      <c r="AH638" s="65">
        <f>VLOOKUP(Table1[[#This Row],[Stock]], Table2[[#All],[Stock]:[param_complete]], 28, FALSE)</f>
        <v>0</v>
      </c>
      <c r="AI638" s="65">
        <f>VLOOKUP(Table1[[#This Row],[Stock]], Table2[[#All],[Stock]:[param_complete]], 29, FALSE)</f>
        <v>100</v>
      </c>
      <c r="AJ638" s="65">
        <f>VLOOKUP(Table1[[#This Row],[Stock]], Table2[[#All],[Stock]:[param_complete]], 30, FALSE)</f>
        <v>50</v>
      </c>
      <c r="AK638" s="65">
        <f>VLOOKUP(Table1[[#This Row],[Stock]], Table2[[#All],[Stock]:[param_complete]], 32, FALSE)</f>
        <v>0</v>
      </c>
    </row>
    <row r="639" spans="1:37" x14ac:dyDescent="0.3">
      <c r="A639" s="9" t="s">
        <v>242</v>
      </c>
      <c r="B639" s="9" t="s">
        <v>238</v>
      </c>
      <c r="C639" s="9" t="s">
        <v>239</v>
      </c>
      <c r="D639">
        <v>14</v>
      </c>
      <c r="E639">
        <v>1</v>
      </c>
      <c r="F639" s="9"/>
      <c r="G639" s="9"/>
      <c r="H639" s="9"/>
      <c r="I639" s="9"/>
      <c r="J639" s="9" t="s">
        <v>240</v>
      </c>
      <c r="K639" s="9"/>
      <c r="L639" s="9"/>
      <c r="M639" s="1" t="s">
        <v>241</v>
      </c>
      <c r="N639" s="9"/>
      <c r="O639" s="9"/>
      <c r="P639" s="9">
        <v>0</v>
      </c>
      <c r="Q639" s="9" t="s">
        <v>7</v>
      </c>
      <c r="R639" s="9"/>
      <c r="S639" s="9"/>
      <c r="T639" s="65"/>
      <c r="U639" s="65" t="str">
        <f>VLOOKUP(Table1[[#This Row],[Stock]], Table2[[#All],[Stock]:[param_complete]], 2, FALSE)</f>
        <v>reef-associated</v>
      </c>
      <c r="V639" s="65">
        <f>VLOOKUP(Table1[[#This Row],[Stock]], Table2[[#All],[Stock]:[param_complete]], 4, FALSE)</f>
        <v>4.2</v>
      </c>
      <c r="W639" s="65">
        <f>VLOOKUP(Table1[[#This Row],[Stock]], Table2[[#All],[Stock]:[param_complete]], 6, FALSE)</f>
        <v>670</v>
      </c>
      <c r="X639" s="65">
        <f>VLOOKUP(Table1[[#This Row],[Stock]], Table2[[#All],[Stock]:[param_complete]], 8, FALSE)</f>
        <v>8.5</v>
      </c>
      <c r="Y639" s="65">
        <f>VLOOKUP(Table1[[#This Row],[Stock]], Table2[[#All],[Stock]:[param_complete]], 10, FALSE)</f>
        <v>2</v>
      </c>
      <c r="Z639" s="65">
        <f>VLOOKUP(Table1[[#This Row],[Stock]], Table2[[#All],[Stock]:[param_complete]], 12, FALSE)</f>
        <v>8</v>
      </c>
      <c r="AA639" s="65">
        <f>VLOOKUP(Table1[[#This Row],[Stock]], Table2[[#All],[Stock]:[param_complete]], 14, FALSE)</f>
        <v>222</v>
      </c>
      <c r="AB639" s="65">
        <f>VLOOKUP(Table1[[#This Row],[Stock]], Table2[[#All],[Stock]:[param_complete]], 16, FALSE)</f>
        <v>288</v>
      </c>
      <c r="AC639" s="65">
        <f>VLOOKUP(Table1[[#This Row],[Stock]], Table2[[#All],[Stock]:[param_complete]], 18, FALSE)</f>
        <v>0.151</v>
      </c>
      <c r="AD639" s="65">
        <f>VLOOKUP(Table1[[#This Row],[Stock]], Table2[[#All],[Stock]:[param_complete]], 20, FALSE)</f>
        <v>300</v>
      </c>
      <c r="AE639" s="65">
        <f>VLOOKUP(Table1[[#This Row],[Stock]], Table2[[#All],[Stock]:[param_complete]], 22, FALSE)</f>
        <v>27</v>
      </c>
      <c r="AF639" s="65">
        <f>VLOOKUP(Table1[[#This Row],[Stock]], Table2[[#All],[Stock]:[param_complete]], 24, FALSE)</f>
        <v>19</v>
      </c>
      <c r="AG639" s="65">
        <f>VLOOKUP(Table1[[#This Row],[Stock]], Table2[[#All],[Stock]:[param_complete]], 26, FALSE)</f>
        <v>0</v>
      </c>
      <c r="AH639" s="65">
        <f>VLOOKUP(Table1[[#This Row],[Stock]], Table2[[#All],[Stock]:[param_complete]], 28, FALSE)</f>
        <v>0</v>
      </c>
      <c r="AI639" s="65">
        <f>VLOOKUP(Table1[[#This Row],[Stock]], Table2[[#All],[Stock]:[param_complete]], 29, FALSE)</f>
        <v>100</v>
      </c>
      <c r="AJ639" s="65">
        <f>VLOOKUP(Table1[[#This Row],[Stock]], Table2[[#All],[Stock]:[param_complete]], 30, FALSE)</f>
        <v>50</v>
      </c>
      <c r="AK639" s="65">
        <f>VLOOKUP(Table1[[#This Row],[Stock]], Table2[[#All],[Stock]:[param_complete]], 32, FALSE)</f>
        <v>0</v>
      </c>
    </row>
    <row r="640" spans="1:37" x14ac:dyDescent="0.3">
      <c r="A640" s="9" t="s">
        <v>242</v>
      </c>
      <c r="B640" s="9" t="s">
        <v>238</v>
      </c>
      <c r="C640" s="9" t="s">
        <v>239</v>
      </c>
      <c r="D640">
        <v>15</v>
      </c>
      <c r="E640">
        <v>1</v>
      </c>
      <c r="F640" s="9"/>
      <c r="G640" s="9"/>
      <c r="H640" s="9"/>
      <c r="I640" s="9"/>
      <c r="J640" s="9" t="s">
        <v>240</v>
      </c>
      <c r="K640" s="9"/>
      <c r="L640" s="9"/>
      <c r="M640" s="1" t="s">
        <v>241</v>
      </c>
      <c r="N640" s="9"/>
      <c r="O640" s="9"/>
      <c r="P640" s="9">
        <v>0</v>
      </c>
      <c r="Q640" s="9" t="s">
        <v>7</v>
      </c>
      <c r="R640" s="9"/>
      <c r="S640" s="9"/>
      <c r="T640" s="65"/>
      <c r="U640" s="65" t="str">
        <f>VLOOKUP(Table1[[#This Row],[Stock]], Table2[[#All],[Stock]:[param_complete]], 2, FALSE)</f>
        <v>reef-associated</v>
      </c>
      <c r="V640" s="65">
        <f>VLOOKUP(Table1[[#This Row],[Stock]], Table2[[#All],[Stock]:[param_complete]], 4, FALSE)</f>
        <v>4.2</v>
      </c>
      <c r="W640" s="65">
        <f>VLOOKUP(Table1[[#This Row],[Stock]], Table2[[#All],[Stock]:[param_complete]], 6, FALSE)</f>
        <v>670</v>
      </c>
      <c r="X640" s="65">
        <f>VLOOKUP(Table1[[#This Row],[Stock]], Table2[[#All],[Stock]:[param_complete]], 8, FALSE)</f>
        <v>8.5</v>
      </c>
      <c r="Y640" s="65">
        <f>VLOOKUP(Table1[[#This Row],[Stock]], Table2[[#All],[Stock]:[param_complete]], 10, FALSE)</f>
        <v>2</v>
      </c>
      <c r="Z640" s="65">
        <f>VLOOKUP(Table1[[#This Row],[Stock]], Table2[[#All],[Stock]:[param_complete]], 12, FALSE)</f>
        <v>8</v>
      </c>
      <c r="AA640" s="65">
        <f>VLOOKUP(Table1[[#This Row],[Stock]], Table2[[#All],[Stock]:[param_complete]], 14, FALSE)</f>
        <v>222</v>
      </c>
      <c r="AB640" s="65">
        <f>VLOOKUP(Table1[[#This Row],[Stock]], Table2[[#All],[Stock]:[param_complete]], 16, FALSE)</f>
        <v>288</v>
      </c>
      <c r="AC640" s="65">
        <f>VLOOKUP(Table1[[#This Row],[Stock]], Table2[[#All],[Stock]:[param_complete]], 18, FALSE)</f>
        <v>0.151</v>
      </c>
      <c r="AD640" s="65">
        <f>VLOOKUP(Table1[[#This Row],[Stock]], Table2[[#All],[Stock]:[param_complete]], 20, FALSE)</f>
        <v>300</v>
      </c>
      <c r="AE640" s="65">
        <f>VLOOKUP(Table1[[#This Row],[Stock]], Table2[[#All],[Stock]:[param_complete]], 22, FALSE)</f>
        <v>27</v>
      </c>
      <c r="AF640" s="65">
        <f>VLOOKUP(Table1[[#This Row],[Stock]], Table2[[#All],[Stock]:[param_complete]], 24, FALSE)</f>
        <v>19</v>
      </c>
      <c r="AG640" s="65">
        <f>VLOOKUP(Table1[[#This Row],[Stock]], Table2[[#All],[Stock]:[param_complete]], 26, FALSE)</f>
        <v>0</v>
      </c>
      <c r="AH640" s="65">
        <f>VLOOKUP(Table1[[#This Row],[Stock]], Table2[[#All],[Stock]:[param_complete]], 28, FALSE)</f>
        <v>0</v>
      </c>
      <c r="AI640" s="65">
        <f>VLOOKUP(Table1[[#This Row],[Stock]], Table2[[#All],[Stock]:[param_complete]], 29, FALSE)</f>
        <v>100</v>
      </c>
      <c r="AJ640" s="65">
        <f>VLOOKUP(Table1[[#This Row],[Stock]], Table2[[#All],[Stock]:[param_complete]], 30, FALSE)</f>
        <v>50</v>
      </c>
      <c r="AK640" s="65">
        <f>VLOOKUP(Table1[[#This Row],[Stock]], Table2[[#All],[Stock]:[param_complete]], 32, FALSE)</f>
        <v>0</v>
      </c>
    </row>
    <row r="641" spans="1:37" x14ac:dyDescent="0.3">
      <c r="A641" s="9" t="s">
        <v>242</v>
      </c>
      <c r="B641" s="9" t="s">
        <v>238</v>
      </c>
      <c r="C641" s="9" t="s">
        <v>239</v>
      </c>
      <c r="D641">
        <v>16</v>
      </c>
      <c r="E641">
        <v>1</v>
      </c>
      <c r="F641" s="9"/>
      <c r="G641" s="9"/>
      <c r="H641" s="9"/>
      <c r="I641" s="9"/>
      <c r="J641" s="9" t="s">
        <v>240</v>
      </c>
      <c r="K641" s="9"/>
      <c r="L641" s="9"/>
      <c r="M641" s="1" t="s">
        <v>241</v>
      </c>
      <c r="N641" s="9"/>
      <c r="O641" s="9"/>
      <c r="P641" s="9">
        <v>0</v>
      </c>
      <c r="Q641" s="9" t="s">
        <v>7</v>
      </c>
      <c r="R641" s="9"/>
      <c r="S641" s="9"/>
      <c r="T641" s="65"/>
      <c r="U641" s="65" t="str">
        <f>VLOOKUP(Table1[[#This Row],[Stock]], Table2[[#All],[Stock]:[param_complete]], 2, FALSE)</f>
        <v>reef-associated</v>
      </c>
      <c r="V641" s="65">
        <f>VLOOKUP(Table1[[#This Row],[Stock]], Table2[[#All],[Stock]:[param_complete]], 4, FALSE)</f>
        <v>4.2</v>
      </c>
      <c r="W641" s="65">
        <f>VLOOKUP(Table1[[#This Row],[Stock]], Table2[[#All],[Stock]:[param_complete]], 6, FALSE)</f>
        <v>670</v>
      </c>
      <c r="X641" s="65">
        <f>VLOOKUP(Table1[[#This Row],[Stock]], Table2[[#All],[Stock]:[param_complete]], 8, FALSE)</f>
        <v>8.5</v>
      </c>
      <c r="Y641" s="65">
        <f>VLOOKUP(Table1[[#This Row],[Stock]], Table2[[#All],[Stock]:[param_complete]], 10, FALSE)</f>
        <v>2</v>
      </c>
      <c r="Z641" s="65">
        <f>VLOOKUP(Table1[[#This Row],[Stock]], Table2[[#All],[Stock]:[param_complete]], 12, FALSE)</f>
        <v>8</v>
      </c>
      <c r="AA641" s="65">
        <f>VLOOKUP(Table1[[#This Row],[Stock]], Table2[[#All],[Stock]:[param_complete]], 14, FALSE)</f>
        <v>222</v>
      </c>
      <c r="AB641" s="65">
        <f>VLOOKUP(Table1[[#This Row],[Stock]], Table2[[#All],[Stock]:[param_complete]], 16, FALSE)</f>
        <v>288</v>
      </c>
      <c r="AC641" s="65">
        <f>VLOOKUP(Table1[[#This Row],[Stock]], Table2[[#All],[Stock]:[param_complete]], 18, FALSE)</f>
        <v>0.151</v>
      </c>
      <c r="AD641" s="65">
        <f>VLOOKUP(Table1[[#This Row],[Stock]], Table2[[#All],[Stock]:[param_complete]], 20, FALSE)</f>
        <v>300</v>
      </c>
      <c r="AE641" s="65">
        <f>VLOOKUP(Table1[[#This Row],[Stock]], Table2[[#All],[Stock]:[param_complete]], 22, FALSE)</f>
        <v>27</v>
      </c>
      <c r="AF641" s="65">
        <f>VLOOKUP(Table1[[#This Row],[Stock]], Table2[[#All],[Stock]:[param_complete]], 24, FALSE)</f>
        <v>19</v>
      </c>
      <c r="AG641" s="65">
        <f>VLOOKUP(Table1[[#This Row],[Stock]], Table2[[#All],[Stock]:[param_complete]], 26, FALSE)</f>
        <v>0</v>
      </c>
      <c r="AH641" s="65">
        <f>VLOOKUP(Table1[[#This Row],[Stock]], Table2[[#All],[Stock]:[param_complete]], 28, FALSE)</f>
        <v>0</v>
      </c>
      <c r="AI641" s="65">
        <f>VLOOKUP(Table1[[#This Row],[Stock]], Table2[[#All],[Stock]:[param_complete]], 29, FALSE)</f>
        <v>100</v>
      </c>
      <c r="AJ641" s="65">
        <f>VLOOKUP(Table1[[#This Row],[Stock]], Table2[[#All],[Stock]:[param_complete]], 30, FALSE)</f>
        <v>50</v>
      </c>
      <c r="AK641" s="65">
        <f>VLOOKUP(Table1[[#This Row],[Stock]], Table2[[#All],[Stock]:[param_complete]], 32, FALSE)</f>
        <v>0</v>
      </c>
    </row>
    <row r="642" spans="1:37" x14ac:dyDescent="0.3">
      <c r="A642" s="9" t="s">
        <v>242</v>
      </c>
      <c r="B642" s="9" t="s">
        <v>238</v>
      </c>
      <c r="C642" s="9" t="s">
        <v>239</v>
      </c>
      <c r="D642">
        <v>17</v>
      </c>
      <c r="E642">
        <v>1</v>
      </c>
      <c r="F642" s="9"/>
      <c r="G642" s="9"/>
      <c r="H642" s="9"/>
      <c r="I642" s="9"/>
      <c r="J642" s="9" t="s">
        <v>240</v>
      </c>
      <c r="K642" s="9"/>
      <c r="L642" s="9"/>
      <c r="M642" s="1" t="s">
        <v>241</v>
      </c>
      <c r="N642" s="9"/>
      <c r="O642" s="9"/>
      <c r="P642" s="9">
        <v>0</v>
      </c>
      <c r="Q642" s="9" t="s">
        <v>7</v>
      </c>
      <c r="R642" s="9"/>
      <c r="S642" s="9"/>
      <c r="T642" s="65"/>
      <c r="U642" s="65" t="str">
        <f>VLOOKUP(Table1[[#This Row],[Stock]], Table2[[#All],[Stock]:[param_complete]], 2, FALSE)</f>
        <v>reef-associated</v>
      </c>
      <c r="V642" s="65">
        <f>VLOOKUP(Table1[[#This Row],[Stock]], Table2[[#All],[Stock]:[param_complete]], 4, FALSE)</f>
        <v>4.2</v>
      </c>
      <c r="W642" s="65">
        <f>VLOOKUP(Table1[[#This Row],[Stock]], Table2[[#All],[Stock]:[param_complete]], 6, FALSE)</f>
        <v>670</v>
      </c>
      <c r="X642" s="65">
        <f>VLOOKUP(Table1[[#This Row],[Stock]], Table2[[#All],[Stock]:[param_complete]], 8, FALSE)</f>
        <v>8.5</v>
      </c>
      <c r="Y642" s="65">
        <f>VLOOKUP(Table1[[#This Row],[Stock]], Table2[[#All],[Stock]:[param_complete]], 10, FALSE)</f>
        <v>2</v>
      </c>
      <c r="Z642" s="65">
        <f>VLOOKUP(Table1[[#This Row],[Stock]], Table2[[#All],[Stock]:[param_complete]], 12, FALSE)</f>
        <v>8</v>
      </c>
      <c r="AA642" s="65">
        <f>VLOOKUP(Table1[[#This Row],[Stock]], Table2[[#All],[Stock]:[param_complete]], 14, FALSE)</f>
        <v>222</v>
      </c>
      <c r="AB642" s="65">
        <f>VLOOKUP(Table1[[#This Row],[Stock]], Table2[[#All],[Stock]:[param_complete]], 16, FALSE)</f>
        <v>288</v>
      </c>
      <c r="AC642" s="65">
        <f>VLOOKUP(Table1[[#This Row],[Stock]], Table2[[#All],[Stock]:[param_complete]], 18, FALSE)</f>
        <v>0.151</v>
      </c>
      <c r="AD642" s="65">
        <f>VLOOKUP(Table1[[#This Row],[Stock]], Table2[[#All],[Stock]:[param_complete]], 20, FALSE)</f>
        <v>300</v>
      </c>
      <c r="AE642" s="65">
        <f>VLOOKUP(Table1[[#This Row],[Stock]], Table2[[#All],[Stock]:[param_complete]], 22, FALSE)</f>
        <v>27</v>
      </c>
      <c r="AF642" s="65">
        <f>VLOOKUP(Table1[[#This Row],[Stock]], Table2[[#All],[Stock]:[param_complete]], 24, FALSE)</f>
        <v>19</v>
      </c>
      <c r="AG642" s="65">
        <f>VLOOKUP(Table1[[#This Row],[Stock]], Table2[[#All],[Stock]:[param_complete]], 26, FALSE)</f>
        <v>0</v>
      </c>
      <c r="AH642" s="65">
        <f>VLOOKUP(Table1[[#This Row],[Stock]], Table2[[#All],[Stock]:[param_complete]], 28, FALSE)</f>
        <v>0</v>
      </c>
      <c r="AI642" s="65">
        <f>VLOOKUP(Table1[[#This Row],[Stock]], Table2[[#All],[Stock]:[param_complete]], 29, FALSE)</f>
        <v>100</v>
      </c>
      <c r="AJ642" s="65">
        <f>VLOOKUP(Table1[[#This Row],[Stock]], Table2[[#All],[Stock]:[param_complete]], 30, FALSE)</f>
        <v>50</v>
      </c>
      <c r="AK642" s="65">
        <f>VLOOKUP(Table1[[#This Row],[Stock]], Table2[[#All],[Stock]:[param_complete]], 32, FALSE)</f>
        <v>0</v>
      </c>
    </row>
    <row r="643" spans="1:37" x14ac:dyDescent="0.3">
      <c r="A643" s="9" t="s">
        <v>242</v>
      </c>
      <c r="B643" s="9" t="s">
        <v>238</v>
      </c>
      <c r="C643" s="9" t="s">
        <v>239</v>
      </c>
      <c r="D643">
        <v>18</v>
      </c>
      <c r="E643">
        <v>1</v>
      </c>
      <c r="F643" s="9"/>
      <c r="G643" s="9"/>
      <c r="H643" s="9"/>
      <c r="I643" s="9"/>
      <c r="J643" s="9" t="s">
        <v>240</v>
      </c>
      <c r="K643" s="9"/>
      <c r="L643" s="9"/>
      <c r="M643" s="1" t="s">
        <v>241</v>
      </c>
      <c r="N643" s="9"/>
      <c r="O643" s="9"/>
      <c r="P643" s="9">
        <v>0</v>
      </c>
      <c r="Q643" s="9" t="s">
        <v>7</v>
      </c>
      <c r="R643" s="9"/>
      <c r="S643" s="9"/>
      <c r="T643" s="65"/>
      <c r="U643" s="65" t="str">
        <f>VLOOKUP(Table1[[#This Row],[Stock]], Table2[[#All],[Stock]:[param_complete]], 2, FALSE)</f>
        <v>reef-associated</v>
      </c>
      <c r="V643" s="65">
        <f>VLOOKUP(Table1[[#This Row],[Stock]], Table2[[#All],[Stock]:[param_complete]], 4, FALSE)</f>
        <v>4.2</v>
      </c>
      <c r="W643" s="65">
        <f>VLOOKUP(Table1[[#This Row],[Stock]], Table2[[#All],[Stock]:[param_complete]], 6, FALSE)</f>
        <v>670</v>
      </c>
      <c r="X643" s="65">
        <f>VLOOKUP(Table1[[#This Row],[Stock]], Table2[[#All],[Stock]:[param_complete]], 8, FALSE)</f>
        <v>8.5</v>
      </c>
      <c r="Y643" s="65">
        <f>VLOOKUP(Table1[[#This Row],[Stock]], Table2[[#All],[Stock]:[param_complete]], 10, FALSE)</f>
        <v>2</v>
      </c>
      <c r="Z643" s="65">
        <f>VLOOKUP(Table1[[#This Row],[Stock]], Table2[[#All],[Stock]:[param_complete]], 12, FALSE)</f>
        <v>8</v>
      </c>
      <c r="AA643" s="65">
        <f>VLOOKUP(Table1[[#This Row],[Stock]], Table2[[#All],[Stock]:[param_complete]], 14, FALSE)</f>
        <v>222</v>
      </c>
      <c r="AB643" s="65">
        <f>VLOOKUP(Table1[[#This Row],[Stock]], Table2[[#All],[Stock]:[param_complete]], 16, FALSE)</f>
        <v>288</v>
      </c>
      <c r="AC643" s="65">
        <f>VLOOKUP(Table1[[#This Row],[Stock]], Table2[[#All],[Stock]:[param_complete]], 18, FALSE)</f>
        <v>0.151</v>
      </c>
      <c r="AD643" s="65">
        <f>VLOOKUP(Table1[[#This Row],[Stock]], Table2[[#All],[Stock]:[param_complete]], 20, FALSE)</f>
        <v>300</v>
      </c>
      <c r="AE643" s="65">
        <f>VLOOKUP(Table1[[#This Row],[Stock]], Table2[[#All],[Stock]:[param_complete]], 22, FALSE)</f>
        <v>27</v>
      </c>
      <c r="AF643" s="65">
        <f>VLOOKUP(Table1[[#This Row],[Stock]], Table2[[#All],[Stock]:[param_complete]], 24, FALSE)</f>
        <v>19</v>
      </c>
      <c r="AG643" s="65">
        <f>VLOOKUP(Table1[[#This Row],[Stock]], Table2[[#All],[Stock]:[param_complete]], 26, FALSE)</f>
        <v>0</v>
      </c>
      <c r="AH643" s="65">
        <f>VLOOKUP(Table1[[#This Row],[Stock]], Table2[[#All],[Stock]:[param_complete]], 28, FALSE)</f>
        <v>0</v>
      </c>
      <c r="AI643" s="65">
        <f>VLOOKUP(Table1[[#This Row],[Stock]], Table2[[#All],[Stock]:[param_complete]], 29, FALSE)</f>
        <v>100</v>
      </c>
      <c r="AJ643" s="65">
        <f>VLOOKUP(Table1[[#This Row],[Stock]], Table2[[#All],[Stock]:[param_complete]], 30, FALSE)</f>
        <v>50</v>
      </c>
      <c r="AK643" s="65">
        <f>VLOOKUP(Table1[[#This Row],[Stock]], Table2[[#All],[Stock]:[param_complete]], 32, FALSE)</f>
        <v>0</v>
      </c>
    </row>
    <row r="644" spans="1:37" x14ac:dyDescent="0.3">
      <c r="A644" s="9" t="s">
        <v>242</v>
      </c>
      <c r="B644" s="9" t="s">
        <v>238</v>
      </c>
      <c r="C644" s="9" t="s">
        <v>239</v>
      </c>
      <c r="D644">
        <v>19</v>
      </c>
      <c r="E644">
        <v>1</v>
      </c>
      <c r="F644" s="9"/>
      <c r="G644" s="9"/>
      <c r="H644" s="9"/>
      <c r="I644" s="9"/>
      <c r="J644" s="9" t="s">
        <v>240</v>
      </c>
      <c r="K644" s="9"/>
      <c r="L644" s="9"/>
      <c r="M644" s="1" t="s">
        <v>241</v>
      </c>
      <c r="N644" s="9"/>
      <c r="O644" s="9"/>
      <c r="P644" s="9">
        <v>0</v>
      </c>
      <c r="Q644" s="9" t="s">
        <v>7</v>
      </c>
      <c r="R644" s="9"/>
      <c r="S644" s="9"/>
      <c r="T644" s="65"/>
      <c r="U644" s="65" t="str">
        <f>VLOOKUP(Table1[[#This Row],[Stock]], Table2[[#All],[Stock]:[param_complete]], 2, FALSE)</f>
        <v>reef-associated</v>
      </c>
      <c r="V644" s="65">
        <f>VLOOKUP(Table1[[#This Row],[Stock]], Table2[[#All],[Stock]:[param_complete]], 4, FALSE)</f>
        <v>4.2</v>
      </c>
      <c r="W644" s="65">
        <f>VLOOKUP(Table1[[#This Row],[Stock]], Table2[[#All],[Stock]:[param_complete]], 6, FALSE)</f>
        <v>670</v>
      </c>
      <c r="X644" s="65">
        <f>VLOOKUP(Table1[[#This Row],[Stock]], Table2[[#All],[Stock]:[param_complete]], 8, FALSE)</f>
        <v>8.5</v>
      </c>
      <c r="Y644" s="65">
        <f>VLOOKUP(Table1[[#This Row],[Stock]], Table2[[#All],[Stock]:[param_complete]], 10, FALSE)</f>
        <v>2</v>
      </c>
      <c r="Z644" s="65">
        <f>VLOOKUP(Table1[[#This Row],[Stock]], Table2[[#All],[Stock]:[param_complete]], 12, FALSE)</f>
        <v>8</v>
      </c>
      <c r="AA644" s="65">
        <f>VLOOKUP(Table1[[#This Row],[Stock]], Table2[[#All],[Stock]:[param_complete]], 14, FALSE)</f>
        <v>222</v>
      </c>
      <c r="AB644" s="65">
        <f>VLOOKUP(Table1[[#This Row],[Stock]], Table2[[#All],[Stock]:[param_complete]], 16, FALSE)</f>
        <v>288</v>
      </c>
      <c r="AC644" s="65">
        <f>VLOOKUP(Table1[[#This Row],[Stock]], Table2[[#All],[Stock]:[param_complete]], 18, FALSE)</f>
        <v>0.151</v>
      </c>
      <c r="AD644" s="65">
        <f>VLOOKUP(Table1[[#This Row],[Stock]], Table2[[#All],[Stock]:[param_complete]], 20, FALSE)</f>
        <v>300</v>
      </c>
      <c r="AE644" s="65">
        <f>VLOOKUP(Table1[[#This Row],[Stock]], Table2[[#All],[Stock]:[param_complete]], 22, FALSE)</f>
        <v>27</v>
      </c>
      <c r="AF644" s="65">
        <f>VLOOKUP(Table1[[#This Row],[Stock]], Table2[[#All],[Stock]:[param_complete]], 24, FALSE)</f>
        <v>19</v>
      </c>
      <c r="AG644" s="65">
        <f>VLOOKUP(Table1[[#This Row],[Stock]], Table2[[#All],[Stock]:[param_complete]], 26, FALSE)</f>
        <v>0</v>
      </c>
      <c r="AH644" s="65">
        <f>VLOOKUP(Table1[[#This Row],[Stock]], Table2[[#All],[Stock]:[param_complete]], 28, FALSE)</f>
        <v>0</v>
      </c>
      <c r="AI644" s="65">
        <f>VLOOKUP(Table1[[#This Row],[Stock]], Table2[[#All],[Stock]:[param_complete]], 29, FALSE)</f>
        <v>100</v>
      </c>
      <c r="AJ644" s="65">
        <f>VLOOKUP(Table1[[#This Row],[Stock]], Table2[[#All],[Stock]:[param_complete]], 30, FALSE)</f>
        <v>50</v>
      </c>
      <c r="AK644" s="65">
        <f>VLOOKUP(Table1[[#This Row],[Stock]], Table2[[#All],[Stock]:[param_complete]], 32, FALSE)</f>
        <v>0</v>
      </c>
    </row>
    <row r="645" spans="1:37" x14ac:dyDescent="0.3">
      <c r="A645" s="9" t="s">
        <v>242</v>
      </c>
      <c r="B645" s="9" t="s">
        <v>238</v>
      </c>
      <c r="C645" s="9" t="s">
        <v>239</v>
      </c>
      <c r="D645">
        <v>20</v>
      </c>
      <c r="E645">
        <v>1</v>
      </c>
      <c r="F645" s="9"/>
      <c r="G645" s="9"/>
      <c r="H645" s="9"/>
      <c r="I645" s="9"/>
      <c r="J645" s="9" t="s">
        <v>240</v>
      </c>
      <c r="K645" s="9"/>
      <c r="L645" s="9"/>
      <c r="M645" s="1" t="s">
        <v>241</v>
      </c>
      <c r="N645" s="9"/>
      <c r="O645" s="9"/>
      <c r="P645" s="9">
        <v>0</v>
      </c>
      <c r="Q645" s="9" t="s">
        <v>7</v>
      </c>
      <c r="R645" s="9"/>
      <c r="S645" s="9"/>
      <c r="T645" s="65"/>
      <c r="U645" s="65" t="str">
        <f>VLOOKUP(Table1[[#This Row],[Stock]], Table2[[#All],[Stock]:[param_complete]], 2, FALSE)</f>
        <v>reef-associated</v>
      </c>
      <c r="V645" s="65">
        <f>VLOOKUP(Table1[[#This Row],[Stock]], Table2[[#All],[Stock]:[param_complete]], 4, FALSE)</f>
        <v>4.2</v>
      </c>
      <c r="W645" s="65">
        <f>VLOOKUP(Table1[[#This Row],[Stock]], Table2[[#All],[Stock]:[param_complete]], 6, FALSE)</f>
        <v>670</v>
      </c>
      <c r="X645" s="65">
        <f>VLOOKUP(Table1[[#This Row],[Stock]], Table2[[#All],[Stock]:[param_complete]], 8, FALSE)</f>
        <v>8.5</v>
      </c>
      <c r="Y645" s="65">
        <f>VLOOKUP(Table1[[#This Row],[Stock]], Table2[[#All],[Stock]:[param_complete]], 10, FALSE)</f>
        <v>2</v>
      </c>
      <c r="Z645" s="65">
        <f>VLOOKUP(Table1[[#This Row],[Stock]], Table2[[#All],[Stock]:[param_complete]], 12, FALSE)</f>
        <v>8</v>
      </c>
      <c r="AA645" s="65">
        <f>VLOOKUP(Table1[[#This Row],[Stock]], Table2[[#All],[Stock]:[param_complete]], 14, FALSE)</f>
        <v>222</v>
      </c>
      <c r="AB645" s="65">
        <f>VLOOKUP(Table1[[#This Row],[Stock]], Table2[[#All],[Stock]:[param_complete]], 16, FALSE)</f>
        <v>288</v>
      </c>
      <c r="AC645" s="65">
        <f>VLOOKUP(Table1[[#This Row],[Stock]], Table2[[#All],[Stock]:[param_complete]], 18, FALSE)</f>
        <v>0.151</v>
      </c>
      <c r="AD645" s="65">
        <f>VLOOKUP(Table1[[#This Row],[Stock]], Table2[[#All],[Stock]:[param_complete]], 20, FALSE)</f>
        <v>300</v>
      </c>
      <c r="AE645" s="65">
        <f>VLOOKUP(Table1[[#This Row],[Stock]], Table2[[#All],[Stock]:[param_complete]], 22, FALSE)</f>
        <v>27</v>
      </c>
      <c r="AF645" s="65">
        <f>VLOOKUP(Table1[[#This Row],[Stock]], Table2[[#All],[Stock]:[param_complete]], 24, FALSE)</f>
        <v>19</v>
      </c>
      <c r="AG645" s="65">
        <f>VLOOKUP(Table1[[#This Row],[Stock]], Table2[[#All],[Stock]:[param_complete]], 26, FALSE)</f>
        <v>0</v>
      </c>
      <c r="AH645" s="65">
        <f>VLOOKUP(Table1[[#This Row],[Stock]], Table2[[#All],[Stock]:[param_complete]], 28, FALSE)</f>
        <v>0</v>
      </c>
      <c r="AI645" s="65">
        <f>VLOOKUP(Table1[[#This Row],[Stock]], Table2[[#All],[Stock]:[param_complete]], 29, FALSE)</f>
        <v>100</v>
      </c>
      <c r="AJ645" s="65">
        <f>VLOOKUP(Table1[[#This Row],[Stock]], Table2[[#All],[Stock]:[param_complete]], 30, FALSE)</f>
        <v>50</v>
      </c>
      <c r="AK645" s="65">
        <f>VLOOKUP(Table1[[#This Row],[Stock]], Table2[[#All],[Stock]:[param_complete]], 32, FALSE)</f>
        <v>0</v>
      </c>
    </row>
    <row r="646" spans="1:37" x14ac:dyDescent="0.3">
      <c r="A646" s="9" t="s">
        <v>242</v>
      </c>
      <c r="B646" s="9" t="s">
        <v>238</v>
      </c>
      <c r="C646" s="9" t="s">
        <v>239</v>
      </c>
      <c r="D646">
        <v>21</v>
      </c>
      <c r="E646">
        <v>1</v>
      </c>
      <c r="F646" s="9"/>
      <c r="G646" s="9"/>
      <c r="H646" s="9"/>
      <c r="I646" s="9"/>
      <c r="J646" s="9" t="s">
        <v>240</v>
      </c>
      <c r="K646" s="9"/>
      <c r="L646" s="9"/>
      <c r="M646" s="1" t="s">
        <v>241</v>
      </c>
      <c r="N646" s="9"/>
      <c r="O646" s="9"/>
      <c r="P646" s="9">
        <v>0</v>
      </c>
      <c r="Q646" s="9" t="s">
        <v>7</v>
      </c>
      <c r="R646" s="9"/>
      <c r="S646" s="9"/>
      <c r="T646" s="65"/>
      <c r="U646" s="65" t="str">
        <f>VLOOKUP(Table1[[#This Row],[Stock]], Table2[[#All],[Stock]:[param_complete]], 2, FALSE)</f>
        <v>reef-associated</v>
      </c>
      <c r="V646" s="65">
        <f>VLOOKUP(Table1[[#This Row],[Stock]], Table2[[#All],[Stock]:[param_complete]], 4, FALSE)</f>
        <v>4.2</v>
      </c>
      <c r="W646" s="65">
        <f>VLOOKUP(Table1[[#This Row],[Stock]], Table2[[#All],[Stock]:[param_complete]], 6, FALSE)</f>
        <v>670</v>
      </c>
      <c r="X646" s="65">
        <f>VLOOKUP(Table1[[#This Row],[Stock]], Table2[[#All],[Stock]:[param_complete]], 8, FALSE)</f>
        <v>8.5</v>
      </c>
      <c r="Y646" s="65">
        <f>VLOOKUP(Table1[[#This Row],[Stock]], Table2[[#All],[Stock]:[param_complete]], 10, FALSE)</f>
        <v>2</v>
      </c>
      <c r="Z646" s="65">
        <f>VLOOKUP(Table1[[#This Row],[Stock]], Table2[[#All],[Stock]:[param_complete]], 12, FALSE)</f>
        <v>8</v>
      </c>
      <c r="AA646" s="65">
        <f>VLOOKUP(Table1[[#This Row],[Stock]], Table2[[#All],[Stock]:[param_complete]], 14, FALSE)</f>
        <v>222</v>
      </c>
      <c r="AB646" s="65">
        <f>VLOOKUP(Table1[[#This Row],[Stock]], Table2[[#All],[Stock]:[param_complete]], 16, FALSE)</f>
        <v>288</v>
      </c>
      <c r="AC646" s="65">
        <f>VLOOKUP(Table1[[#This Row],[Stock]], Table2[[#All],[Stock]:[param_complete]], 18, FALSE)</f>
        <v>0.151</v>
      </c>
      <c r="AD646" s="65">
        <f>VLOOKUP(Table1[[#This Row],[Stock]], Table2[[#All],[Stock]:[param_complete]], 20, FALSE)</f>
        <v>300</v>
      </c>
      <c r="AE646" s="65">
        <f>VLOOKUP(Table1[[#This Row],[Stock]], Table2[[#All],[Stock]:[param_complete]], 22, FALSE)</f>
        <v>27</v>
      </c>
      <c r="AF646" s="65">
        <f>VLOOKUP(Table1[[#This Row],[Stock]], Table2[[#All],[Stock]:[param_complete]], 24, FALSE)</f>
        <v>19</v>
      </c>
      <c r="AG646" s="65">
        <f>VLOOKUP(Table1[[#This Row],[Stock]], Table2[[#All],[Stock]:[param_complete]], 26, FALSE)</f>
        <v>0</v>
      </c>
      <c r="AH646" s="65">
        <f>VLOOKUP(Table1[[#This Row],[Stock]], Table2[[#All],[Stock]:[param_complete]], 28, FALSE)</f>
        <v>0</v>
      </c>
      <c r="AI646" s="65">
        <f>VLOOKUP(Table1[[#This Row],[Stock]], Table2[[#All],[Stock]:[param_complete]], 29, FALSE)</f>
        <v>100</v>
      </c>
      <c r="AJ646" s="65">
        <f>VLOOKUP(Table1[[#This Row],[Stock]], Table2[[#All],[Stock]:[param_complete]], 30, FALSE)</f>
        <v>50</v>
      </c>
      <c r="AK646" s="65">
        <f>VLOOKUP(Table1[[#This Row],[Stock]], Table2[[#All],[Stock]:[param_complete]], 32, FALSE)</f>
        <v>0</v>
      </c>
    </row>
    <row r="647" spans="1:37" x14ac:dyDescent="0.3">
      <c r="A647" s="9" t="s">
        <v>250</v>
      </c>
      <c r="B647" s="9" t="s">
        <v>246</v>
      </c>
      <c r="C647" s="9" t="s">
        <v>247</v>
      </c>
      <c r="D647" s="47">
        <v>0</v>
      </c>
      <c r="E647" s="92">
        <v>2.29539215534213E-3</v>
      </c>
      <c r="F647" s="9"/>
      <c r="G647" s="9"/>
      <c r="H647" s="9"/>
      <c r="I647" s="9"/>
      <c r="J647" s="9" t="s">
        <v>248</v>
      </c>
      <c r="K647" s="9"/>
      <c r="L647" s="9"/>
      <c r="M647" s="1" t="s">
        <v>249</v>
      </c>
      <c r="N647" s="9"/>
      <c r="O647" s="9"/>
      <c r="P647" s="9">
        <v>0</v>
      </c>
      <c r="Q647" s="9" t="s">
        <v>7</v>
      </c>
      <c r="R647" s="9"/>
      <c r="S647" s="9"/>
      <c r="T647" s="65"/>
      <c r="U647" s="65" t="str">
        <f>VLOOKUP(Table1[[#This Row],[Stock]], Table2[[#All],[Stock]:[param_complete]], 2, FALSE)</f>
        <v>reef-associated</v>
      </c>
      <c r="V647" s="65">
        <f>VLOOKUP(Table1[[#This Row],[Stock]], Table2[[#All],[Stock]:[param_complete]], 4, FALSE)</f>
        <v>4.1500000000000004</v>
      </c>
      <c r="W647" s="65">
        <f>VLOOKUP(Table1[[#This Row],[Stock]], Table2[[#All],[Stock]:[param_complete]], 6, FALSE)</f>
        <v>524</v>
      </c>
      <c r="X647" s="65">
        <f>VLOOKUP(Table1[[#This Row],[Stock]], Table2[[#All],[Stock]:[param_complete]], 8, FALSE)</f>
        <v>3</v>
      </c>
      <c r="Y647" s="65">
        <f>VLOOKUP(Table1[[#This Row],[Stock]], Table2[[#All],[Stock]:[param_complete]], 10, FALSE)</f>
        <v>1</v>
      </c>
      <c r="Z647" s="65">
        <f>VLOOKUP(Table1[[#This Row],[Stock]], Table2[[#All],[Stock]:[param_complete]], 12, FALSE)</f>
        <v>2.2999999999999998</v>
      </c>
      <c r="AA647" s="65">
        <f>VLOOKUP(Table1[[#This Row],[Stock]], Table2[[#All],[Stock]:[param_complete]], 14, FALSE)</f>
        <v>95</v>
      </c>
      <c r="AB647" s="65">
        <f>VLOOKUP(Table1[[#This Row],[Stock]], Table2[[#All],[Stock]:[param_complete]], 16, FALSE)</f>
        <v>126</v>
      </c>
      <c r="AC647" s="65">
        <f>VLOOKUP(Table1[[#This Row],[Stock]], Table2[[#All],[Stock]:[param_complete]], 18, FALSE)</f>
        <v>0.34</v>
      </c>
      <c r="AD647" s="65">
        <f>VLOOKUP(Table1[[#This Row],[Stock]], Table2[[#All],[Stock]:[param_complete]], 20, FALSE)</f>
        <v>131</v>
      </c>
      <c r="AE647" s="65">
        <f>VLOOKUP(Table1[[#This Row],[Stock]], Table2[[#All],[Stock]:[param_complete]], 22, FALSE)</f>
        <v>13.7</v>
      </c>
      <c r="AF647" s="65">
        <f>VLOOKUP(Table1[[#This Row],[Stock]], Table2[[#All],[Stock]:[param_complete]], 24, FALSE)</f>
        <v>27</v>
      </c>
      <c r="AG647" s="65">
        <f>VLOOKUP(Table1[[#This Row],[Stock]], Table2[[#All],[Stock]:[param_complete]], 26, FALSE)</f>
        <v>0</v>
      </c>
      <c r="AH647" s="65">
        <f>VLOOKUP(Table1[[#This Row],[Stock]], Table2[[#All],[Stock]:[param_complete]], 28, FALSE)</f>
        <v>0</v>
      </c>
      <c r="AI647" s="65">
        <f>VLOOKUP(Table1[[#This Row],[Stock]], Table2[[#All],[Stock]:[param_complete]], 29, FALSE)</f>
        <v>140</v>
      </c>
      <c r="AJ647" s="65">
        <f>VLOOKUP(Table1[[#This Row],[Stock]], Table2[[#All],[Stock]:[param_complete]], 30, FALSE)</f>
        <v>70</v>
      </c>
      <c r="AK647" s="65">
        <f>VLOOKUP(Table1[[#This Row],[Stock]], Table2[[#All],[Stock]:[param_complete]], 32, FALSE)</f>
        <v>0</v>
      </c>
    </row>
    <row r="648" spans="1:37" x14ac:dyDescent="0.3">
      <c r="A648" s="9" t="s">
        <v>250</v>
      </c>
      <c r="B648" s="9" t="s">
        <v>246</v>
      </c>
      <c r="C648" s="9" t="s">
        <v>247</v>
      </c>
      <c r="D648" s="47">
        <v>1</v>
      </c>
      <c r="E648" s="92">
        <v>6.89479280294613E-3</v>
      </c>
      <c r="F648" s="9"/>
      <c r="G648" s="9"/>
      <c r="H648" s="9"/>
      <c r="I648" s="9"/>
      <c r="J648" s="9" t="s">
        <v>248</v>
      </c>
      <c r="K648" s="9"/>
      <c r="L648" s="9"/>
      <c r="M648" s="1" t="s">
        <v>249</v>
      </c>
      <c r="N648" s="9"/>
      <c r="O648" s="9"/>
      <c r="P648" s="9">
        <v>0</v>
      </c>
      <c r="Q648" s="9" t="s">
        <v>7</v>
      </c>
      <c r="R648" s="9"/>
      <c r="S648" s="9"/>
      <c r="T648" s="65"/>
      <c r="U648" s="65" t="str">
        <f>VLOOKUP(Table1[[#This Row],[Stock]], Table2[[#All],[Stock]:[param_complete]], 2, FALSE)</f>
        <v>reef-associated</v>
      </c>
      <c r="V648" s="65">
        <f>VLOOKUP(Table1[[#This Row],[Stock]], Table2[[#All],[Stock]:[param_complete]], 4, FALSE)</f>
        <v>4.1500000000000004</v>
      </c>
      <c r="W648" s="65">
        <f>VLOOKUP(Table1[[#This Row],[Stock]], Table2[[#All],[Stock]:[param_complete]], 6, FALSE)</f>
        <v>524</v>
      </c>
      <c r="X648" s="65">
        <f>VLOOKUP(Table1[[#This Row],[Stock]], Table2[[#All],[Stock]:[param_complete]], 8, FALSE)</f>
        <v>3</v>
      </c>
      <c r="Y648" s="65">
        <f>VLOOKUP(Table1[[#This Row],[Stock]], Table2[[#All],[Stock]:[param_complete]], 10, FALSE)</f>
        <v>1</v>
      </c>
      <c r="Z648" s="65">
        <f>VLOOKUP(Table1[[#This Row],[Stock]], Table2[[#All],[Stock]:[param_complete]], 12, FALSE)</f>
        <v>2.2999999999999998</v>
      </c>
      <c r="AA648" s="65">
        <f>VLOOKUP(Table1[[#This Row],[Stock]], Table2[[#All],[Stock]:[param_complete]], 14, FALSE)</f>
        <v>95</v>
      </c>
      <c r="AB648" s="65">
        <f>VLOOKUP(Table1[[#This Row],[Stock]], Table2[[#All],[Stock]:[param_complete]], 16, FALSE)</f>
        <v>126</v>
      </c>
      <c r="AC648" s="65">
        <f>VLOOKUP(Table1[[#This Row],[Stock]], Table2[[#All],[Stock]:[param_complete]], 18, FALSE)</f>
        <v>0.34</v>
      </c>
      <c r="AD648" s="65">
        <f>VLOOKUP(Table1[[#This Row],[Stock]], Table2[[#All],[Stock]:[param_complete]], 20, FALSE)</f>
        <v>131</v>
      </c>
      <c r="AE648" s="65">
        <f>VLOOKUP(Table1[[#This Row],[Stock]], Table2[[#All],[Stock]:[param_complete]], 22, FALSE)</f>
        <v>13.7</v>
      </c>
      <c r="AF648" s="65">
        <f>VLOOKUP(Table1[[#This Row],[Stock]], Table2[[#All],[Stock]:[param_complete]], 24, FALSE)</f>
        <v>27</v>
      </c>
      <c r="AG648" s="65">
        <f>VLOOKUP(Table1[[#This Row],[Stock]], Table2[[#All],[Stock]:[param_complete]], 26, FALSE)</f>
        <v>0</v>
      </c>
      <c r="AH648" s="65">
        <f>VLOOKUP(Table1[[#This Row],[Stock]], Table2[[#All],[Stock]:[param_complete]], 28, FALSE)</f>
        <v>0</v>
      </c>
      <c r="AI648" s="65">
        <f>VLOOKUP(Table1[[#This Row],[Stock]], Table2[[#All],[Stock]:[param_complete]], 29, FALSE)</f>
        <v>140</v>
      </c>
      <c r="AJ648" s="65">
        <f>VLOOKUP(Table1[[#This Row],[Stock]], Table2[[#All],[Stock]:[param_complete]], 30, FALSE)</f>
        <v>70</v>
      </c>
      <c r="AK648" s="65">
        <f>VLOOKUP(Table1[[#This Row],[Stock]], Table2[[#All],[Stock]:[param_complete]], 32, FALSE)</f>
        <v>0</v>
      </c>
    </row>
    <row r="649" spans="1:37" s="97" customFormat="1" x14ac:dyDescent="0.3">
      <c r="A649" s="96" t="s">
        <v>250</v>
      </c>
      <c r="B649" s="96" t="s">
        <v>246</v>
      </c>
      <c r="C649" s="96" t="s">
        <v>247</v>
      </c>
      <c r="D649" s="103">
        <v>2</v>
      </c>
      <c r="E649" s="98">
        <v>0.25271285367909102</v>
      </c>
      <c r="F649" s="96"/>
      <c r="G649" s="96"/>
      <c r="H649" s="96"/>
      <c r="I649" s="96"/>
      <c r="J649" s="96" t="s">
        <v>248</v>
      </c>
      <c r="K649" s="96"/>
      <c r="L649" s="96"/>
      <c r="M649" s="99" t="s">
        <v>249</v>
      </c>
      <c r="N649" s="96"/>
      <c r="O649" s="96"/>
      <c r="P649" s="96">
        <v>0</v>
      </c>
      <c r="Q649" s="96" t="s">
        <v>7</v>
      </c>
      <c r="R649" s="96"/>
      <c r="S649" s="96"/>
      <c r="T649" s="100"/>
      <c r="U649" s="100" t="str">
        <f>VLOOKUP(Table1[[#This Row],[Stock]], Table2[[#All],[Stock]:[param_complete]], 2, FALSE)</f>
        <v>reef-associated</v>
      </c>
      <c r="V649" s="100">
        <f>VLOOKUP(Table1[[#This Row],[Stock]], Table2[[#All],[Stock]:[param_complete]], 4, FALSE)</f>
        <v>4.1500000000000004</v>
      </c>
      <c r="W649" s="100">
        <f>VLOOKUP(Table1[[#This Row],[Stock]], Table2[[#All],[Stock]:[param_complete]], 6, FALSE)</f>
        <v>524</v>
      </c>
      <c r="X649" s="100">
        <f>VLOOKUP(Table1[[#This Row],[Stock]], Table2[[#All],[Stock]:[param_complete]], 8, FALSE)</f>
        <v>3</v>
      </c>
      <c r="Y649" s="100">
        <f>VLOOKUP(Table1[[#This Row],[Stock]], Table2[[#All],[Stock]:[param_complete]], 10, FALSE)</f>
        <v>1</v>
      </c>
      <c r="Z649" s="100">
        <f>VLOOKUP(Table1[[#This Row],[Stock]], Table2[[#All],[Stock]:[param_complete]], 12, FALSE)</f>
        <v>2.2999999999999998</v>
      </c>
      <c r="AA649" s="100">
        <f>VLOOKUP(Table1[[#This Row],[Stock]], Table2[[#All],[Stock]:[param_complete]], 14, FALSE)</f>
        <v>95</v>
      </c>
      <c r="AB649" s="100">
        <f>VLOOKUP(Table1[[#This Row],[Stock]], Table2[[#All],[Stock]:[param_complete]], 16, FALSE)</f>
        <v>126</v>
      </c>
      <c r="AC649" s="100">
        <f>VLOOKUP(Table1[[#This Row],[Stock]], Table2[[#All],[Stock]:[param_complete]], 18, FALSE)</f>
        <v>0.34</v>
      </c>
      <c r="AD649" s="100">
        <f>VLOOKUP(Table1[[#This Row],[Stock]], Table2[[#All],[Stock]:[param_complete]], 20, FALSE)</f>
        <v>131</v>
      </c>
      <c r="AE649" s="100">
        <f>VLOOKUP(Table1[[#This Row],[Stock]], Table2[[#All],[Stock]:[param_complete]], 22, FALSE)</f>
        <v>13.7</v>
      </c>
      <c r="AF649" s="100">
        <f>VLOOKUP(Table1[[#This Row],[Stock]], Table2[[#All],[Stock]:[param_complete]], 24, FALSE)</f>
        <v>27</v>
      </c>
      <c r="AG649" s="100">
        <f>VLOOKUP(Table1[[#This Row],[Stock]], Table2[[#All],[Stock]:[param_complete]], 26, FALSE)</f>
        <v>0</v>
      </c>
      <c r="AH649" s="100">
        <f>VLOOKUP(Table1[[#This Row],[Stock]], Table2[[#All],[Stock]:[param_complete]], 28, FALSE)</f>
        <v>0</v>
      </c>
      <c r="AI649" s="100">
        <f>VLOOKUP(Table1[[#This Row],[Stock]], Table2[[#All],[Stock]:[param_complete]], 29, FALSE)</f>
        <v>140</v>
      </c>
      <c r="AJ649" s="100">
        <f>VLOOKUP(Table1[[#This Row],[Stock]], Table2[[#All],[Stock]:[param_complete]], 30, FALSE)</f>
        <v>70</v>
      </c>
      <c r="AK649" s="100">
        <f>VLOOKUP(Table1[[#This Row],[Stock]], Table2[[#All],[Stock]:[param_complete]], 32, FALSE)</f>
        <v>0</v>
      </c>
    </row>
    <row r="650" spans="1:37" x14ac:dyDescent="0.3">
      <c r="A650" s="9" t="s">
        <v>250</v>
      </c>
      <c r="B650" s="9" t="s">
        <v>246</v>
      </c>
      <c r="C650" s="9" t="s">
        <v>247</v>
      </c>
      <c r="D650" s="47">
        <v>3</v>
      </c>
      <c r="E650" s="92">
        <v>0.97979555155757503</v>
      </c>
      <c r="F650" s="9"/>
      <c r="G650" s="9"/>
      <c r="H650" s="9"/>
      <c r="I650" s="9"/>
      <c r="J650" s="9" t="s">
        <v>248</v>
      </c>
      <c r="K650" s="9"/>
      <c r="L650" s="9"/>
      <c r="M650" s="1" t="s">
        <v>249</v>
      </c>
      <c r="N650" s="9"/>
      <c r="O650" s="9"/>
      <c r="P650" s="9">
        <v>0</v>
      </c>
      <c r="Q650" s="9" t="s">
        <v>7</v>
      </c>
      <c r="R650" s="9"/>
      <c r="S650" s="9"/>
      <c r="T650" s="65"/>
      <c r="U650" s="65" t="str">
        <f>VLOOKUP(Table1[[#This Row],[Stock]], Table2[[#All],[Stock]:[param_complete]], 2, FALSE)</f>
        <v>reef-associated</v>
      </c>
      <c r="V650" s="65">
        <f>VLOOKUP(Table1[[#This Row],[Stock]], Table2[[#All],[Stock]:[param_complete]], 4, FALSE)</f>
        <v>4.1500000000000004</v>
      </c>
      <c r="W650" s="65">
        <f>VLOOKUP(Table1[[#This Row],[Stock]], Table2[[#All],[Stock]:[param_complete]], 6, FALSE)</f>
        <v>524</v>
      </c>
      <c r="X650" s="65">
        <f>VLOOKUP(Table1[[#This Row],[Stock]], Table2[[#All],[Stock]:[param_complete]], 8, FALSE)</f>
        <v>3</v>
      </c>
      <c r="Y650" s="65">
        <f>VLOOKUP(Table1[[#This Row],[Stock]], Table2[[#All],[Stock]:[param_complete]], 10, FALSE)</f>
        <v>1</v>
      </c>
      <c r="Z650" s="65">
        <f>VLOOKUP(Table1[[#This Row],[Stock]], Table2[[#All],[Stock]:[param_complete]], 12, FALSE)</f>
        <v>2.2999999999999998</v>
      </c>
      <c r="AA650" s="65">
        <f>VLOOKUP(Table1[[#This Row],[Stock]], Table2[[#All],[Stock]:[param_complete]], 14, FALSE)</f>
        <v>95</v>
      </c>
      <c r="AB650" s="65">
        <f>VLOOKUP(Table1[[#This Row],[Stock]], Table2[[#All],[Stock]:[param_complete]], 16, FALSE)</f>
        <v>126</v>
      </c>
      <c r="AC650" s="65">
        <f>VLOOKUP(Table1[[#This Row],[Stock]], Table2[[#All],[Stock]:[param_complete]], 18, FALSE)</f>
        <v>0.34</v>
      </c>
      <c r="AD650" s="65">
        <f>VLOOKUP(Table1[[#This Row],[Stock]], Table2[[#All],[Stock]:[param_complete]], 20, FALSE)</f>
        <v>131</v>
      </c>
      <c r="AE650" s="65">
        <f>VLOOKUP(Table1[[#This Row],[Stock]], Table2[[#All],[Stock]:[param_complete]], 22, FALSE)</f>
        <v>13.7</v>
      </c>
      <c r="AF650" s="65">
        <f>VLOOKUP(Table1[[#This Row],[Stock]], Table2[[#All],[Stock]:[param_complete]], 24, FALSE)</f>
        <v>27</v>
      </c>
      <c r="AG650" s="65">
        <f>VLOOKUP(Table1[[#This Row],[Stock]], Table2[[#All],[Stock]:[param_complete]], 26, FALSE)</f>
        <v>0</v>
      </c>
      <c r="AH650" s="65">
        <f>VLOOKUP(Table1[[#This Row],[Stock]], Table2[[#All],[Stock]:[param_complete]], 28, FALSE)</f>
        <v>0</v>
      </c>
      <c r="AI650" s="65">
        <f>VLOOKUP(Table1[[#This Row],[Stock]], Table2[[#All],[Stock]:[param_complete]], 29, FALSE)</f>
        <v>140</v>
      </c>
      <c r="AJ650" s="65">
        <f>VLOOKUP(Table1[[#This Row],[Stock]], Table2[[#All],[Stock]:[param_complete]], 30, FALSE)</f>
        <v>70</v>
      </c>
      <c r="AK650" s="65">
        <f>VLOOKUP(Table1[[#This Row],[Stock]], Table2[[#All],[Stock]:[param_complete]], 32, FALSE)</f>
        <v>0</v>
      </c>
    </row>
    <row r="651" spans="1:37" x14ac:dyDescent="0.3">
      <c r="A651" s="9" t="s">
        <v>250</v>
      </c>
      <c r="B651" s="9" t="s">
        <v>246</v>
      </c>
      <c r="C651" s="9" t="s">
        <v>247</v>
      </c>
      <c r="D651" s="47">
        <v>4</v>
      </c>
      <c r="E651" s="92">
        <v>0.99727637589976004</v>
      </c>
      <c r="F651" s="9"/>
      <c r="G651" s="9"/>
      <c r="H651" s="9"/>
      <c r="I651" s="9"/>
      <c r="J651" s="9" t="s">
        <v>248</v>
      </c>
      <c r="K651" s="9"/>
      <c r="L651" s="9"/>
      <c r="M651" s="1" t="s">
        <v>249</v>
      </c>
      <c r="N651" s="9"/>
      <c r="O651" s="9"/>
      <c r="P651" s="9">
        <v>0</v>
      </c>
      <c r="Q651" s="9" t="s">
        <v>7</v>
      </c>
      <c r="R651" s="9"/>
      <c r="S651" s="9"/>
      <c r="T651" s="65"/>
      <c r="U651" s="65" t="str">
        <f>VLOOKUP(Table1[[#This Row],[Stock]], Table2[[#All],[Stock]:[param_complete]], 2, FALSE)</f>
        <v>reef-associated</v>
      </c>
      <c r="V651" s="65">
        <f>VLOOKUP(Table1[[#This Row],[Stock]], Table2[[#All],[Stock]:[param_complete]], 4, FALSE)</f>
        <v>4.1500000000000004</v>
      </c>
      <c r="W651" s="65">
        <f>VLOOKUP(Table1[[#This Row],[Stock]], Table2[[#All],[Stock]:[param_complete]], 6, FALSE)</f>
        <v>524</v>
      </c>
      <c r="X651" s="65">
        <f>VLOOKUP(Table1[[#This Row],[Stock]], Table2[[#All],[Stock]:[param_complete]], 8, FALSE)</f>
        <v>3</v>
      </c>
      <c r="Y651" s="65">
        <f>VLOOKUP(Table1[[#This Row],[Stock]], Table2[[#All],[Stock]:[param_complete]], 10, FALSE)</f>
        <v>1</v>
      </c>
      <c r="Z651" s="65">
        <f>VLOOKUP(Table1[[#This Row],[Stock]], Table2[[#All],[Stock]:[param_complete]], 12, FALSE)</f>
        <v>2.2999999999999998</v>
      </c>
      <c r="AA651" s="65">
        <f>VLOOKUP(Table1[[#This Row],[Stock]], Table2[[#All],[Stock]:[param_complete]], 14, FALSE)</f>
        <v>95</v>
      </c>
      <c r="AB651" s="65">
        <f>VLOOKUP(Table1[[#This Row],[Stock]], Table2[[#All],[Stock]:[param_complete]], 16, FALSE)</f>
        <v>126</v>
      </c>
      <c r="AC651" s="65">
        <f>VLOOKUP(Table1[[#This Row],[Stock]], Table2[[#All],[Stock]:[param_complete]], 18, FALSE)</f>
        <v>0.34</v>
      </c>
      <c r="AD651" s="65">
        <f>VLOOKUP(Table1[[#This Row],[Stock]], Table2[[#All],[Stock]:[param_complete]], 20, FALSE)</f>
        <v>131</v>
      </c>
      <c r="AE651" s="65">
        <f>VLOOKUP(Table1[[#This Row],[Stock]], Table2[[#All],[Stock]:[param_complete]], 22, FALSE)</f>
        <v>13.7</v>
      </c>
      <c r="AF651" s="65">
        <f>VLOOKUP(Table1[[#This Row],[Stock]], Table2[[#All],[Stock]:[param_complete]], 24, FALSE)</f>
        <v>27</v>
      </c>
      <c r="AG651" s="65">
        <f>VLOOKUP(Table1[[#This Row],[Stock]], Table2[[#All],[Stock]:[param_complete]], 26, FALSE)</f>
        <v>0</v>
      </c>
      <c r="AH651" s="65">
        <f>VLOOKUP(Table1[[#This Row],[Stock]], Table2[[#All],[Stock]:[param_complete]], 28, FALSE)</f>
        <v>0</v>
      </c>
      <c r="AI651" s="65">
        <f>VLOOKUP(Table1[[#This Row],[Stock]], Table2[[#All],[Stock]:[param_complete]], 29, FALSE)</f>
        <v>140</v>
      </c>
      <c r="AJ651" s="65">
        <f>VLOOKUP(Table1[[#This Row],[Stock]], Table2[[#All],[Stock]:[param_complete]], 30, FALSE)</f>
        <v>70</v>
      </c>
      <c r="AK651" s="65">
        <f>VLOOKUP(Table1[[#This Row],[Stock]], Table2[[#All],[Stock]:[param_complete]], 32, FALSE)</f>
        <v>0</v>
      </c>
    </row>
    <row r="652" spans="1:37" x14ac:dyDescent="0.3">
      <c r="A652" s="9" t="s">
        <v>250</v>
      </c>
      <c r="B652" s="9" t="s">
        <v>246</v>
      </c>
      <c r="C652" s="9" t="s">
        <v>247</v>
      </c>
      <c r="D652" s="47">
        <v>5</v>
      </c>
      <c r="E652" s="92">
        <v>1</v>
      </c>
      <c r="F652" s="9"/>
      <c r="G652" s="9"/>
      <c r="H652" s="9"/>
      <c r="I652" s="9"/>
      <c r="J652" s="9" t="s">
        <v>248</v>
      </c>
      <c r="K652" s="9"/>
      <c r="L652" s="9"/>
      <c r="M652" s="1" t="s">
        <v>249</v>
      </c>
      <c r="N652" s="9"/>
      <c r="O652" s="9"/>
      <c r="P652" s="9">
        <v>0</v>
      </c>
      <c r="Q652" s="9" t="s">
        <v>7</v>
      </c>
      <c r="R652" s="9"/>
      <c r="S652" s="9"/>
      <c r="T652" s="65"/>
      <c r="U652" s="65" t="str">
        <f>VLOOKUP(Table1[[#This Row],[Stock]], Table2[[#All],[Stock]:[param_complete]], 2, FALSE)</f>
        <v>reef-associated</v>
      </c>
      <c r="V652" s="65">
        <f>VLOOKUP(Table1[[#This Row],[Stock]], Table2[[#All],[Stock]:[param_complete]], 4, FALSE)</f>
        <v>4.1500000000000004</v>
      </c>
      <c r="W652" s="65">
        <f>VLOOKUP(Table1[[#This Row],[Stock]], Table2[[#All],[Stock]:[param_complete]], 6, FALSE)</f>
        <v>524</v>
      </c>
      <c r="X652" s="65">
        <f>VLOOKUP(Table1[[#This Row],[Stock]], Table2[[#All],[Stock]:[param_complete]], 8, FALSE)</f>
        <v>3</v>
      </c>
      <c r="Y652" s="65">
        <f>VLOOKUP(Table1[[#This Row],[Stock]], Table2[[#All],[Stock]:[param_complete]], 10, FALSE)</f>
        <v>1</v>
      </c>
      <c r="Z652" s="65">
        <f>VLOOKUP(Table1[[#This Row],[Stock]], Table2[[#All],[Stock]:[param_complete]], 12, FALSE)</f>
        <v>2.2999999999999998</v>
      </c>
      <c r="AA652" s="65">
        <f>VLOOKUP(Table1[[#This Row],[Stock]], Table2[[#All],[Stock]:[param_complete]], 14, FALSE)</f>
        <v>95</v>
      </c>
      <c r="AB652" s="65">
        <f>VLOOKUP(Table1[[#This Row],[Stock]], Table2[[#All],[Stock]:[param_complete]], 16, FALSE)</f>
        <v>126</v>
      </c>
      <c r="AC652" s="65">
        <f>VLOOKUP(Table1[[#This Row],[Stock]], Table2[[#All],[Stock]:[param_complete]], 18, FALSE)</f>
        <v>0.34</v>
      </c>
      <c r="AD652" s="65">
        <f>VLOOKUP(Table1[[#This Row],[Stock]], Table2[[#All],[Stock]:[param_complete]], 20, FALSE)</f>
        <v>131</v>
      </c>
      <c r="AE652" s="65">
        <f>VLOOKUP(Table1[[#This Row],[Stock]], Table2[[#All],[Stock]:[param_complete]], 22, FALSE)</f>
        <v>13.7</v>
      </c>
      <c r="AF652" s="65">
        <f>VLOOKUP(Table1[[#This Row],[Stock]], Table2[[#All],[Stock]:[param_complete]], 24, FALSE)</f>
        <v>27</v>
      </c>
      <c r="AG652" s="65">
        <f>VLOOKUP(Table1[[#This Row],[Stock]], Table2[[#All],[Stock]:[param_complete]], 26, FALSE)</f>
        <v>0</v>
      </c>
      <c r="AH652" s="65">
        <f>VLOOKUP(Table1[[#This Row],[Stock]], Table2[[#All],[Stock]:[param_complete]], 28, FALSE)</f>
        <v>0</v>
      </c>
      <c r="AI652" s="65">
        <f>VLOOKUP(Table1[[#This Row],[Stock]], Table2[[#All],[Stock]:[param_complete]], 29, FALSE)</f>
        <v>140</v>
      </c>
      <c r="AJ652" s="65">
        <f>VLOOKUP(Table1[[#This Row],[Stock]], Table2[[#All],[Stock]:[param_complete]], 30, FALSE)</f>
        <v>70</v>
      </c>
      <c r="AK652" s="65">
        <f>VLOOKUP(Table1[[#This Row],[Stock]], Table2[[#All],[Stock]:[param_complete]], 32, FALSE)</f>
        <v>0</v>
      </c>
    </row>
    <row r="653" spans="1:37" x14ac:dyDescent="0.3">
      <c r="A653" s="9" t="s">
        <v>250</v>
      </c>
      <c r="B653" s="9" t="s">
        <v>246</v>
      </c>
      <c r="C653" s="9" t="s">
        <v>247</v>
      </c>
      <c r="D653" s="47">
        <v>6</v>
      </c>
      <c r="E653" s="92">
        <v>1</v>
      </c>
      <c r="F653" s="9"/>
      <c r="G653" s="9"/>
      <c r="H653" s="9"/>
      <c r="I653" s="9"/>
      <c r="J653" s="9" t="s">
        <v>248</v>
      </c>
      <c r="K653" s="9"/>
      <c r="L653" s="9"/>
      <c r="M653" s="1" t="s">
        <v>249</v>
      </c>
      <c r="N653" s="9"/>
      <c r="O653" s="9"/>
      <c r="P653" s="9">
        <v>0</v>
      </c>
      <c r="Q653" s="9" t="s">
        <v>7</v>
      </c>
      <c r="R653" s="9"/>
      <c r="S653" s="9"/>
      <c r="T653" s="65"/>
      <c r="U653" s="65" t="str">
        <f>VLOOKUP(Table1[[#This Row],[Stock]], Table2[[#All],[Stock]:[param_complete]], 2, FALSE)</f>
        <v>reef-associated</v>
      </c>
      <c r="V653" s="65">
        <f>VLOOKUP(Table1[[#This Row],[Stock]], Table2[[#All],[Stock]:[param_complete]], 4, FALSE)</f>
        <v>4.1500000000000004</v>
      </c>
      <c r="W653" s="65">
        <f>VLOOKUP(Table1[[#This Row],[Stock]], Table2[[#All],[Stock]:[param_complete]], 6, FALSE)</f>
        <v>524</v>
      </c>
      <c r="X653" s="65">
        <f>VLOOKUP(Table1[[#This Row],[Stock]], Table2[[#All],[Stock]:[param_complete]], 8, FALSE)</f>
        <v>3</v>
      </c>
      <c r="Y653" s="65">
        <f>VLOOKUP(Table1[[#This Row],[Stock]], Table2[[#All],[Stock]:[param_complete]], 10, FALSE)</f>
        <v>1</v>
      </c>
      <c r="Z653" s="65">
        <f>VLOOKUP(Table1[[#This Row],[Stock]], Table2[[#All],[Stock]:[param_complete]], 12, FALSE)</f>
        <v>2.2999999999999998</v>
      </c>
      <c r="AA653" s="65">
        <f>VLOOKUP(Table1[[#This Row],[Stock]], Table2[[#All],[Stock]:[param_complete]], 14, FALSE)</f>
        <v>95</v>
      </c>
      <c r="AB653" s="65">
        <f>VLOOKUP(Table1[[#This Row],[Stock]], Table2[[#All],[Stock]:[param_complete]], 16, FALSE)</f>
        <v>126</v>
      </c>
      <c r="AC653" s="65">
        <f>VLOOKUP(Table1[[#This Row],[Stock]], Table2[[#All],[Stock]:[param_complete]], 18, FALSE)</f>
        <v>0.34</v>
      </c>
      <c r="AD653" s="65">
        <f>VLOOKUP(Table1[[#This Row],[Stock]], Table2[[#All],[Stock]:[param_complete]], 20, FALSE)</f>
        <v>131</v>
      </c>
      <c r="AE653" s="65">
        <f>VLOOKUP(Table1[[#This Row],[Stock]], Table2[[#All],[Stock]:[param_complete]], 22, FALSE)</f>
        <v>13.7</v>
      </c>
      <c r="AF653" s="65">
        <f>VLOOKUP(Table1[[#This Row],[Stock]], Table2[[#All],[Stock]:[param_complete]], 24, FALSE)</f>
        <v>27</v>
      </c>
      <c r="AG653" s="65">
        <f>VLOOKUP(Table1[[#This Row],[Stock]], Table2[[#All],[Stock]:[param_complete]], 26, FALSE)</f>
        <v>0</v>
      </c>
      <c r="AH653" s="65">
        <f>VLOOKUP(Table1[[#This Row],[Stock]], Table2[[#All],[Stock]:[param_complete]], 28, FALSE)</f>
        <v>0</v>
      </c>
      <c r="AI653" s="65">
        <f>VLOOKUP(Table1[[#This Row],[Stock]], Table2[[#All],[Stock]:[param_complete]], 29, FALSE)</f>
        <v>140</v>
      </c>
      <c r="AJ653" s="65">
        <f>VLOOKUP(Table1[[#This Row],[Stock]], Table2[[#All],[Stock]:[param_complete]], 30, FALSE)</f>
        <v>70</v>
      </c>
      <c r="AK653" s="65">
        <f>VLOOKUP(Table1[[#This Row],[Stock]], Table2[[#All],[Stock]:[param_complete]], 32, FALSE)</f>
        <v>0</v>
      </c>
    </row>
    <row r="654" spans="1:37" x14ac:dyDescent="0.3">
      <c r="A654" s="9" t="s">
        <v>250</v>
      </c>
      <c r="B654" s="9" t="s">
        <v>246</v>
      </c>
      <c r="C654" s="9" t="s">
        <v>247</v>
      </c>
      <c r="D654" s="47">
        <v>7</v>
      </c>
      <c r="E654" s="92">
        <v>1</v>
      </c>
      <c r="F654" s="9"/>
      <c r="G654" s="9"/>
      <c r="H654" s="9"/>
      <c r="I654" s="9"/>
      <c r="J654" s="9" t="s">
        <v>248</v>
      </c>
      <c r="K654" s="9"/>
      <c r="L654" s="9"/>
      <c r="M654" s="1" t="s">
        <v>249</v>
      </c>
      <c r="N654" s="9"/>
      <c r="O654" s="9"/>
      <c r="P654" s="9">
        <v>0</v>
      </c>
      <c r="Q654" s="9" t="s">
        <v>7</v>
      </c>
      <c r="R654" s="9"/>
      <c r="S654" s="9"/>
      <c r="T654" s="65"/>
      <c r="U654" s="65" t="str">
        <f>VLOOKUP(Table1[[#This Row],[Stock]], Table2[[#All],[Stock]:[param_complete]], 2, FALSE)</f>
        <v>reef-associated</v>
      </c>
      <c r="V654" s="65">
        <f>VLOOKUP(Table1[[#This Row],[Stock]], Table2[[#All],[Stock]:[param_complete]], 4, FALSE)</f>
        <v>4.1500000000000004</v>
      </c>
      <c r="W654" s="65">
        <f>VLOOKUP(Table1[[#This Row],[Stock]], Table2[[#All],[Stock]:[param_complete]], 6, FALSE)</f>
        <v>524</v>
      </c>
      <c r="X654" s="65">
        <f>VLOOKUP(Table1[[#This Row],[Stock]], Table2[[#All],[Stock]:[param_complete]], 8, FALSE)</f>
        <v>3</v>
      </c>
      <c r="Y654" s="65">
        <f>VLOOKUP(Table1[[#This Row],[Stock]], Table2[[#All],[Stock]:[param_complete]], 10, FALSE)</f>
        <v>1</v>
      </c>
      <c r="Z654" s="65">
        <f>VLOOKUP(Table1[[#This Row],[Stock]], Table2[[#All],[Stock]:[param_complete]], 12, FALSE)</f>
        <v>2.2999999999999998</v>
      </c>
      <c r="AA654" s="65">
        <f>VLOOKUP(Table1[[#This Row],[Stock]], Table2[[#All],[Stock]:[param_complete]], 14, FALSE)</f>
        <v>95</v>
      </c>
      <c r="AB654" s="65">
        <f>VLOOKUP(Table1[[#This Row],[Stock]], Table2[[#All],[Stock]:[param_complete]], 16, FALSE)</f>
        <v>126</v>
      </c>
      <c r="AC654" s="65">
        <f>VLOOKUP(Table1[[#This Row],[Stock]], Table2[[#All],[Stock]:[param_complete]], 18, FALSE)</f>
        <v>0.34</v>
      </c>
      <c r="AD654" s="65">
        <f>VLOOKUP(Table1[[#This Row],[Stock]], Table2[[#All],[Stock]:[param_complete]], 20, FALSE)</f>
        <v>131</v>
      </c>
      <c r="AE654" s="65">
        <f>VLOOKUP(Table1[[#This Row],[Stock]], Table2[[#All],[Stock]:[param_complete]], 22, FALSE)</f>
        <v>13.7</v>
      </c>
      <c r="AF654" s="65">
        <f>VLOOKUP(Table1[[#This Row],[Stock]], Table2[[#All],[Stock]:[param_complete]], 24, FALSE)</f>
        <v>27</v>
      </c>
      <c r="AG654" s="65">
        <f>VLOOKUP(Table1[[#This Row],[Stock]], Table2[[#All],[Stock]:[param_complete]], 26, FALSE)</f>
        <v>0</v>
      </c>
      <c r="AH654" s="65">
        <f>VLOOKUP(Table1[[#This Row],[Stock]], Table2[[#All],[Stock]:[param_complete]], 28, FALSE)</f>
        <v>0</v>
      </c>
      <c r="AI654" s="65">
        <f>VLOOKUP(Table1[[#This Row],[Stock]], Table2[[#All],[Stock]:[param_complete]], 29, FALSE)</f>
        <v>140</v>
      </c>
      <c r="AJ654" s="65">
        <f>VLOOKUP(Table1[[#This Row],[Stock]], Table2[[#All],[Stock]:[param_complete]], 30, FALSE)</f>
        <v>70</v>
      </c>
      <c r="AK654" s="65">
        <f>VLOOKUP(Table1[[#This Row],[Stock]], Table2[[#All],[Stock]:[param_complete]], 32, FALSE)</f>
        <v>0</v>
      </c>
    </row>
    <row r="655" spans="1:37" x14ac:dyDescent="0.3">
      <c r="A655" s="9" t="s">
        <v>250</v>
      </c>
      <c r="B655" s="9" t="s">
        <v>246</v>
      </c>
      <c r="C655" s="9" t="s">
        <v>247</v>
      </c>
      <c r="D655" s="47">
        <v>8</v>
      </c>
      <c r="E655" s="92">
        <v>1</v>
      </c>
      <c r="F655" s="9"/>
      <c r="G655" s="9"/>
      <c r="H655" s="9"/>
      <c r="I655" s="9"/>
      <c r="J655" s="9" t="s">
        <v>248</v>
      </c>
      <c r="K655" s="9"/>
      <c r="L655" s="9"/>
      <c r="M655" s="1" t="s">
        <v>249</v>
      </c>
      <c r="N655" s="9"/>
      <c r="O655" s="9"/>
      <c r="P655" s="9">
        <v>0</v>
      </c>
      <c r="Q655" s="9" t="s">
        <v>7</v>
      </c>
      <c r="R655" s="9"/>
      <c r="S655" s="9"/>
      <c r="T655" s="65"/>
      <c r="U655" s="65" t="str">
        <f>VLOOKUP(Table1[[#This Row],[Stock]], Table2[[#All],[Stock]:[param_complete]], 2, FALSE)</f>
        <v>reef-associated</v>
      </c>
      <c r="V655" s="65">
        <f>VLOOKUP(Table1[[#This Row],[Stock]], Table2[[#All],[Stock]:[param_complete]], 4, FALSE)</f>
        <v>4.1500000000000004</v>
      </c>
      <c r="W655" s="65">
        <f>VLOOKUP(Table1[[#This Row],[Stock]], Table2[[#All],[Stock]:[param_complete]], 6, FALSE)</f>
        <v>524</v>
      </c>
      <c r="X655" s="65">
        <f>VLOOKUP(Table1[[#This Row],[Stock]], Table2[[#All],[Stock]:[param_complete]], 8, FALSE)</f>
        <v>3</v>
      </c>
      <c r="Y655" s="65">
        <f>VLOOKUP(Table1[[#This Row],[Stock]], Table2[[#All],[Stock]:[param_complete]], 10, FALSE)</f>
        <v>1</v>
      </c>
      <c r="Z655" s="65">
        <f>VLOOKUP(Table1[[#This Row],[Stock]], Table2[[#All],[Stock]:[param_complete]], 12, FALSE)</f>
        <v>2.2999999999999998</v>
      </c>
      <c r="AA655" s="65">
        <f>VLOOKUP(Table1[[#This Row],[Stock]], Table2[[#All],[Stock]:[param_complete]], 14, FALSE)</f>
        <v>95</v>
      </c>
      <c r="AB655" s="65">
        <f>VLOOKUP(Table1[[#This Row],[Stock]], Table2[[#All],[Stock]:[param_complete]], 16, FALSE)</f>
        <v>126</v>
      </c>
      <c r="AC655" s="65">
        <f>VLOOKUP(Table1[[#This Row],[Stock]], Table2[[#All],[Stock]:[param_complete]], 18, FALSE)</f>
        <v>0.34</v>
      </c>
      <c r="AD655" s="65">
        <f>VLOOKUP(Table1[[#This Row],[Stock]], Table2[[#All],[Stock]:[param_complete]], 20, FALSE)</f>
        <v>131</v>
      </c>
      <c r="AE655" s="65">
        <f>VLOOKUP(Table1[[#This Row],[Stock]], Table2[[#All],[Stock]:[param_complete]], 22, FALSE)</f>
        <v>13.7</v>
      </c>
      <c r="AF655" s="65">
        <f>VLOOKUP(Table1[[#This Row],[Stock]], Table2[[#All],[Stock]:[param_complete]], 24, FALSE)</f>
        <v>27</v>
      </c>
      <c r="AG655" s="65">
        <f>VLOOKUP(Table1[[#This Row],[Stock]], Table2[[#All],[Stock]:[param_complete]], 26, FALSE)</f>
        <v>0</v>
      </c>
      <c r="AH655" s="65">
        <f>VLOOKUP(Table1[[#This Row],[Stock]], Table2[[#All],[Stock]:[param_complete]], 28, FALSE)</f>
        <v>0</v>
      </c>
      <c r="AI655" s="65">
        <f>VLOOKUP(Table1[[#This Row],[Stock]], Table2[[#All],[Stock]:[param_complete]], 29, FALSE)</f>
        <v>140</v>
      </c>
      <c r="AJ655" s="65">
        <f>VLOOKUP(Table1[[#This Row],[Stock]], Table2[[#All],[Stock]:[param_complete]], 30, FALSE)</f>
        <v>70</v>
      </c>
      <c r="AK655" s="65">
        <f>VLOOKUP(Table1[[#This Row],[Stock]], Table2[[#All],[Stock]:[param_complete]], 32, FALSE)</f>
        <v>0</v>
      </c>
    </row>
    <row r="656" spans="1:37" x14ac:dyDescent="0.3">
      <c r="A656" s="9" t="s">
        <v>250</v>
      </c>
      <c r="B656" s="9" t="s">
        <v>246</v>
      </c>
      <c r="C656" s="9" t="s">
        <v>247</v>
      </c>
      <c r="D656" s="47">
        <v>9</v>
      </c>
      <c r="E656" s="92">
        <v>1</v>
      </c>
      <c r="F656" s="9"/>
      <c r="G656" s="9"/>
      <c r="H656" s="9"/>
      <c r="I656" s="9"/>
      <c r="J656" s="9" t="s">
        <v>248</v>
      </c>
      <c r="K656" s="9"/>
      <c r="L656" s="9"/>
      <c r="M656" s="1" t="s">
        <v>249</v>
      </c>
      <c r="N656" s="9"/>
      <c r="O656" s="9"/>
      <c r="P656" s="9">
        <v>0</v>
      </c>
      <c r="Q656" s="9" t="s">
        <v>7</v>
      </c>
      <c r="R656" s="9"/>
      <c r="S656" s="9"/>
      <c r="T656" s="65"/>
      <c r="U656" s="65" t="str">
        <f>VLOOKUP(Table1[[#This Row],[Stock]], Table2[[#All],[Stock]:[param_complete]], 2, FALSE)</f>
        <v>reef-associated</v>
      </c>
      <c r="V656" s="65">
        <f>VLOOKUP(Table1[[#This Row],[Stock]], Table2[[#All],[Stock]:[param_complete]], 4, FALSE)</f>
        <v>4.1500000000000004</v>
      </c>
      <c r="W656" s="65">
        <f>VLOOKUP(Table1[[#This Row],[Stock]], Table2[[#All],[Stock]:[param_complete]], 6, FALSE)</f>
        <v>524</v>
      </c>
      <c r="X656" s="65">
        <f>VLOOKUP(Table1[[#This Row],[Stock]], Table2[[#All],[Stock]:[param_complete]], 8, FALSE)</f>
        <v>3</v>
      </c>
      <c r="Y656" s="65">
        <f>VLOOKUP(Table1[[#This Row],[Stock]], Table2[[#All],[Stock]:[param_complete]], 10, FALSE)</f>
        <v>1</v>
      </c>
      <c r="Z656" s="65">
        <f>VLOOKUP(Table1[[#This Row],[Stock]], Table2[[#All],[Stock]:[param_complete]], 12, FALSE)</f>
        <v>2.2999999999999998</v>
      </c>
      <c r="AA656" s="65">
        <f>VLOOKUP(Table1[[#This Row],[Stock]], Table2[[#All],[Stock]:[param_complete]], 14, FALSE)</f>
        <v>95</v>
      </c>
      <c r="AB656" s="65">
        <f>VLOOKUP(Table1[[#This Row],[Stock]], Table2[[#All],[Stock]:[param_complete]], 16, FALSE)</f>
        <v>126</v>
      </c>
      <c r="AC656" s="65">
        <f>VLOOKUP(Table1[[#This Row],[Stock]], Table2[[#All],[Stock]:[param_complete]], 18, FALSE)</f>
        <v>0.34</v>
      </c>
      <c r="AD656" s="65">
        <f>VLOOKUP(Table1[[#This Row],[Stock]], Table2[[#All],[Stock]:[param_complete]], 20, FALSE)</f>
        <v>131</v>
      </c>
      <c r="AE656" s="65">
        <f>VLOOKUP(Table1[[#This Row],[Stock]], Table2[[#All],[Stock]:[param_complete]], 22, FALSE)</f>
        <v>13.7</v>
      </c>
      <c r="AF656" s="65">
        <f>VLOOKUP(Table1[[#This Row],[Stock]], Table2[[#All],[Stock]:[param_complete]], 24, FALSE)</f>
        <v>27</v>
      </c>
      <c r="AG656" s="65">
        <f>VLOOKUP(Table1[[#This Row],[Stock]], Table2[[#All],[Stock]:[param_complete]], 26, FALSE)</f>
        <v>0</v>
      </c>
      <c r="AH656" s="65">
        <f>VLOOKUP(Table1[[#This Row],[Stock]], Table2[[#All],[Stock]:[param_complete]], 28, FALSE)</f>
        <v>0</v>
      </c>
      <c r="AI656" s="65">
        <f>VLOOKUP(Table1[[#This Row],[Stock]], Table2[[#All],[Stock]:[param_complete]], 29, FALSE)</f>
        <v>140</v>
      </c>
      <c r="AJ656" s="65">
        <f>VLOOKUP(Table1[[#This Row],[Stock]], Table2[[#All],[Stock]:[param_complete]], 30, FALSE)</f>
        <v>70</v>
      </c>
      <c r="AK656" s="65">
        <f>VLOOKUP(Table1[[#This Row],[Stock]], Table2[[#All],[Stock]:[param_complete]], 32, FALSE)</f>
        <v>0</v>
      </c>
    </row>
    <row r="657" spans="1:37" x14ac:dyDescent="0.3">
      <c r="A657" s="9" t="s">
        <v>250</v>
      </c>
      <c r="B657" s="9" t="s">
        <v>246</v>
      </c>
      <c r="C657" s="9" t="s">
        <v>247</v>
      </c>
      <c r="D657" s="47">
        <v>10</v>
      </c>
      <c r="E657" s="92">
        <v>1</v>
      </c>
      <c r="F657" s="9"/>
      <c r="G657" s="9"/>
      <c r="H657" s="9"/>
      <c r="I657" s="9"/>
      <c r="J657" s="9" t="s">
        <v>248</v>
      </c>
      <c r="K657" s="9"/>
      <c r="L657" s="9"/>
      <c r="M657" s="1" t="s">
        <v>249</v>
      </c>
      <c r="N657" s="9"/>
      <c r="O657" s="9"/>
      <c r="P657" s="9">
        <v>0</v>
      </c>
      <c r="Q657" s="9" t="s">
        <v>7</v>
      </c>
      <c r="R657" s="9"/>
      <c r="S657" s="9"/>
      <c r="T657" s="65"/>
      <c r="U657" s="65" t="str">
        <f>VLOOKUP(Table1[[#This Row],[Stock]], Table2[[#All],[Stock]:[param_complete]], 2, FALSE)</f>
        <v>reef-associated</v>
      </c>
      <c r="V657" s="65">
        <f>VLOOKUP(Table1[[#This Row],[Stock]], Table2[[#All],[Stock]:[param_complete]], 4, FALSE)</f>
        <v>4.1500000000000004</v>
      </c>
      <c r="W657" s="65">
        <f>VLOOKUP(Table1[[#This Row],[Stock]], Table2[[#All],[Stock]:[param_complete]], 6, FALSE)</f>
        <v>524</v>
      </c>
      <c r="X657" s="65">
        <f>VLOOKUP(Table1[[#This Row],[Stock]], Table2[[#All],[Stock]:[param_complete]], 8, FALSE)</f>
        <v>3</v>
      </c>
      <c r="Y657" s="65">
        <f>VLOOKUP(Table1[[#This Row],[Stock]], Table2[[#All],[Stock]:[param_complete]], 10, FALSE)</f>
        <v>1</v>
      </c>
      <c r="Z657" s="65">
        <f>VLOOKUP(Table1[[#This Row],[Stock]], Table2[[#All],[Stock]:[param_complete]], 12, FALSE)</f>
        <v>2.2999999999999998</v>
      </c>
      <c r="AA657" s="65">
        <f>VLOOKUP(Table1[[#This Row],[Stock]], Table2[[#All],[Stock]:[param_complete]], 14, FALSE)</f>
        <v>95</v>
      </c>
      <c r="AB657" s="65">
        <f>VLOOKUP(Table1[[#This Row],[Stock]], Table2[[#All],[Stock]:[param_complete]], 16, FALSE)</f>
        <v>126</v>
      </c>
      <c r="AC657" s="65">
        <f>VLOOKUP(Table1[[#This Row],[Stock]], Table2[[#All],[Stock]:[param_complete]], 18, FALSE)</f>
        <v>0.34</v>
      </c>
      <c r="AD657" s="65">
        <f>VLOOKUP(Table1[[#This Row],[Stock]], Table2[[#All],[Stock]:[param_complete]], 20, FALSE)</f>
        <v>131</v>
      </c>
      <c r="AE657" s="65">
        <f>VLOOKUP(Table1[[#This Row],[Stock]], Table2[[#All],[Stock]:[param_complete]], 22, FALSE)</f>
        <v>13.7</v>
      </c>
      <c r="AF657" s="65">
        <f>VLOOKUP(Table1[[#This Row],[Stock]], Table2[[#All],[Stock]:[param_complete]], 24, FALSE)</f>
        <v>27</v>
      </c>
      <c r="AG657" s="65">
        <f>VLOOKUP(Table1[[#This Row],[Stock]], Table2[[#All],[Stock]:[param_complete]], 26, FALSE)</f>
        <v>0</v>
      </c>
      <c r="AH657" s="65">
        <f>VLOOKUP(Table1[[#This Row],[Stock]], Table2[[#All],[Stock]:[param_complete]], 28, FALSE)</f>
        <v>0</v>
      </c>
      <c r="AI657" s="65">
        <f>VLOOKUP(Table1[[#This Row],[Stock]], Table2[[#All],[Stock]:[param_complete]], 29, FALSE)</f>
        <v>140</v>
      </c>
      <c r="AJ657" s="65">
        <f>VLOOKUP(Table1[[#This Row],[Stock]], Table2[[#All],[Stock]:[param_complete]], 30, FALSE)</f>
        <v>70</v>
      </c>
      <c r="AK657" s="65">
        <f>VLOOKUP(Table1[[#This Row],[Stock]], Table2[[#All],[Stock]:[param_complete]], 32, FALSE)</f>
        <v>0</v>
      </c>
    </row>
    <row r="658" spans="1:37" x14ac:dyDescent="0.3">
      <c r="A658" s="9" t="s">
        <v>250</v>
      </c>
      <c r="B658" s="9" t="s">
        <v>246</v>
      </c>
      <c r="C658" s="9" t="s">
        <v>247</v>
      </c>
      <c r="D658" s="47">
        <v>11</v>
      </c>
      <c r="E658" s="92">
        <v>1</v>
      </c>
      <c r="F658" s="9"/>
      <c r="G658" s="9"/>
      <c r="H658" s="9"/>
      <c r="I658" s="9"/>
      <c r="J658" s="9" t="s">
        <v>248</v>
      </c>
      <c r="K658" s="9"/>
      <c r="L658" s="9"/>
      <c r="M658" s="1" t="s">
        <v>249</v>
      </c>
      <c r="N658" s="9"/>
      <c r="O658" s="9"/>
      <c r="P658" s="9">
        <v>0</v>
      </c>
      <c r="Q658" s="9" t="s">
        <v>7</v>
      </c>
      <c r="R658" s="9"/>
      <c r="S658" s="9"/>
      <c r="T658" s="65"/>
      <c r="U658" s="65" t="str">
        <f>VLOOKUP(Table1[[#This Row],[Stock]], Table2[[#All],[Stock]:[param_complete]], 2, FALSE)</f>
        <v>reef-associated</v>
      </c>
      <c r="V658" s="65">
        <f>VLOOKUP(Table1[[#This Row],[Stock]], Table2[[#All],[Stock]:[param_complete]], 4, FALSE)</f>
        <v>4.1500000000000004</v>
      </c>
      <c r="W658" s="65">
        <f>VLOOKUP(Table1[[#This Row],[Stock]], Table2[[#All],[Stock]:[param_complete]], 6, FALSE)</f>
        <v>524</v>
      </c>
      <c r="X658" s="65">
        <f>VLOOKUP(Table1[[#This Row],[Stock]], Table2[[#All],[Stock]:[param_complete]], 8, FALSE)</f>
        <v>3</v>
      </c>
      <c r="Y658" s="65">
        <f>VLOOKUP(Table1[[#This Row],[Stock]], Table2[[#All],[Stock]:[param_complete]], 10, FALSE)</f>
        <v>1</v>
      </c>
      <c r="Z658" s="65">
        <f>VLOOKUP(Table1[[#This Row],[Stock]], Table2[[#All],[Stock]:[param_complete]], 12, FALSE)</f>
        <v>2.2999999999999998</v>
      </c>
      <c r="AA658" s="65">
        <f>VLOOKUP(Table1[[#This Row],[Stock]], Table2[[#All],[Stock]:[param_complete]], 14, FALSE)</f>
        <v>95</v>
      </c>
      <c r="AB658" s="65">
        <f>VLOOKUP(Table1[[#This Row],[Stock]], Table2[[#All],[Stock]:[param_complete]], 16, FALSE)</f>
        <v>126</v>
      </c>
      <c r="AC658" s="65">
        <f>VLOOKUP(Table1[[#This Row],[Stock]], Table2[[#All],[Stock]:[param_complete]], 18, FALSE)</f>
        <v>0.34</v>
      </c>
      <c r="AD658" s="65">
        <f>VLOOKUP(Table1[[#This Row],[Stock]], Table2[[#All],[Stock]:[param_complete]], 20, FALSE)</f>
        <v>131</v>
      </c>
      <c r="AE658" s="65">
        <f>VLOOKUP(Table1[[#This Row],[Stock]], Table2[[#All],[Stock]:[param_complete]], 22, FALSE)</f>
        <v>13.7</v>
      </c>
      <c r="AF658" s="65">
        <f>VLOOKUP(Table1[[#This Row],[Stock]], Table2[[#All],[Stock]:[param_complete]], 24, FALSE)</f>
        <v>27</v>
      </c>
      <c r="AG658" s="65">
        <f>VLOOKUP(Table1[[#This Row],[Stock]], Table2[[#All],[Stock]:[param_complete]], 26, FALSE)</f>
        <v>0</v>
      </c>
      <c r="AH658" s="65">
        <f>VLOOKUP(Table1[[#This Row],[Stock]], Table2[[#All],[Stock]:[param_complete]], 28, FALSE)</f>
        <v>0</v>
      </c>
      <c r="AI658" s="65">
        <f>VLOOKUP(Table1[[#This Row],[Stock]], Table2[[#All],[Stock]:[param_complete]], 29, FALSE)</f>
        <v>140</v>
      </c>
      <c r="AJ658" s="65">
        <f>VLOOKUP(Table1[[#This Row],[Stock]], Table2[[#All],[Stock]:[param_complete]], 30, FALSE)</f>
        <v>70</v>
      </c>
      <c r="AK658" s="65">
        <f>VLOOKUP(Table1[[#This Row],[Stock]], Table2[[#All],[Stock]:[param_complete]], 32, FALSE)</f>
        <v>0</v>
      </c>
    </row>
    <row r="659" spans="1:37" x14ac:dyDescent="0.3">
      <c r="A659" s="9" t="s">
        <v>250</v>
      </c>
      <c r="B659" s="9" t="s">
        <v>246</v>
      </c>
      <c r="C659" s="9" t="s">
        <v>247</v>
      </c>
      <c r="D659" s="47">
        <v>12</v>
      </c>
      <c r="E659" s="92">
        <v>1</v>
      </c>
      <c r="F659" s="9"/>
      <c r="G659" s="9"/>
      <c r="H659" s="9"/>
      <c r="I659" s="9"/>
      <c r="J659" s="9" t="s">
        <v>248</v>
      </c>
      <c r="K659" s="9"/>
      <c r="L659" s="9"/>
      <c r="M659" s="1" t="s">
        <v>249</v>
      </c>
      <c r="N659" s="9"/>
      <c r="O659" s="9"/>
      <c r="P659" s="9">
        <v>0</v>
      </c>
      <c r="Q659" s="9" t="s">
        <v>7</v>
      </c>
      <c r="R659" s="9"/>
      <c r="S659" s="9"/>
      <c r="T659" s="65"/>
      <c r="U659" s="65" t="str">
        <f>VLOOKUP(Table1[[#This Row],[Stock]], Table2[[#All],[Stock]:[param_complete]], 2, FALSE)</f>
        <v>reef-associated</v>
      </c>
      <c r="V659" s="65">
        <f>VLOOKUP(Table1[[#This Row],[Stock]], Table2[[#All],[Stock]:[param_complete]], 4, FALSE)</f>
        <v>4.1500000000000004</v>
      </c>
      <c r="W659" s="65">
        <f>VLOOKUP(Table1[[#This Row],[Stock]], Table2[[#All],[Stock]:[param_complete]], 6, FALSE)</f>
        <v>524</v>
      </c>
      <c r="X659" s="65">
        <f>VLOOKUP(Table1[[#This Row],[Stock]], Table2[[#All],[Stock]:[param_complete]], 8, FALSE)</f>
        <v>3</v>
      </c>
      <c r="Y659" s="65">
        <f>VLOOKUP(Table1[[#This Row],[Stock]], Table2[[#All],[Stock]:[param_complete]], 10, FALSE)</f>
        <v>1</v>
      </c>
      <c r="Z659" s="65">
        <f>VLOOKUP(Table1[[#This Row],[Stock]], Table2[[#All],[Stock]:[param_complete]], 12, FALSE)</f>
        <v>2.2999999999999998</v>
      </c>
      <c r="AA659" s="65">
        <f>VLOOKUP(Table1[[#This Row],[Stock]], Table2[[#All],[Stock]:[param_complete]], 14, FALSE)</f>
        <v>95</v>
      </c>
      <c r="AB659" s="65">
        <f>VLOOKUP(Table1[[#This Row],[Stock]], Table2[[#All],[Stock]:[param_complete]], 16, FALSE)</f>
        <v>126</v>
      </c>
      <c r="AC659" s="65">
        <f>VLOOKUP(Table1[[#This Row],[Stock]], Table2[[#All],[Stock]:[param_complete]], 18, FALSE)</f>
        <v>0.34</v>
      </c>
      <c r="AD659" s="65">
        <f>VLOOKUP(Table1[[#This Row],[Stock]], Table2[[#All],[Stock]:[param_complete]], 20, FALSE)</f>
        <v>131</v>
      </c>
      <c r="AE659" s="65">
        <f>VLOOKUP(Table1[[#This Row],[Stock]], Table2[[#All],[Stock]:[param_complete]], 22, FALSE)</f>
        <v>13.7</v>
      </c>
      <c r="AF659" s="65">
        <f>VLOOKUP(Table1[[#This Row],[Stock]], Table2[[#All],[Stock]:[param_complete]], 24, FALSE)</f>
        <v>27</v>
      </c>
      <c r="AG659" s="65">
        <f>VLOOKUP(Table1[[#This Row],[Stock]], Table2[[#All],[Stock]:[param_complete]], 26, FALSE)</f>
        <v>0</v>
      </c>
      <c r="AH659" s="65">
        <f>VLOOKUP(Table1[[#This Row],[Stock]], Table2[[#All],[Stock]:[param_complete]], 28, FALSE)</f>
        <v>0</v>
      </c>
      <c r="AI659" s="65">
        <f>VLOOKUP(Table1[[#This Row],[Stock]], Table2[[#All],[Stock]:[param_complete]], 29, FALSE)</f>
        <v>140</v>
      </c>
      <c r="AJ659" s="65">
        <f>VLOOKUP(Table1[[#This Row],[Stock]], Table2[[#All],[Stock]:[param_complete]], 30, FALSE)</f>
        <v>70</v>
      </c>
      <c r="AK659" s="65">
        <f>VLOOKUP(Table1[[#This Row],[Stock]], Table2[[#All],[Stock]:[param_complete]], 32, FALSE)</f>
        <v>0</v>
      </c>
    </row>
    <row r="660" spans="1:37" x14ac:dyDescent="0.3">
      <c r="A660" s="9" t="s">
        <v>250</v>
      </c>
      <c r="B660" s="9" t="s">
        <v>246</v>
      </c>
      <c r="C660" s="9" t="s">
        <v>247</v>
      </c>
      <c r="D660" s="47">
        <v>13</v>
      </c>
      <c r="E660" s="92">
        <v>1</v>
      </c>
      <c r="F660" s="9"/>
      <c r="G660" s="9"/>
      <c r="H660" s="9"/>
      <c r="I660" s="9"/>
      <c r="J660" s="9" t="s">
        <v>248</v>
      </c>
      <c r="K660" s="9"/>
      <c r="L660" s="9"/>
      <c r="M660" s="1" t="s">
        <v>249</v>
      </c>
      <c r="N660" s="9"/>
      <c r="O660" s="9"/>
      <c r="P660" s="9">
        <v>0</v>
      </c>
      <c r="Q660" s="9" t="s">
        <v>7</v>
      </c>
      <c r="R660" s="9"/>
      <c r="S660" s="9"/>
      <c r="T660" s="65"/>
      <c r="U660" s="65" t="str">
        <f>VLOOKUP(Table1[[#This Row],[Stock]], Table2[[#All],[Stock]:[param_complete]], 2, FALSE)</f>
        <v>reef-associated</v>
      </c>
      <c r="V660" s="65">
        <f>VLOOKUP(Table1[[#This Row],[Stock]], Table2[[#All],[Stock]:[param_complete]], 4, FALSE)</f>
        <v>4.1500000000000004</v>
      </c>
      <c r="W660" s="65">
        <f>VLOOKUP(Table1[[#This Row],[Stock]], Table2[[#All],[Stock]:[param_complete]], 6, FALSE)</f>
        <v>524</v>
      </c>
      <c r="X660" s="65">
        <f>VLOOKUP(Table1[[#This Row],[Stock]], Table2[[#All],[Stock]:[param_complete]], 8, FALSE)</f>
        <v>3</v>
      </c>
      <c r="Y660" s="65">
        <f>VLOOKUP(Table1[[#This Row],[Stock]], Table2[[#All],[Stock]:[param_complete]], 10, FALSE)</f>
        <v>1</v>
      </c>
      <c r="Z660" s="65">
        <f>VLOOKUP(Table1[[#This Row],[Stock]], Table2[[#All],[Stock]:[param_complete]], 12, FALSE)</f>
        <v>2.2999999999999998</v>
      </c>
      <c r="AA660" s="65">
        <f>VLOOKUP(Table1[[#This Row],[Stock]], Table2[[#All],[Stock]:[param_complete]], 14, FALSE)</f>
        <v>95</v>
      </c>
      <c r="AB660" s="65">
        <f>VLOOKUP(Table1[[#This Row],[Stock]], Table2[[#All],[Stock]:[param_complete]], 16, FALSE)</f>
        <v>126</v>
      </c>
      <c r="AC660" s="65">
        <f>VLOOKUP(Table1[[#This Row],[Stock]], Table2[[#All],[Stock]:[param_complete]], 18, FALSE)</f>
        <v>0.34</v>
      </c>
      <c r="AD660" s="65">
        <f>VLOOKUP(Table1[[#This Row],[Stock]], Table2[[#All],[Stock]:[param_complete]], 20, FALSE)</f>
        <v>131</v>
      </c>
      <c r="AE660" s="65">
        <f>VLOOKUP(Table1[[#This Row],[Stock]], Table2[[#All],[Stock]:[param_complete]], 22, FALSE)</f>
        <v>13.7</v>
      </c>
      <c r="AF660" s="65">
        <f>VLOOKUP(Table1[[#This Row],[Stock]], Table2[[#All],[Stock]:[param_complete]], 24, FALSE)</f>
        <v>27</v>
      </c>
      <c r="AG660" s="65">
        <f>VLOOKUP(Table1[[#This Row],[Stock]], Table2[[#All],[Stock]:[param_complete]], 26, FALSE)</f>
        <v>0</v>
      </c>
      <c r="AH660" s="65">
        <f>VLOOKUP(Table1[[#This Row],[Stock]], Table2[[#All],[Stock]:[param_complete]], 28, FALSE)</f>
        <v>0</v>
      </c>
      <c r="AI660" s="65">
        <f>VLOOKUP(Table1[[#This Row],[Stock]], Table2[[#All],[Stock]:[param_complete]], 29, FALSE)</f>
        <v>140</v>
      </c>
      <c r="AJ660" s="65">
        <f>VLOOKUP(Table1[[#This Row],[Stock]], Table2[[#All],[Stock]:[param_complete]], 30, FALSE)</f>
        <v>70</v>
      </c>
      <c r="AK660" s="65">
        <f>VLOOKUP(Table1[[#This Row],[Stock]], Table2[[#All],[Stock]:[param_complete]], 32, FALSE)</f>
        <v>0</v>
      </c>
    </row>
    <row r="661" spans="1:37" x14ac:dyDescent="0.3">
      <c r="A661" s="9" t="s">
        <v>250</v>
      </c>
      <c r="B661" s="9" t="s">
        <v>246</v>
      </c>
      <c r="C661" s="9" t="s">
        <v>247</v>
      </c>
      <c r="D661" s="47">
        <v>14</v>
      </c>
      <c r="E661" s="92">
        <v>1</v>
      </c>
      <c r="F661" s="9"/>
      <c r="G661" s="9"/>
      <c r="H661" s="9"/>
      <c r="I661" s="9"/>
      <c r="J661" s="9" t="s">
        <v>248</v>
      </c>
      <c r="K661" s="9"/>
      <c r="L661" s="9"/>
      <c r="M661" s="1" t="s">
        <v>249</v>
      </c>
      <c r="N661" s="9"/>
      <c r="O661" s="9"/>
      <c r="P661" s="9">
        <v>0</v>
      </c>
      <c r="Q661" s="9" t="s">
        <v>7</v>
      </c>
      <c r="R661" s="9"/>
      <c r="S661" s="9"/>
      <c r="T661" s="65"/>
      <c r="U661" s="65" t="str">
        <f>VLOOKUP(Table1[[#This Row],[Stock]], Table2[[#All],[Stock]:[param_complete]], 2, FALSE)</f>
        <v>reef-associated</v>
      </c>
      <c r="V661" s="65">
        <f>VLOOKUP(Table1[[#This Row],[Stock]], Table2[[#All],[Stock]:[param_complete]], 4, FALSE)</f>
        <v>4.1500000000000004</v>
      </c>
      <c r="W661" s="65">
        <f>VLOOKUP(Table1[[#This Row],[Stock]], Table2[[#All],[Stock]:[param_complete]], 6, FALSE)</f>
        <v>524</v>
      </c>
      <c r="X661" s="65">
        <f>VLOOKUP(Table1[[#This Row],[Stock]], Table2[[#All],[Stock]:[param_complete]], 8, FALSE)</f>
        <v>3</v>
      </c>
      <c r="Y661" s="65">
        <f>VLOOKUP(Table1[[#This Row],[Stock]], Table2[[#All],[Stock]:[param_complete]], 10, FALSE)</f>
        <v>1</v>
      </c>
      <c r="Z661" s="65">
        <f>VLOOKUP(Table1[[#This Row],[Stock]], Table2[[#All],[Stock]:[param_complete]], 12, FALSE)</f>
        <v>2.2999999999999998</v>
      </c>
      <c r="AA661" s="65">
        <f>VLOOKUP(Table1[[#This Row],[Stock]], Table2[[#All],[Stock]:[param_complete]], 14, FALSE)</f>
        <v>95</v>
      </c>
      <c r="AB661" s="65">
        <f>VLOOKUP(Table1[[#This Row],[Stock]], Table2[[#All],[Stock]:[param_complete]], 16, FALSE)</f>
        <v>126</v>
      </c>
      <c r="AC661" s="65">
        <f>VLOOKUP(Table1[[#This Row],[Stock]], Table2[[#All],[Stock]:[param_complete]], 18, FALSE)</f>
        <v>0.34</v>
      </c>
      <c r="AD661" s="65">
        <f>VLOOKUP(Table1[[#This Row],[Stock]], Table2[[#All],[Stock]:[param_complete]], 20, FALSE)</f>
        <v>131</v>
      </c>
      <c r="AE661" s="65">
        <f>VLOOKUP(Table1[[#This Row],[Stock]], Table2[[#All],[Stock]:[param_complete]], 22, FALSE)</f>
        <v>13.7</v>
      </c>
      <c r="AF661" s="65">
        <f>VLOOKUP(Table1[[#This Row],[Stock]], Table2[[#All],[Stock]:[param_complete]], 24, FALSE)</f>
        <v>27</v>
      </c>
      <c r="AG661" s="65">
        <f>VLOOKUP(Table1[[#This Row],[Stock]], Table2[[#All],[Stock]:[param_complete]], 26, FALSE)</f>
        <v>0</v>
      </c>
      <c r="AH661" s="65">
        <f>VLOOKUP(Table1[[#This Row],[Stock]], Table2[[#All],[Stock]:[param_complete]], 28, FALSE)</f>
        <v>0</v>
      </c>
      <c r="AI661" s="65">
        <f>VLOOKUP(Table1[[#This Row],[Stock]], Table2[[#All],[Stock]:[param_complete]], 29, FALSE)</f>
        <v>140</v>
      </c>
      <c r="AJ661" s="65">
        <f>VLOOKUP(Table1[[#This Row],[Stock]], Table2[[#All],[Stock]:[param_complete]], 30, FALSE)</f>
        <v>70</v>
      </c>
      <c r="AK661" s="65">
        <f>VLOOKUP(Table1[[#This Row],[Stock]], Table2[[#All],[Stock]:[param_complete]], 32, FALSE)</f>
        <v>0</v>
      </c>
    </row>
    <row r="662" spans="1:37" x14ac:dyDescent="0.3">
      <c r="A662" s="9" t="s">
        <v>222</v>
      </c>
      <c r="B662" s="9" t="s">
        <v>223</v>
      </c>
      <c r="C662" s="9" t="s">
        <v>224</v>
      </c>
      <c r="D662" s="9">
        <v>0</v>
      </c>
      <c r="E662" s="93">
        <v>0</v>
      </c>
      <c r="F662" s="9"/>
      <c r="G662" s="9">
        <v>0</v>
      </c>
      <c r="H662" s="9"/>
      <c r="I662" s="9"/>
      <c r="J662" s="9" t="s">
        <v>220</v>
      </c>
      <c r="K662" s="9"/>
      <c r="L662" s="9" t="s">
        <v>220</v>
      </c>
      <c r="M662" s="9" t="s">
        <v>221</v>
      </c>
      <c r="N662" s="9"/>
      <c r="O662" s="9" t="s">
        <v>221</v>
      </c>
      <c r="P662" s="9">
        <v>0</v>
      </c>
      <c r="Q662" s="9" t="s">
        <v>7</v>
      </c>
      <c r="R662" s="9"/>
      <c r="S662" s="9" t="s">
        <v>7</v>
      </c>
      <c r="T662" s="65" t="s">
        <v>9</v>
      </c>
      <c r="U662" s="65" t="str">
        <f>VLOOKUP(Table1[[#This Row],[Stock]], Table2[[#All],[Stock]:[param_complete]], 2, FALSE)</f>
        <v>reef-associated</v>
      </c>
      <c r="V662" s="65">
        <f>VLOOKUP(Table1[[#This Row],[Stock]], Table2[[#All],[Stock]:[param_complete]], 4, FALSE)</f>
        <v>4.1900000000000004</v>
      </c>
      <c r="W662" s="65">
        <f>VLOOKUP(Table1[[#This Row],[Stock]], Table2[[#All],[Stock]:[param_complete]], 6, FALSE)</f>
        <v>600</v>
      </c>
      <c r="X662" s="65">
        <f>VLOOKUP(Table1[[#This Row],[Stock]], Table2[[#All],[Stock]:[param_complete]], 8, FALSE)</f>
        <v>2</v>
      </c>
      <c r="Y662" s="65">
        <f>VLOOKUP(Table1[[#This Row],[Stock]], Table2[[#All],[Stock]:[param_complete]], 10, FALSE)</f>
        <v>2</v>
      </c>
      <c r="Z662" s="65">
        <f>VLOOKUP(Table1[[#This Row],[Stock]], Table2[[#All],[Stock]:[param_complete]], 12, FALSE)</f>
        <v>8</v>
      </c>
      <c r="AA662" s="65">
        <f>VLOOKUP(Table1[[#This Row],[Stock]], Table2[[#All],[Stock]:[param_complete]], 14, FALSE)</f>
        <v>118</v>
      </c>
      <c r="AB662" s="65">
        <f>VLOOKUP(Table1[[#This Row],[Stock]], Table2[[#All],[Stock]:[param_complete]], 16, FALSE)</f>
        <v>207.8</v>
      </c>
      <c r="AC662" s="65">
        <f>VLOOKUP(Table1[[#This Row],[Stock]], Table2[[#All],[Stock]:[param_complete]], 18, FALSE)</f>
        <v>0.05</v>
      </c>
      <c r="AD662" s="65">
        <f>VLOOKUP(Table1[[#This Row],[Stock]], Table2[[#All],[Stock]:[param_complete]], 20, FALSE)</f>
        <v>160</v>
      </c>
      <c r="AE662" s="65">
        <f>VLOOKUP(Table1[[#This Row],[Stock]], Table2[[#All],[Stock]:[param_complete]], 22, FALSE)</f>
        <v>25</v>
      </c>
      <c r="AF662" s="65">
        <f>VLOOKUP(Table1[[#This Row],[Stock]], Table2[[#All],[Stock]:[param_complete]], 24, FALSE)</f>
        <v>24</v>
      </c>
      <c r="AG662" s="65">
        <f>VLOOKUP(Table1[[#This Row],[Stock]], Table2[[#All],[Stock]:[param_complete]], 26, FALSE)</f>
        <v>0</v>
      </c>
      <c r="AH662" s="65">
        <f>VLOOKUP(Table1[[#This Row],[Stock]], Table2[[#All],[Stock]:[param_complete]], 28, FALSE)</f>
        <v>1</v>
      </c>
      <c r="AI662" s="65">
        <f>VLOOKUP(Table1[[#This Row],[Stock]], Table2[[#All],[Stock]:[param_complete]], 29, FALSE)</f>
        <v>330</v>
      </c>
      <c r="AJ662" s="65">
        <f>VLOOKUP(Table1[[#This Row],[Stock]], Table2[[#All],[Stock]:[param_complete]], 30, FALSE)</f>
        <v>165.5</v>
      </c>
      <c r="AK662" s="65">
        <f>VLOOKUP(Table1[[#This Row],[Stock]], Table2[[#All],[Stock]:[param_complete]], 32, FALSE)</f>
        <v>0</v>
      </c>
    </row>
    <row r="663" spans="1:37" x14ac:dyDescent="0.3">
      <c r="A663" s="9" t="s">
        <v>222</v>
      </c>
      <c r="B663" s="9" t="s">
        <v>223</v>
      </c>
      <c r="C663" s="9" t="s">
        <v>224</v>
      </c>
      <c r="D663" s="9">
        <v>1</v>
      </c>
      <c r="E663" s="93">
        <v>0</v>
      </c>
      <c r="F663" s="9"/>
      <c r="G663" s="9">
        <v>0</v>
      </c>
      <c r="H663" s="9"/>
      <c r="I663" s="9"/>
      <c r="J663" s="9" t="s">
        <v>220</v>
      </c>
      <c r="K663" s="9"/>
      <c r="L663" s="9" t="s">
        <v>220</v>
      </c>
      <c r="M663" s="9" t="s">
        <v>221</v>
      </c>
      <c r="N663" s="9"/>
      <c r="O663" s="9" t="s">
        <v>221</v>
      </c>
      <c r="P663" s="9">
        <v>0</v>
      </c>
      <c r="Q663" s="9" t="s">
        <v>7</v>
      </c>
      <c r="R663" s="9"/>
      <c r="S663" s="9" t="s">
        <v>7</v>
      </c>
      <c r="T663" s="65" t="s">
        <v>9</v>
      </c>
      <c r="U663" s="65" t="str">
        <f>VLOOKUP(Table1[[#This Row],[Stock]], Table2[[#All],[Stock]:[param_complete]], 2, FALSE)</f>
        <v>reef-associated</v>
      </c>
      <c r="V663" s="65">
        <f>VLOOKUP(Table1[[#This Row],[Stock]], Table2[[#All],[Stock]:[param_complete]], 4, FALSE)</f>
        <v>4.1900000000000004</v>
      </c>
      <c r="W663" s="65">
        <f>VLOOKUP(Table1[[#This Row],[Stock]], Table2[[#All],[Stock]:[param_complete]], 6, FALSE)</f>
        <v>600</v>
      </c>
      <c r="X663" s="65">
        <f>VLOOKUP(Table1[[#This Row],[Stock]], Table2[[#All],[Stock]:[param_complete]], 8, FALSE)</f>
        <v>2</v>
      </c>
      <c r="Y663" s="65">
        <f>VLOOKUP(Table1[[#This Row],[Stock]], Table2[[#All],[Stock]:[param_complete]], 10, FALSE)</f>
        <v>2</v>
      </c>
      <c r="Z663" s="65">
        <f>VLOOKUP(Table1[[#This Row],[Stock]], Table2[[#All],[Stock]:[param_complete]], 12, FALSE)</f>
        <v>8</v>
      </c>
      <c r="AA663" s="65">
        <f>VLOOKUP(Table1[[#This Row],[Stock]], Table2[[#All],[Stock]:[param_complete]], 14, FALSE)</f>
        <v>118</v>
      </c>
      <c r="AB663" s="65">
        <f>VLOOKUP(Table1[[#This Row],[Stock]], Table2[[#All],[Stock]:[param_complete]], 16, FALSE)</f>
        <v>207.8</v>
      </c>
      <c r="AC663" s="65">
        <f>VLOOKUP(Table1[[#This Row],[Stock]], Table2[[#All],[Stock]:[param_complete]], 18, FALSE)</f>
        <v>0.05</v>
      </c>
      <c r="AD663" s="65">
        <f>VLOOKUP(Table1[[#This Row],[Stock]], Table2[[#All],[Stock]:[param_complete]], 20, FALSE)</f>
        <v>160</v>
      </c>
      <c r="AE663" s="65">
        <f>VLOOKUP(Table1[[#This Row],[Stock]], Table2[[#All],[Stock]:[param_complete]], 22, FALSE)</f>
        <v>25</v>
      </c>
      <c r="AF663" s="65">
        <f>VLOOKUP(Table1[[#This Row],[Stock]], Table2[[#All],[Stock]:[param_complete]], 24, FALSE)</f>
        <v>24</v>
      </c>
      <c r="AG663" s="65">
        <f>VLOOKUP(Table1[[#This Row],[Stock]], Table2[[#All],[Stock]:[param_complete]], 26, FALSE)</f>
        <v>0</v>
      </c>
      <c r="AH663" s="65">
        <f>VLOOKUP(Table1[[#This Row],[Stock]], Table2[[#All],[Stock]:[param_complete]], 28, FALSE)</f>
        <v>1</v>
      </c>
      <c r="AI663" s="65">
        <f>VLOOKUP(Table1[[#This Row],[Stock]], Table2[[#All],[Stock]:[param_complete]], 29, FALSE)</f>
        <v>330</v>
      </c>
      <c r="AJ663" s="65">
        <f>VLOOKUP(Table1[[#This Row],[Stock]], Table2[[#All],[Stock]:[param_complete]], 30, FALSE)</f>
        <v>165.5</v>
      </c>
      <c r="AK663" s="65">
        <f>VLOOKUP(Table1[[#This Row],[Stock]], Table2[[#All],[Stock]:[param_complete]], 32, FALSE)</f>
        <v>0</v>
      </c>
    </row>
    <row r="664" spans="1:37" x14ac:dyDescent="0.3">
      <c r="A664" s="9" t="s">
        <v>222</v>
      </c>
      <c r="B664" s="9" t="s">
        <v>223</v>
      </c>
      <c r="C664" s="9" t="s">
        <v>224</v>
      </c>
      <c r="D664" s="9">
        <v>2</v>
      </c>
      <c r="E664" s="93">
        <v>0</v>
      </c>
      <c r="F664" s="9"/>
      <c r="G664" s="9">
        <v>0</v>
      </c>
      <c r="H664" s="9"/>
      <c r="I664" s="9"/>
      <c r="J664" s="9" t="s">
        <v>220</v>
      </c>
      <c r="K664" s="9"/>
      <c r="L664" s="9" t="s">
        <v>220</v>
      </c>
      <c r="M664" s="9" t="s">
        <v>221</v>
      </c>
      <c r="N664" s="9"/>
      <c r="O664" s="9" t="s">
        <v>221</v>
      </c>
      <c r="P664" s="9">
        <v>0</v>
      </c>
      <c r="Q664" s="9" t="s">
        <v>7</v>
      </c>
      <c r="R664" s="9"/>
      <c r="S664" s="9" t="s">
        <v>7</v>
      </c>
      <c r="T664" s="65" t="s">
        <v>9</v>
      </c>
      <c r="U664" s="65" t="str">
        <f>VLOOKUP(Table1[[#This Row],[Stock]], Table2[[#All],[Stock]:[param_complete]], 2, FALSE)</f>
        <v>reef-associated</v>
      </c>
      <c r="V664" s="65">
        <f>VLOOKUP(Table1[[#This Row],[Stock]], Table2[[#All],[Stock]:[param_complete]], 4, FALSE)</f>
        <v>4.1900000000000004</v>
      </c>
      <c r="W664" s="65">
        <f>VLOOKUP(Table1[[#This Row],[Stock]], Table2[[#All],[Stock]:[param_complete]], 6, FALSE)</f>
        <v>600</v>
      </c>
      <c r="X664" s="65">
        <f>VLOOKUP(Table1[[#This Row],[Stock]], Table2[[#All],[Stock]:[param_complete]], 8, FALSE)</f>
        <v>2</v>
      </c>
      <c r="Y664" s="65">
        <f>VLOOKUP(Table1[[#This Row],[Stock]], Table2[[#All],[Stock]:[param_complete]], 10, FALSE)</f>
        <v>2</v>
      </c>
      <c r="Z664" s="65">
        <f>VLOOKUP(Table1[[#This Row],[Stock]], Table2[[#All],[Stock]:[param_complete]], 12, FALSE)</f>
        <v>8</v>
      </c>
      <c r="AA664" s="65">
        <f>VLOOKUP(Table1[[#This Row],[Stock]], Table2[[#All],[Stock]:[param_complete]], 14, FALSE)</f>
        <v>118</v>
      </c>
      <c r="AB664" s="65">
        <f>VLOOKUP(Table1[[#This Row],[Stock]], Table2[[#All],[Stock]:[param_complete]], 16, FALSE)</f>
        <v>207.8</v>
      </c>
      <c r="AC664" s="65">
        <f>VLOOKUP(Table1[[#This Row],[Stock]], Table2[[#All],[Stock]:[param_complete]], 18, FALSE)</f>
        <v>0.05</v>
      </c>
      <c r="AD664" s="65">
        <f>VLOOKUP(Table1[[#This Row],[Stock]], Table2[[#All],[Stock]:[param_complete]], 20, FALSE)</f>
        <v>160</v>
      </c>
      <c r="AE664" s="65">
        <f>VLOOKUP(Table1[[#This Row],[Stock]], Table2[[#All],[Stock]:[param_complete]], 22, FALSE)</f>
        <v>25</v>
      </c>
      <c r="AF664" s="65">
        <f>VLOOKUP(Table1[[#This Row],[Stock]], Table2[[#All],[Stock]:[param_complete]], 24, FALSE)</f>
        <v>24</v>
      </c>
      <c r="AG664" s="65">
        <f>VLOOKUP(Table1[[#This Row],[Stock]], Table2[[#All],[Stock]:[param_complete]], 26, FALSE)</f>
        <v>0</v>
      </c>
      <c r="AH664" s="65">
        <f>VLOOKUP(Table1[[#This Row],[Stock]], Table2[[#All],[Stock]:[param_complete]], 28, FALSE)</f>
        <v>1</v>
      </c>
      <c r="AI664" s="65">
        <f>VLOOKUP(Table1[[#This Row],[Stock]], Table2[[#All],[Stock]:[param_complete]], 29, FALSE)</f>
        <v>330</v>
      </c>
      <c r="AJ664" s="65">
        <f>VLOOKUP(Table1[[#This Row],[Stock]], Table2[[#All],[Stock]:[param_complete]], 30, FALSE)</f>
        <v>165.5</v>
      </c>
      <c r="AK664" s="65">
        <f>VLOOKUP(Table1[[#This Row],[Stock]], Table2[[#All],[Stock]:[param_complete]], 32, FALSE)</f>
        <v>0</v>
      </c>
    </row>
    <row r="665" spans="1:37" x14ac:dyDescent="0.3">
      <c r="A665" s="9" t="s">
        <v>222</v>
      </c>
      <c r="B665" s="9" t="s">
        <v>223</v>
      </c>
      <c r="C665" s="9" t="s">
        <v>224</v>
      </c>
      <c r="D665" s="9">
        <v>3</v>
      </c>
      <c r="E665" s="93">
        <v>0</v>
      </c>
      <c r="F665" s="9"/>
      <c r="G665" s="9">
        <v>0</v>
      </c>
      <c r="H665" s="9"/>
      <c r="I665" s="9"/>
      <c r="J665" s="9" t="s">
        <v>220</v>
      </c>
      <c r="K665" s="9"/>
      <c r="L665" s="9" t="s">
        <v>220</v>
      </c>
      <c r="M665" s="9" t="s">
        <v>221</v>
      </c>
      <c r="N665" s="9"/>
      <c r="O665" s="9" t="s">
        <v>221</v>
      </c>
      <c r="P665" s="9">
        <v>0</v>
      </c>
      <c r="Q665" s="9" t="s">
        <v>7</v>
      </c>
      <c r="R665" s="9"/>
      <c r="S665" s="9" t="s">
        <v>7</v>
      </c>
      <c r="T665" s="65" t="s">
        <v>9</v>
      </c>
      <c r="U665" s="65" t="str">
        <f>VLOOKUP(Table1[[#This Row],[Stock]], Table2[[#All],[Stock]:[param_complete]], 2, FALSE)</f>
        <v>reef-associated</v>
      </c>
      <c r="V665" s="65">
        <f>VLOOKUP(Table1[[#This Row],[Stock]], Table2[[#All],[Stock]:[param_complete]], 4, FALSE)</f>
        <v>4.1900000000000004</v>
      </c>
      <c r="W665" s="65">
        <f>VLOOKUP(Table1[[#This Row],[Stock]], Table2[[#All],[Stock]:[param_complete]], 6, FALSE)</f>
        <v>600</v>
      </c>
      <c r="X665" s="65">
        <f>VLOOKUP(Table1[[#This Row],[Stock]], Table2[[#All],[Stock]:[param_complete]], 8, FALSE)</f>
        <v>2</v>
      </c>
      <c r="Y665" s="65">
        <f>VLOOKUP(Table1[[#This Row],[Stock]], Table2[[#All],[Stock]:[param_complete]], 10, FALSE)</f>
        <v>2</v>
      </c>
      <c r="Z665" s="65">
        <f>VLOOKUP(Table1[[#This Row],[Stock]], Table2[[#All],[Stock]:[param_complete]], 12, FALSE)</f>
        <v>8</v>
      </c>
      <c r="AA665" s="65">
        <f>VLOOKUP(Table1[[#This Row],[Stock]], Table2[[#All],[Stock]:[param_complete]], 14, FALSE)</f>
        <v>118</v>
      </c>
      <c r="AB665" s="65">
        <f>VLOOKUP(Table1[[#This Row],[Stock]], Table2[[#All],[Stock]:[param_complete]], 16, FALSE)</f>
        <v>207.8</v>
      </c>
      <c r="AC665" s="65">
        <f>VLOOKUP(Table1[[#This Row],[Stock]], Table2[[#All],[Stock]:[param_complete]], 18, FALSE)</f>
        <v>0.05</v>
      </c>
      <c r="AD665" s="65">
        <f>VLOOKUP(Table1[[#This Row],[Stock]], Table2[[#All],[Stock]:[param_complete]], 20, FALSE)</f>
        <v>160</v>
      </c>
      <c r="AE665" s="65">
        <f>VLOOKUP(Table1[[#This Row],[Stock]], Table2[[#All],[Stock]:[param_complete]], 22, FALSE)</f>
        <v>25</v>
      </c>
      <c r="AF665" s="65">
        <f>VLOOKUP(Table1[[#This Row],[Stock]], Table2[[#All],[Stock]:[param_complete]], 24, FALSE)</f>
        <v>24</v>
      </c>
      <c r="AG665" s="65">
        <f>VLOOKUP(Table1[[#This Row],[Stock]], Table2[[#All],[Stock]:[param_complete]], 26, FALSE)</f>
        <v>0</v>
      </c>
      <c r="AH665" s="65">
        <f>VLOOKUP(Table1[[#This Row],[Stock]], Table2[[#All],[Stock]:[param_complete]], 28, FALSE)</f>
        <v>1</v>
      </c>
      <c r="AI665" s="65">
        <f>VLOOKUP(Table1[[#This Row],[Stock]], Table2[[#All],[Stock]:[param_complete]], 29, FALSE)</f>
        <v>330</v>
      </c>
      <c r="AJ665" s="65">
        <f>VLOOKUP(Table1[[#This Row],[Stock]], Table2[[#All],[Stock]:[param_complete]], 30, FALSE)</f>
        <v>165.5</v>
      </c>
      <c r="AK665" s="65">
        <f>VLOOKUP(Table1[[#This Row],[Stock]], Table2[[#All],[Stock]:[param_complete]], 32, FALSE)</f>
        <v>0</v>
      </c>
    </row>
    <row r="666" spans="1:37" x14ac:dyDescent="0.3">
      <c r="A666" s="9" t="s">
        <v>222</v>
      </c>
      <c r="B666" s="9" t="s">
        <v>223</v>
      </c>
      <c r="C666" s="9" t="s">
        <v>224</v>
      </c>
      <c r="D666" s="9">
        <v>4</v>
      </c>
      <c r="E666" s="93">
        <v>0.01</v>
      </c>
      <c r="F666" s="9"/>
      <c r="G666" s="9">
        <v>0</v>
      </c>
      <c r="H666" s="9"/>
      <c r="I666" s="9"/>
      <c r="J666" s="9" t="s">
        <v>220</v>
      </c>
      <c r="K666" s="9"/>
      <c r="L666" s="9" t="s">
        <v>220</v>
      </c>
      <c r="M666" s="9" t="s">
        <v>221</v>
      </c>
      <c r="N666" s="9"/>
      <c r="O666" s="9" t="s">
        <v>221</v>
      </c>
      <c r="P666" s="9">
        <v>0</v>
      </c>
      <c r="Q666" s="9" t="s">
        <v>7</v>
      </c>
      <c r="R666" s="9"/>
      <c r="S666" s="9" t="s">
        <v>7</v>
      </c>
      <c r="T666" s="65" t="s">
        <v>9</v>
      </c>
      <c r="U666" s="65" t="str">
        <f>VLOOKUP(Table1[[#This Row],[Stock]], Table2[[#All],[Stock]:[param_complete]], 2, FALSE)</f>
        <v>reef-associated</v>
      </c>
      <c r="V666" s="65">
        <f>VLOOKUP(Table1[[#This Row],[Stock]], Table2[[#All],[Stock]:[param_complete]], 4, FALSE)</f>
        <v>4.1900000000000004</v>
      </c>
      <c r="W666" s="65">
        <f>VLOOKUP(Table1[[#This Row],[Stock]], Table2[[#All],[Stock]:[param_complete]], 6, FALSE)</f>
        <v>600</v>
      </c>
      <c r="X666" s="65">
        <f>VLOOKUP(Table1[[#This Row],[Stock]], Table2[[#All],[Stock]:[param_complete]], 8, FALSE)</f>
        <v>2</v>
      </c>
      <c r="Y666" s="65">
        <f>VLOOKUP(Table1[[#This Row],[Stock]], Table2[[#All],[Stock]:[param_complete]], 10, FALSE)</f>
        <v>2</v>
      </c>
      <c r="Z666" s="65">
        <f>VLOOKUP(Table1[[#This Row],[Stock]], Table2[[#All],[Stock]:[param_complete]], 12, FALSE)</f>
        <v>8</v>
      </c>
      <c r="AA666" s="65">
        <f>VLOOKUP(Table1[[#This Row],[Stock]], Table2[[#All],[Stock]:[param_complete]], 14, FALSE)</f>
        <v>118</v>
      </c>
      <c r="AB666" s="65">
        <f>VLOOKUP(Table1[[#This Row],[Stock]], Table2[[#All],[Stock]:[param_complete]], 16, FALSE)</f>
        <v>207.8</v>
      </c>
      <c r="AC666" s="65">
        <f>VLOOKUP(Table1[[#This Row],[Stock]], Table2[[#All],[Stock]:[param_complete]], 18, FALSE)</f>
        <v>0.05</v>
      </c>
      <c r="AD666" s="65">
        <f>VLOOKUP(Table1[[#This Row],[Stock]], Table2[[#All],[Stock]:[param_complete]], 20, FALSE)</f>
        <v>160</v>
      </c>
      <c r="AE666" s="65">
        <f>VLOOKUP(Table1[[#This Row],[Stock]], Table2[[#All],[Stock]:[param_complete]], 22, FALSE)</f>
        <v>25</v>
      </c>
      <c r="AF666" s="65">
        <f>VLOOKUP(Table1[[#This Row],[Stock]], Table2[[#All],[Stock]:[param_complete]], 24, FALSE)</f>
        <v>24</v>
      </c>
      <c r="AG666" s="65">
        <f>VLOOKUP(Table1[[#This Row],[Stock]], Table2[[#All],[Stock]:[param_complete]], 26, FALSE)</f>
        <v>0</v>
      </c>
      <c r="AH666" s="65">
        <f>VLOOKUP(Table1[[#This Row],[Stock]], Table2[[#All],[Stock]:[param_complete]], 28, FALSE)</f>
        <v>1</v>
      </c>
      <c r="AI666" s="65">
        <f>VLOOKUP(Table1[[#This Row],[Stock]], Table2[[#All],[Stock]:[param_complete]], 29, FALSE)</f>
        <v>330</v>
      </c>
      <c r="AJ666" s="65">
        <f>VLOOKUP(Table1[[#This Row],[Stock]], Table2[[#All],[Stock]:[param_complete]], 30, FALSE)</f>
        <v>165.5</v>
      </c>
      <c r="AK666" s="65">
        <f>VLOOKUP(Table1[[#This Row],[Stock]], Table2[[#All],[Stock]:[param_complete]], 32, FALSE)</f>
        <v>0</v>
      </c>
    </row>
    <row r="667" spans="1:37" x14ac:dyDescent="0.3">
      <c r="A667" s="9" t="s">
        <v>222</v>
      </c>
      <c r="B667" s="9" t="s">
        <v>223</v>
      </c>
      <c r="C667" s="9" t="s">
        <v>224</v>
      </c>
      <c r="D667" s="9">
        <v>5</v>
      </c>
      <c r="E667" s="93">
        <v>0.03</v>
      </c>
      <c r="F667" s="9"/>
      <c r="G667" s="9">
        <v>0</v>
      </c>
      <c r="H667" s="9"/>
      <c r="I667" s="9"/>
      <c r="J667" s="9" t="s">
        <v>220</v>
      </c>
      <c r="K667" s="9"/>
      <c r="L667" s="9" t="s">
        <v>220</v>
      </c>
      <c r="M667" s="9" t="s">
        <v>221</v>
      </c>
      <c r="N667" s="9"/>
      <c r="O667" s="9" t="s">
        <v>221</v>
      </c>
      <c r="P667" s="9">
        <v>0</v>
      </c>
      <c r="Q667" s="9" t="s">
        <v>7</v>
      </c>
      <c r="R667" s="9"/>
      <c r="S667" s="9" t="s">
        <v>7</v>
      </c>
      <c r="T667" s="65" t="s">
        <v>9</v>
      </c>
      <c r="U667" s="65" t="str">
        <f>VLOOKUP(Table1[[#This Row],[Stock]], Table2[[#All],[Stock]:[param_complete]], 2, FALSE)</f>
        <v>reef-associated</v>
      </c>
      <c r="V667" s="65">
        <f>VLOOKUP(Table1[[#This Row],[Stock]], Table2[[#All],[Stock]:[param_complete]], 4, FALSE)</f>
        <v>4.1900000000000004</v>
      </c>
      <c r="W667" s="65">
        <f>VLOOKUP(Table1[[#This Row],[Stock]], Table2[[#All],[Stock]:[param_complete]], 6, FALSE)</f>
        <v>600</v>
      </c>
      <c r="X667" s="65">
        <f>VLOOKUP(Table1[[#This Row],[Stock]], Table2[[#All],[Stock]:[param_complete]], 8, FALSE)</f>
        <v>2</v>
      </c>
      <c r="Y667" s="65">
        <f>VLOOKUP(Table1[[#This Row],[Stock]], Table2[[#All],[Stock]:[param_complete]], 10, FALSE)</f>
        <v>2</v>
      </c>
      <c r="Z667" s="65">
        <f>VLOOKUP(Table1[[#This Row],[Stock]], Table2[[#All],[Stock]:[param_complete]], 12, FALSE)</f>
        <v>8</v>
      </c>
      <c r="AA667" s="65">
        <f>VLOOKUP(Table1[[#This Row],[Stock]], Table2[[#All],[Stock]:[param_complete]], 14, FALSE)</f>
        <v>118</v>
      </c>
      <c r="AB667" s="65">
        <f>VLOOKUP(Table1[[#This Row],[Stock]], Table2[[#All],[Stock]:[param_complete]], 16, FALSE)</f>
        <v>207.8</v>
      </c>
      <c r="AC667" s="65">
        <f>VLOOKUP(Table1[[#This Row],[Stock]], Table2[[#All],[Stock]:[param_complete]], 18, FALSE)</f>
        <v>0.05</v>
      </c>
      <c r="AD667" s="65">
        <f>VLOOKUP(Table1[[#This Row],[Stock]], Table2[[#All],[Stock]:[param_complete]], 20, FALSE)</f>
        <v>160</v>
      </c>
      <c r="AE667" s="65">
        <f>VLOOKUP(Table1[[#This Row],[Stock]], Table2[[#All],[Stock]:[param_complete]], 22, FALSE)</f>
        <v>25</v>
      </c>
      <c r="AF667" s="65">
        <f>VLOOKUP(Table1[[#This Row],[Stock]], Table2[[#All],[Stock]:[param_complete]], 24, FALSE)</f>
        <v>24</v>
      </c>
      <c r="AG667" s="65">
        <f>VLOOKUP(Table1[[#This Row],[Stock]], Table2[[#All],[Stock]:[param_complete]], 26, FALSE)</f>
        <v>0</v>
      </c>
      <c r="AH667" s="65">
        <f>VLOOKUP(Table1[[#This Row],[Stock]], Table2[[#All],[Stock]:[param_complete]], 28, FALSE)</f>
        <v>1</v>
      </c>
      <c r="AI667" s="65">
        <f>VLOOKUP(Table1[[#This Row],[Stock]], Table2[[#All],[Stock]:[param_complete]], 29, FALSE)</f>
        <v>330</v>
      </c>
      <c r="AJ667" s="65">
        <f>VLOOKUP(Table1[[#This Row],[Stock]], Table2[[#All],[Stock]:[param_complete]], 30, FALSE)</f>
        <v>165.5</v>
      </c>
      <c r="AK667" s="65">
        <f>VLOOKUP(Table1[[#This Row],[Stock]], Table2[[#All],[Stock]:[param_complete]], 32, FALSE)</f>
        <v>0</v>
      </c>
    </row>
    <row r="668" spans="1:37" x14ac:dyDescent="0.3">
      <c r="A668" s="9" t="s">
        <v>222</v>
      </c>
      <c r="B668" s="9" t="s">
        <v>223</v>
      </c>
      <c r="C668" s="9" t="s">
        <v>224</v>
      </c>
      <c r="D668" s="9">
        <v>6</v>
      </c>
      <c r="E668" s="93">
        <v>0.09</v>
      </c>
      <c r="F668" s="9"/>
      <c r="G668" s="9">
        <f t="shared" ref="G668:G682" si="6">2.07/2</f>
        <v>1.0349999999999999</v>
      </c>
      <c r="H668" s="9"/>
      <c r="I668" s="9"/>
      <c r="J668" s="9" t="s">
        <v>220</v>
      </c>
      <c r="K668" s="9"/>
      <c r="L668" s="9" t="s">
        <v>220</v>
      </c>
      <c r="M668" s="9" t="s">
        <v>221</v>
      </c>
      <c r="N668" s="9"/>
      <c r="O668" s="9" t="s">
        <v>221</v>
      </c>
      <c r="P668" s="9">
        <v>0</v>
      </c>
      <c r="Q668" s="9" t="s">
        <v>7</v>
      </c>
      <c r="R668" s="9"/>
      <c r="S668" s="9" t="s">
        <v>7</v>
      </c>
      <c r="T668" s="65" t="s">
        <v>9</v>
      </c>
      <c r="U668" s="65" t="str">
        <f>VLOOKUP(Table1[[#This Row],[Stock]], Table2[[#All],[Stock]:[param_complete]], 2, FALSE)</f>
        <v>reef-associated</v>
      </c>
      <c r="V668" s="65">
        <f>VLOOKUP(Table1[[#This Row],[Stock]], Table2[[#All],[Stock]:[param_complete]], 4, FALSE)</f>
        <v>4.1900000000000004</v>
      </c>
      <c r="W668" s="65">
        <f>VLOOKUP(Table1[[#This Row],[Stock]], Table2[[#All],[Stock]:[param_complete]], 6, FALSE)</f>
        <v>600</v>
      </c>
      <c r="X668" s="65">
        <f>VLOOKUP(Table1[[#This Row],[Stock]], Table2[[#All],[Stock]:[param_complete]], 8, FALSE)</f>
        <v>2</v>
      </c>
      <c r="Y668" s="65">
        <f>VLOOKUP(Table1[[#This Row],[Stock]], Table2[[#All],[Stock]:[param_complete]], 10, FALSE)</f>
        <v>2</v>
      </c>
      <c r="Z668" s="65">
        <f>VLOOKUP(Table1[[#This Row],[Stock]], Table2[[#All],[Stock]:[param_complete]], 12, FALSE)</f>
        <v>8</v>
      </c>
      <c r="AA668" s="65">
        <f>VLOOKUP(Table1[[#This Row],[Stock]], Table2[[#All],[Stock]:[param_complete]], 14, FALSE)</f>
        <v>118</v>
      </c>
      <c r="AB668" s="65">
        <f>VLOOKUP(Table1[[#This Row],[Stock]], Table2[[#All],[Stock]:[param_complete]], 16, FALSE)</f>
        <v>207.8</v>
      </c>
      <c r="AC668" s="65">
        <f>VLOOKUP(Table1[[#This Row],[Stock]], Table2[[#All],[Stock]:[param_complete]], 18, FALSE)</f>
        <v>0.05</v>
      </c>
      <c r="AD668" s="65">
        <f>VLOOKUP(Table1[[#This Row],[Stock]], Table2[[#All],[Stock]:[param_complete]], 20, FALSE)</f>
        <v>160</v>
      </c>
      <c r="AE668" s="65">
        <f>VLOOKUP(Table1[[#This Row],[Stock]], Table2[[#All],[Stock]:[param_complete]], 22, FALSE)</f>
        <v>25</v>
      </c>
      <c r="AF668" s="65">
        <f>VLOOKUP(Table1[[#This Row],[Stock]], Table2[[#All],[Stock]:[param_complete]], 24, FALSE)</f>
        <v>24</v>
      </c>
      <c r="AG668" s="65">
        <f>VLOOKUP(Table1[[#This Row],[Stock]], Table2[[#All],[Stock]:[param_complete]], 26, FALSE)</f>
        <v>0</v>
      </c>
      <c r="AH668" s="65">
        <f>VLOOKUP(Table1[[#This Row],[Stock]], Table2[[#All],[Stock]:[param_complete]], 28, FALSE)</f>
        <v>1</v>
      </c>
      <c r="AI668" s="65">
        <f>VLOOKUP(Table1[[#This Row],[Stock]], Table2[[#All],[Stock]:[param_complete]], 29, FALSE)</f>
        <v>330</v>
      </c>
      <c r="AJ668" s="65">
        <f>VLOOKUP(Table1[[#This Row],[Stock]], Table2[[#All],[Stock]:[param_complete]], 30, FALSE)</f>
        <v>165.5</v>
      </c>
      <c r="AK668" s="65">
        <f>VLOOKUP(Table1[[#This Row],[Stock]], Table2[[#All],[Stock]:[param_complete]], 32, FALSE)</f>
        <v>0</v>
      </c>
    </row>
    <row r="669" spans="1:37" x14ac:dyDescent="0.3">
      <c r="A669" s="9" t="s">
        <v>222</v>
      </c>
      <c r="B669" s="9" t="s">
        <v>223</v>
      </c>
      <c r="C669" s="9" t="s">
        <v>224</v>
      </c>
      <c r="D669" s="9">
        <v>7</v>
      </c>
      <c r="E669" s="93">
        <v>0.23</v>
      </c>
      <c r="F669" s="9"/>
      <c r="G669" s="9">
        <f t="shared" si="6"/>
        <v>1.0349999999999999</v>
      </c>
      <c r="H669" s="9"/>
      <c r="I669" s="9"/>
      <c r="J669" s="9" t="s">
        <v>220</v>
      </c>
      <c r="K669" s="9"/>
      <c r="L669" s="9" t="s">
        <v>220</v>
      </c>
      <c r="M669" s="9" t="s">
        <v>221</v>
      </c>
      <c r="N669" s="9"/>
      <c r="O669" s="9" t="s">
        <v>221</v>
      </c>
      <c r="P669" s="9">
        <v>0</v>
      </c>
      <c r="Q669" s="9" t="s">
        <v>7</v>
      </c>
      <c r="R669" s="9"/>
      <c r="S669" s="9" t="s">
        <v>7</v>
      </c>
      <c r="T669" s="65" t="s">
        <v>9</v>
      </c>
      <c r="U669" s="65" t="str">
        <f>VLOOKUP(Table1[[#This Row],[Stock]], Table2[[#All],[Stock]:[param_complete]], 2, FALSE)</f>
        <v>reef-associated</v>
      </c>
      <c r="V669" s="65">
        <f>VLOOKUP(Table1[[#This Row],[Stock]], Table2[[#All],[Stock]:[param_complete]], 4, FALSE)</f>
        <v>4.1900000000000004</v>
      </c>
      <c r="W669" s="65">
        <f>VLOOKUP(Table1[[#This Row],[Stock]], Table2[[#All],[Stock]:[param_complete]], 6, FALSE)</f>
        <v>600</v>
      </c>
      <c r="X669" s="65">
        <f>VLOOKUP(Table1[[#This Row],[Stock]], Table2[[#All],[Stock]:[param_complete]], 8, FALSE)</f>
        <v>2</v>
      </c>
      <c r="Y669" s="65">
        <f>VLOOKUP(Table1[[#This Row],[Stock]], Table2[[#All],[Stock]:[param_complete]], 10, FALSE)</f>
        <v>2</v>
      </c>
      <c r="Z669" s="65">
        <f>VLOOKUP(Table1[[#This Row],[Stock]], Table2[[#All],[Stock]:[param_complete]], 12, FALSE)</f>
        <v>8</v>
      </c>
      <c r="AA669" s="65">
        <f>VLOOKUP(Table1[[#This Row],[Stock]], Table2[[#All],[Stock]:[param_complete]], 14, FALSE)</f>
        <v>118</v>
      </c>
      <c r="AB669" s="65">
        <f>VLOOKUP(Table1[[#This Row],[Stock]], Table2[[#All],[Stock]:[param_complete]], 16, FALSE)</f>
        <v>207.8</v>
      </c>
      <c r="AC669" s="65">
        <f>VLOOKUP(Table1[[#This Row],[Stock]], Table2[[#All],[Stock]:[param_complete]], 18, FALSE)</f>
        <v>0.05</v>
      </c>
      <c r="AD669" s="65">
        <f>VLOOKUP(Table1[[#This Row],[Stock]], Table2[[#All],[Stock]:[param_complete]], 20, FALSE)</f>
        <v>160</v>
      </c>
      <c r="AE669" s="65">
        <f>VLOOKUP(Table1[[#This Row],[Stock]], Table2[[#All],[Stock]:[param_complete]], 22, FALSE)</f>
        <v>25</v>
      </c>
      <c r="AF669" s="65">
        <f>VLOOKUP(Table1[[#This Row],[Stock]], Table2[[#All],[Stock]:[param_complete]], 24, FALSE)</f>
        <v>24</v>
      </c>
      <c r="AG669" s="65">
        <f>VLOOKUP(Table1[[#This Row],[Stock]], Table2[[#All],[Stock]:[param_complete]], 26, FALSE)</f>
        <v>0</v>
      </c>
      <c r="AH669" s="65">
        <f>VLOOKUP(Table1[[#This Row],[Stock]], Table2[[#All],[Stock]:[param_complete]], 28, FALSE)</f>
        <v>1</v>
      </c>
      <c r="AI669" s="65">
        <f>VLOOKUP(Table1[[#This Row],[Stock]], Table2[[#All],[Stock]:[param_complete]], 29, FALSE)</f>
        <v>330</v>
      </c>
      <c r="AJ669" s="65">
        <f>VLOOKUP(Table1[[#This Row],[Stock]], Table2[[#All],[Stock]:[param_complete]], 30, FALSE)</f>
        <v>165.5</v>
      </c>
      <c r="AK669" s="65">
        <f>VLOOKUP(Table1[[#This Row],[Stock]], Table2[[#All],[Stock]:[param_complete]], 32, FALSE)</f>
        <v>0</v>
      </c>
    </row>
    <row r="670" spans="1:37" x14ac:dyDescent="0.3">
      <c r="A670" s="9" t="s">
        <v>222</v>
      </c>
      <c r="B670" s="9" t="s">
        <v>223</v>
      </c>
      <c r="C670" s="9" t="s">
        <v>224</v>
      </c>
      <c r="D670" s="9">
        <v>8</v>
      </c>
      <c r="E670" s="93">
        <v>0.5</v>
      </c>
      <c r="F670" s="9"/>
      <c r="G670" s="9">
        <f t="shared" si="6"/>
        <v>1.0349999999999999</v>
      </c>
      <c r="H670" s="9"/>
      <c r="I670" s="9"/>
      <c r="J670" s="9" t="s">
        <v>220</v>
      </c>
      <c r="K670" s="9"/>
      <c r="L670" s="9" t="s">
        <v>220</v>
      </c>
      <c r="M670" s="9" t="s">
        <v>221</v>
      </c>
      <c r="N670" s="9"/>
      <c r="O670" s="9" t="s">
        <v>221</v>
      </c>
      <c r="P670" s="9">
        <v>0</v>
      </c>
      <c r="Q670" s="9" t="s">
        <v>7</v>
      </c>
      <c r="R670" s="9"/>
      <c r="S670" s="9" t="s">
        <v>7</v>
      </c>
      <c r="T670" s="65" t="s">
        <v>9</v>
      </c>
      <c r="U670" s="65" t="str">
        <f>VLOOKUP(Table1[[#This Row],[Stock]], Table2[[#All],[Stock]:[param_complete]], 2, FALSE)</f>
        <v>reef-associated</v>
      </c>
      <c r="V670" s="65">
        <f>VLOOKUP(Table1[[#This Row],[Stock]], Table2[[#All],[Stock]:[param_complete]], 4, FALSE)</f>
        <v>4.1900000000000004</v>
      </c>
      <c r="W670" s="65">
        <f>VLOOKUP(Table1[[#This Row],[Stock]], Table2[[#All],[Stock]:[param_complete]], 6, FALSE)</f>
        <v>600</v>
      </c>
      <c r="X670" s="65">
        <f>VLOOKUP(Table1[[#This Row],[Stock]], Table2[[#All],[Stock]:[param_complete]], 8, FALSE)</f>
        <v>2</v>
      </c>
      <c r="Y670" s="65">
        <f>VLOOKUP(Table1[[#This Row],[Stock]], Table2[[#All],[Stock]:[param_complete]], 10, FALSE)</f>
        <v>2</v>
      </c>
      <c r="Z670" s="65">
        <f>VLOOKUP(Table1[[#This Row],[Stock]], Table2[[#All],[Stock]:[param_complete]], 12, FALSE)</f>
        <v>8</v>
      </c>
      <c r="AA670" s="65">
        <f>VLOOKUP(Table1[[#This Row],[Stock]], Table2[[#All],[Stock]:[param_complete]], 14, FALSE)</f>
        <v>118</v>
      </c>
      <c r="AB670" s="65">
        <f>VLOOKUP(Table1[[#This Row],[Stock]], Table2[[#All],[Stock]:[param_complete]], 16, FALSE)</f>
        <v>207.8</v>
      </c>
      <c r="AC670" s="65">
        <f>VLOOKUP(Table1[[#This Row],[Stock]], Table2[[#All],[Stock]:[param_complete]], 18, FALSE)</f>
        <v>0.05</v>
      </c>
      <c r="AD670" s="65">
        <f>VLOOKUP(Table1[[#This Row],[Stock]], Table2[[#All],[Stock]:[param_complete]], 20, FALSE)</f>
        <v>160</v>
      </c>
      <c r="AE670" s="65">
        <f>VLOOKUP(Table1[[#This Row],[Stock]], Table2[[#All],[Stock]:[param_complete]], 22, FALSE)</f>
        <v>25</v>
      </c>
      <c r="AF670" s="65">
        <f>VLOOKUP(Table1[[#This Row],[Stock]], Table2[[#All],[Stock]:[param_complete]], 24, FALSE)</f>
        <v>24</v>
      </c>
      <c r="AG670" s="65">
        <f>VLOOKUP(Table1[[#This Row],[Stock]], Table2[[#All],[Stock]:[param_complete]], 26, FALSE)</f>
        <v>0</v>
      </c>
      <c r="AH670" s="65">
        <f>VLOOKUP(Table1[[#This Row],[Stock]], Table2[[#All],[Stock]:[param_complete]], 28, FALSE)</f>
        <v>1</v>
      </c>
      <c r="AI670" s="65">
        <f>VLOOKUP(Table1[[#This Row],[Stock]], Table2[[#All],[Stock]:[param_complete]], 29, FALSE)</f>
        <v>330</v>
      </c>
      <c r="AJ670" s="65">
        <f>VLOOKUP(Table1[[#This Row],[Stock]], Table2[[#All],[Stock]:[param_complete]], 30, FALSE)</f>
        <v>165.5</v>
      </c>
      <c r="AK670" s="65">
        <f>VLOOKUP(Table1[[#This Row],[Stock]], Table2[[#All],[Stock]:[param_complete]], 32, FALSE)</f>
        <v>0</v>
      </c>
    </row>
    <row r="671" spans="1:37" x14ac:dyDescent="0.3">
      <c r="A671" s="9" t="s">
        <v>222</v>
      </c>
      <c r="B671" s="9" t="s">
        <v>223</v>
      </c>
      <c r="C671" s="9" t="s">
        <v>224</v>
      </c>
      <c r="D671" s="9">
        <v>9</v>
      </c>
      <c r="E671" s="93">
        <v>0.77</v>
      </c>
      <c r="F671" s="9"/>
      <c r="G671" s="9">
        <f t="shared" si="6"/>
        <v>1.0349999999999999</v>
      </c>
      <c r="H671" s="9"/>
      <c r="I671" s="9"/>
      <c r="J671" s="9" t="s">
        <v>220</v>
      </c>
      <c r="K671" s="9"/>
      <c r="L671" s="9" t="s">
        <v>220</v>
      </c>
      <c r="M671" s="9" t="s">
        <v>221</v>
      </c>
      <c r="N671" s="9"/>
      <c r="O671" s="9" t="s">
        <v>221</v>
      </c>
      <c r="P671" s="9">
        <v>0</v>
      </c>
      <c r="Q671" s="9" t="s">
        <v>7</v>
      </c>
      <c r="R671" s="9"/>
      <c r="S671" s="9" t="s">
        <v>7</v>
      </c>
      <c r="T671" s="65" t="s">
        <v>9</v>
      </c>
      <c r="U671" s="65" t="str">
        <f>VLOOKUP(Table1[[#This Row],[Stock]], Table2[[#All],[Stock]:[param_complete]], 2, FALSE)</f>
        <v>reef-associated</v>
      </c>
      <c r="V671" s="65">
        <f>VLOOKUP(Table1[[#This Row],[Stock]], Table2[[#All],[Stock]:[param_complete]], 4, FALSE)</f>
        <v>4.1900000000000004</v>
      </c>
      <c r="W671" s="65">
        <f>VLOOKUP(Table1[[#This Row],[Stock]], Table2[[#All],[Stock]:[param_complete]], 6, FALSE)</f>
        <v>600</v>
      </c>
      <c r="X671" s="65">
        <f>VLOOKUP(Table1[[#This Row],[Stock]], Table2[[#All],[Stock]:[param_complete]], 8, FALSE)</f>
        <v>2</v>
      </c>
      <c r="Y671" s="65">
        <f>VLOOKUP(Table1[[#This Row],[Stock]], Table2[[#All],[Stock]:[param_complete]], 10, FALSE)</f>
        <v>2</v>
      </c>
      <c r="Z671" s="65">
        <f>VLOOKUP(Table1[[#This Row],[Stock]], Table2[[#All],[Stock]:[param_complete]], 12, FALSE)</f>
        <v>8</v>
      </c>
      <c r="AA671" s="65">
        <f>VLOOKUP(Table1[[#This Row],[Stock]], Table2[[#All],[Stock]:[param_complete]], 14, FALSE)</f>
        <v>118</v>
      </c>
      <c r="AB671" s="65">
        <f>VLOOKUP(Table1[[#This Row],[Stock]], Table2[[#All],[Stock]:[param_complete]], 16, FALSE)</f>
        <v>207.8</v>
      </c>
      <c r="AC671" s="65">
        <f>VLOOKUP(Table1[[#This Row],[Stock]], Table2[[#All],[Stock]:[param_complete]], 18, FALSE)</f>
        <v>0.05</v>
      </c>
      <c r="AD671" s="65">
        <f>VLOOKUP(Table1[[#This Row],[Stock]], Table2[[#All],[Stock]:[param_complete]], 20, FALSE)</f>
        <v>160</v>
      </c>
      <c r="AE671" s="65">
        <f>VLOOKUP(Table1[[#This Row],[Stock]], Table2[[#All],[Stock]:[param_complete]], 22, FALSE)</f>
        <v>25</v>
      </c>
      <c r="AF671" s="65">
        <f>VLOOKUP(Table1[[#This Row],[Stock]], Table2[[#All],[Stock]:[param_complete]], 24, FALSE)</f>
        <v>24</v>
      </c>
      <c r="AG671" s="65">
        <f>VLOOKUP(Table1[[#This Row],[Stock]], Table2[[#All],[Stock]:[param_complete]], 26, FALSE)</f>
        <v>0</v>
      </c>
      <c r="AH671" s="65">
        <f>VLOOKUP(Table1[[#This Row],[Stock]], Table2[[#All],[Stock]:[param_complete]], 28, FALSE)</f>
        <v>1</v>
      </c>
      <c r="AI671" s="65">
        <f>VLOOKUP(Table1[[#This Row],[Stock]], Table2[[#All],[Stock]:[param_complete]], 29, FALSE)</f>
        <v>330</v>
      </c>
      <c r="AJ671" s="65">
        <f>VLOOKUP(Table1[[#This Row],[Stock]], Table2[[#All],[Stock]:[param_complete]], 30, FALSE)</f>
        <v>165.5</v>
      </c>
      <c r="AK671" s="65">
        <f>VLOOKUP(Table1[[#This Row],[Stock]], Table2[[#All],[Stock]:[param_complete]], 32, FALSE)</f>
        <v>0</v>
      </c>
    </row>
    <row r="672" spans="1:37" x14ac:dyDescent="0.3">
      <c r="A672" s="9" t="s">
        <v>222</v>
      </c>
      <c r="B672" s="95" t="s">
        <v>223</v>
      </c>
      <c r="C672" s="9" t="s">
        <v>224</v>
      </c>
      <c r="D672" s="9">
        <v>10</v>
      </c>
      <c r="E672" s="93">
        <v>0.92</v>
      </c>
      <c r="F672" s="9"/>
      <c r="G672" s="9">
        <f t="shared" si="6"/>
        <v>1.0349999999999999</v>
      </c>
      <c r="H672" s="9"/>
      <c r="I672" s="9"/>
      <c r="J672" s="9" t="s">
        <v>220</v>
      </c>
      <c r="K672" s="9"/>
      <c r="L672" s="9" t="s">
        <v>220</v>
      </c>
      <c r="M672" s="9" t="s">
        <v>221</v>
      </c>
      <c r="N672" s="9"/>
      <c r="O672" s="9" t="s">
        <v>221</v>
      </c>
      <c r="P672" s="9">
        <v>0</v>
      </c>
      <c r="Q672" s="9" t="s">
        <v>7</v>
      </c>
      <c r="R672" s="9"/>
      <c r="S672" s="9" t="s">
        <v>7</v>
      </c>
      <c r="T672" s="65" t="s">
        <v>9</v>
      </c>
      <c r="U672" s="65" t="str">
        <f>VLOOKUP(Table1[[#This Row],[Stock]], Table2[[#All],[Stock]:[param_complete]], 2, FALSE)</f>
        <v>reef-associated</v>
      </c>
      <c r="V672" s="65">
        <f>VLOOKUP(Table1[[#This Row],[Stock]], Table2[[#All],[Stock]:[param_complete]], 4, FALSE)</f>
        <v>4.1900000000000004</v>
      </c>
      <c r="W672" s="65">
        <f>VLOOKUP(Table1[[#This Row],[Stock]], Table2[[#All],[Stock]:[param_complete]], 6, FALSE)</f>
        <v>600</v>
      </c>
      <c r="X672" s="65">
        <f>VLOOKUP(Table1[[#This Row],[Stock]], Table2[[#All],[Stock]:[param_complete]], 8, FALSE)</f>
        <v>2</v>
      </c>
      <c r="Y672" s="65">
        <f>VLOOKUP(Table1[[#This Row],[Stock]], Table2[[#All],[Stock]:[param_complete]], 10, FALSE)</f>
        <v>2</v>
      </c>
      <c r="Z672" s="65">
        <f>VLOOKUP(Table1[[#This Row],[Stock]], Table2[[#All],[Stock]:[param_complete]], 12, FALSE)</f>
        <v>8</v>
      </c>
      <c r="AA672" s="65">
        <f>VLOOKUP(Table1[[#This Row],[Stock]], Table2[[#All],[Stock]:[param_complete]], 14, FALSE)</f>
        <v>118</v>
      </c>
      <c r="AB672" s="65">
        <f>VLOOKUP(Table1[[#This Row],[Stock]], Table2[[#All],[Stock]:[param_complete]], 16, FALSE)</f>
        <v>207.8</v>
      </c>
      <c r="AC672" s="65">
        <f>VLOOKUP(Table1[[#This Row],[Stock]], Table2[[#All],[Stock]:[param_complete]], 18, FALSE)</f>
        <v>0.05</v>
      </c>
      <c r="AD672" s="65">
        <f>VLOOKUP(Table1[[#This Row],[Stock]], Table2[[#All],[Stock]:[param_complete]], 20, FALSE)</f>
        <v>160</v>
      </c>
      <c r="AE672" s="65">
        <f>VLOOKUP(Table1[[#This Row],[Stock]], Table2[[#All],[Stock]:[param_complete]], 22, FALSE)</f>
        <v>25</v>
      </c>
      <c r="AF672" s="65">
        <f>VLOOKUP(Table1[[#This Row],[Stock]], Table2[[#All],[Stock]:[param_complete]], 24, FALSE)</f>
        <v>24</v>
      </c>
      <c r="AG672" s="65">
        <f>VLOOKUP(Table1[[#This Row],[Stock]], Table2[[#All],[Stock]:[param_complete]], 26, FALSE)</f>
        <v>0</v>
      </c>
      <c r="AH672" s="65">
        <f>VLOOKUP(Table1[[#This Row],[Stock]], Table2[[#All],[Stock]:[param_complete]], 28, FALSE)</f>
        <v>1</v>
      </c>
      <c r="AI672" s="65">
        <f>VLOOKUP(Table1[[#This Row],[Stock]], Table2[[#All],[Stock]:[param_complete]], 29, FALSE)</f>
        <v>330</v>
      </c>
      <c r="AJ672" s="65">
        <f>VLOOKUP(Table1[[#This Row],[Stock]], Table2[[#All],[Stock]:[param_complete]], 30, FALSE)</f>
        <v>165.5</v>
      </c>
      <c r="AK672" s="65">
        <f>VLOOKUP(Table1[[#This Row],[Stock]], Table2[[#All],[Stock]:[param_complete]], 32, FALSE)</f>
        <v>0</v>
      </c>
    </row>
    <row r="673" spans="1:37" x14ac:dyDescent="0.3">
      <c r="A673" s="9" t="s">
        <v>222</v>
      </c>
      <c r="B673" s="95" t="s">
        <v>223</v>
      </c>
      <c r="C673" s="9" t="s">
        <v>224</v>
      </c>
      <c r="D673" s="9">
        <v>11</v>
      </c>
      <c r="E673" s="93">
        <v>0.97</v>
      </c>
      <c r="F673" s="9"/>
      <c r="G673" s="9">
        <f t="shared" si="6"/>
        <v>1.0349999999999999</v>
      </c>
      <c r="H673" s="9"/>
      <c r="I673" s="9"/>
      <c r="J673" s="9" t="s">
        <v>220</v>
      </c>
      <c r="K673" s="9"/>
      <c r="L673" s="9" t="s">
        <v>220</v>
      </c>
      <c r="M673" s="9" t="s">
        <v>221</v>
      </c>
      <c r="N673" s="9"/>
      <c r="O673" s="9" t="s">
        <v>221</v>
      </c>
      <c r="P673" s="9">
        <v>0</v>
      </c>
      <c r="Q673" s="9" t="s">
        <v>7</v>
      </c>
      <c r="R673" s="9"/>
      <c r="S673" s="9" t="s">
        <v>7</v>
      </c>
      <c r="T673" s="65" t="s">
        <v>9</v>
      </c>
      <c r="U673" s="65" t="str">
        <f>VLOOKUP(Table1[[#This Row],[Stock]], Table2[[#All],[Stock]:[param_complete]], 2, FALSE)</f>
        <v>reef-associated</v>
      </c>
      <c r="V673" s="65">
        <f>VLOOKUP(Table1[[#This Row],[Stock]], Table2[[#All],[Stock]:[param_complete]], 4, FALSE)</f>
        <v>4.1900000000000004</v>
      </c>
      <c r="W673" s="65">
        <f>VLOOKUP(Table1[[#This Row],[Stock]], Table2[[#All],[Stock]:[param_complete]], 6, FALSE)</f>
        <v>600</v>
      </c>
      <c r="X673" s="65">
        <f>VLOOKUP(Table1[[#This Row],[Stock]], Table2[[#All],[Stock]:[param_complete]], 8, FALSE)</f>
        <v>2</v>
      </c>
      <c r="Y673" s="65">
        <f>VLOOKUP(Table1[[#This Row],[Stock]], Table2[[#All],[Stock]:[param_complete]], 10, FALSE)</f>
        <v>2</v>
      </c>
      <c r="Z673" s="65">
        <f>VLOOKUP(Table1[[#This Row],[Stock]], Table2[[#All],[Stock]:[param_complete]], 12, FALSE)</f>
        <v>8</v>
      </c>
      <c r="AA673" s="65">
        <f>VLOOKUP(Table1[[#This Row],[Stock]], Table2[[#All],[Stock]:[param_complete]], 14, FALSE)</f>
        <v>118</v>
      </c>
      <c r="AB673" s="65">
        <f>VLOOKUP(Table1[[#This Row],[Stock]], Table2[[#All],[Stock]:[param_complete]], 16, FALSE)</f>
        <v>207.8</v>
      </c>
      <c r="AC673" s="65">
        <f>VLOOKUP(Table1[[#This Row],[Stock]], Table2[[#All],[Stock]:[param_complete]], 18, FALSE)</f>
        <v>0.05</v>
      </c>
      <c r="AD673" s="65">
        <f>VLOOKUP(Table1[[#This Row],[Stock]], Table2[[#All],[Stock]:[param_complete]], 20, FALSE)</f>
        <v>160</v>
      </c>
      <c r="AE673" s="65">
        <f>VLOOKUP(Table1[[#This Row],[Stock]], Table2[[#All],[Stock]:[param_complete]], 22, FALSE)</f>
        <v>25</v>
      </c>
      <c r="AF673" s="65">
        <f>VLOOKUP(Table1[[#This Row],[Stock]], Table2[[#All],[Stock]:[param_complete]], 24, FALSE)</f>
        <v>24</v>
      </c>
      <c r="AG673" s="65">
        <f>VLOOKUP(Table1[[#This Row],[Stock]], Table2[[#All],[Stock]:[param_complete]], 26, FALSE)</f>
        <v>0</v>
      </c>
      <c r="AH673" s="65">
        <f>VLOOKUP(Table1[[#This Row],[Stock]], Table2[[#All],[Stock]:[param_complete]], 28, FALSE)</f>
        <v>1</v>
      </c>
      <c r="AI673" s="65">
        <f>VLOOKUP(Table1[[#This Row],[Stock]], Table2[[#All],[Stock]:[param_complete]], 29, FALSE)</f>
        <v>330</v>
      </c>
      <c r="AJ673" s="65">
        <f>VLOOKUP(Table1[[#This Row],[Stock]], Table2[[#All],[Stock]:[param_complete]], 30, FALSE)</f>
        <v>165.5</v>
      </c>
      <c r="AK673" s="65">
        <f>VLOOKUP(Table1[[#This Row],[Stock]], Table2[[#All],[Stock]:[param_complete]], 32, FALSE)</f>
        <v>0</v>
      </c>
    </row>
    <row r="674" spans="1:37" x14ac:dyDescent="0.3">
      <c r="A674" s="9" t="s">
        <v>222</v>
      </c>
      <c r="B674" s="95" t="s">
        <v>223</v>
      </c>
      <c r="C674" s="9" t="s">
        <v>224</v>
      </c>
      <c r="D674" s="9">
        <v>12</v>
      </c>
      <c r="E674" s="93">
        <v>0.99</v>
      </c>
      <c r="F674" s="9"/>
      <c r="G674" s="9">
        <f t="shared" si="6"/>
        <v>1.0349999999999999</v>
      </c>
      <c r="H674" s="9"/>
      <c r="I674" s="9"/>
      <c r="J674" s="9" t="s">
        <v>220</v>
      </c>
      <c r="K674" s="9"/>
      <c r="L674" s="9" t="s">
        <v>220</v>
      </c>
      <c r="M674" s="9" t="s">
        <v>221</v>
      </c>
      <c r="N674" s="9"/>
      <c r="O674" s="9" t="s">
        <v>221</v>
      </c>
      <c r="P674" s="9">
        <v>0</v>
      </c>
      <c r="Q674" s="9" t="s">
        <v>7</v>
      </c>
      <c r="R674" s="9"/>
      <c r="S674" s="9" t="s">
        <v>7</v>
      </c>
      <c r="T674" s="65" t="s">
        <v>9</v>
      </c>
      <c r="U674" s="65" t="str">
        <f>VLOOKUP(Table1[[#This Row],[Stock]], Table2[[#All],[Stock]:[param_complete]], 2, FALSE)</f>
        <v>reef-associated</v>
      </c>
      <c r="V674" s="65">
        <f>VLOOKUP(Table1[[#This Row],[Stock]], Table2[[#All],[Stock]:[param_complete]], 4, FALSE)</f>
        <v>4.1900000000000004</v>
      </c>
      <c r="W674" s="65">
        <f>VLOOKUP(Table1[[#This Row],[Stock]], Table2[[#All],[Stock]:[param_complete]], 6, FALSE)</f>
        <v>600</v>
      </c>
      <c r="X674" s="65">
        <f>VLOOKUP(Table1[[#This Row],[Stock]], Table2[[#All],[Stock]:[param_complete]], 8, FALSE)</f>
        <v>2</v>
      </c>
      <c r="Y674" s="65">
        <f>VLOOKUP(Table1[[#This Row],[Stock]], Table2[[#All],[Stock]:[param_complete]], 10, FALSE)</f>
        <v>2</v>
      </c>
      <c r="Z674" s="65">
        <f>VLOOKUP(Table1[[#This Row],[Stock]], Table2[[#All],[Stock]:[param_complete]], 12, FALSE)</f>
        <v>8</v>
      </c>
      <c r="AA674" s="65">
        <f>VLOOKUP(Table1[[#This Row],[Stock]], Table2[[#All],[Stock]:[param_complete]], 14, FALSE)</f>
        <v>118</v>
      </c>
      <c r="AB674" s="65">
        <f>VLOOKUP(Table1[[#This Row],[Stock]], Table2[[#All],[Stock]:[param_complete]], 16, FALSE)</f>
        <v>207.8</v>
      </c>
      <c r="AC674" s="65">
        <f>VLOOKUP(Table1[[#This Row],[Stock]], Table2[[#All],[Stock]:[param_complete]], 18, FALSE)</f>
        <v>0.05</v>
      </c>
      <c r="AD674" s="65">
        <f>VLOOKUP(Table1[[#This Row],[Stock]], Table2[[#All],[Stock]:[param_complete]], 20, FALSE)</f>
        <v>160</v>
      </c>
      <c r="AE674" s="65">
        <f>VLOOKUP(Table1[[#This Row],[Stock]], Table2[[#All],[Stock]:[param_complete]], 22, FALSE)</f>
        <v>25</v>
      </c>
      <c r="AF674" s="65">
        <f>VLOOKUP(Table1[[#This Row],[Stock]], Table2[[#All],[Stock]:[param_complete]], 24, FALSE)</f>
        <v>24</v>
      </c>
      <c r="AG674" s="65">
        <f>VLOOKUP(Table1[[#This Row],[Stock]], Table2[[#All],[Stock]:[param_complete]], 26, FALSE)</f>
        <v>0</v>
      </c>
      <c r="AH674" s="65">
        <f>VLOOKUP(Table1[[#This Row],[Stock]], Table2[[#All],[Stock]:[param_complete]], 28, FALSE)</f>
        <v>1</v>
      </c>
      <c r="AI674" s="65">
        <f>VLOOKUP(Table1[[#This Row],[Stock]], Table2[[#All],[Stock]:[param_complete]], 29, FALSE)</f>
        <v>330</v>
      </c>
      <c r="AJ674" s="65">
        <f>VLOOKUP(Table1[[#This Row],[Stock]], Table2[[#All],[Stock]:[param_complete]], 30, FALSE)</f>
        <v>165.5</v>
      </c>
      <c r="AK674" s="65">
        <f>VLOOKUP(Table1[[#This Row],[Stock]], Table2[[#All],[Stock]:[param_complete]], 32, FALSE)</f>
        <v>0</v>
      </c>
    </row>
    <row r="675" spans="1:37" x14ac:dyDescent="0.3">
      <c r="A675" s="9" t="s">
        <v>222</v>
      </c>
      <c r="B675" s="95" t="s">
        <v>223</v>
      </c>
      <c r="C675" s="9" t="s">
        <v>224</v>
      </c>
      <c r="D675" s="9">
        <v>13</v>
      </c>
      <c r="E675" s="93">
        <v>1</v>
      </c>
      <c r="F675" s="9"/>
      <c r="G675" s="9">
        <f t="shared" si="6"/>
        <v>1.0349999999999999</v>
      </c>
      <c r="H675" s="9"/>
      <c r="I675" s="9"/>
      <c r="J675" s="9" t="s">
        <v>220</v>
      </c>
      <c r="K675" s="9"/>
      <c r="L675" s="9" t="s">
        <v>220</v>
      </c>
      <c r="M675" s="9" t="s">
        <v>221</v>
      </c>
      <c r="N675" s="9"/>
      <c r="O675" s="9" t="s">
        <v>221</v>
      </c>
      <c r="P675" s="9">
        <v>0</v>
      </c>
      <c r="Q675" s="9" t="s">
        <v>7</v>
      </c>
      <c r="R675" s="9"/>
      <c r="S675" s="9" t="s">
        <v>7</v>
      </c>
      <c r="T675" s="65" t="s">
        <v>9</v>
      </c>
      <c r="U675" s="65" t="str">
        <f>VLOOKUP(Table1[[#This Row],[Stock]], Table2[[#All],[Stock]:[param_complete]], 2, FALSE)</f>
        <v>reef-associated</v>
      </c>
      <c r="V675" s="65">
        <f>VLOOKUP(Table1[[#This Row],[Stock]], Table2[[#All],[Stock]:[param_complete]], 4, FALSE)</f>
        <v>4.1900000000000004</v>
      </c>
      <c r="W675" s="65">
        <f>VLOOKUP(Table1[[#This Row],[Stock]], Table2[[#All],[Stock]:[param_complete]], 6, FALSE)</f>
        <v>600</v>
      </c>
      <c r="X675" s="65">
        <f>VLOOKUP(Table1[[#This Row],[Stock]], Table2[[#All],[Stock]:[param_complete]], 8, FALSE)</f>
        <v>2</v>
      </c>
      <c r="Y675" s="65">
        <f>VLOOKUP(Table1[[#This Row],[Stock]], Table2[[#All],[Stock]:[param_complete]], 10, FALSE)</f>
        <v>2</v>
      </c>
      <c r="Z675" s="65">
        <f>VLOOKUP(Table1[[#This Row],[Stock]], Table2[[#All],[Stock]:[param_complete]], 12, FALSE)</f>
        <v>8</v>
      </c>
      <c r="AA675" s="65">
        <f>VLOOKUP(Table1[[#This Row],[Stock]], Table2[[#All],[Stock]:[param_complete]], 14, FALSE)</f>
        <v>118</v>
      </c>
      <c r="AB675" s="65">
        <f>VLOOKUP(Table1[[#This Row],[Stock]], Table2[[#All],[Stock]:[param_complete]], 16, FALSE)</f>
        <v>207.8</v>
      </c>
      <c r="AC675" s="65">
        <f>VLOOKUP(Table1[[#This Row],[Stock]], Table2[[#All],[Stock]:[param_complete]], 18, FALSE)</f>
        <v>0.05</v>
      </c>
      <c r="AD675" s="65">
        <f>VLOOKUP(Table1[[#This Row],[Stock]], Table2[[#All],[Stock]:[param_complete]], 20, FALSE)</f>
        <v>160</v>
      </c>
      <c r="AE675" s="65">
        <f>VLOOKUP(Table1[[#This Row],[Stock]], Table2[[#All],[Stock]:[param_complete]], 22, FALSE)</f>
        <v>25</v>
      </c>
      <c r="AF675" s="65">
        <f>VLOOKUP(Table1[[#This Row],[Stock]], Table2[[#All],[Stock]:[param_complete]], 24, FALSE)</f>
        <v>24</v>
      </c>
      <c r="AG675" s="65">
        <f>VLOOKUP(Table1[[#This Row],[Stock]], Table2[[#All],[Stock]:[param_complete]], 26, FALSE)</f>
        <v>0</v>
      </c>
      <c r="AH675" s="65">
        <f>VLOOKUP(Table1[[#This Row],[Stock]], Table2[[#All],[Stock]:[param_complete]], 28, FALSE)</f>
        <v>1</v>
      </c>
      <c r="AI675" s="65">
        <f>VLOOKUP(Table1[[#This Row],[Stock]], Table2[[#All],[Stock]:[param_complete]], 29, FALSE)</f>
        <v>330</v>
      </c>
      <c r="AJ675" s="65">
        <f>VLOOKUP(Table1[[#This Row],[Stock]], Table2[[#All],[Stock]:[param_complete]], 30, FALSE)</f>
        <v>165.5</v>
      </c>
      <c r="AK675" s="65">
        <f>VLOOKUP(Table1[[#This Row],[Stock]], Table2[[#All],[Stock]:[param_complete]], 32, FALSE)</f>
        <v>0</v>
      </c>
    </row>
    <row r="676" spans="1:37" x14ac:dyDescent="0.3">
      <c r="A676" s="9" t="s">
        <v>222</v>
      </c>
      <c r="B676" s="95" t="s">
        <v>223</v>
      </c>
      <c r="C676" s="9" t="s">
        <v>224</v>
      </c>
      <c r="D676" s="9">
        <v>14</v>
      </c>
      <c r="E676" s="93">
        <v>1</v>
      </c>
      <c r="F676" s="9"/>
      <c r="G676" s="9">
        <f t="shared" si="6"/>
        <v>1.0349999999999999</v>
      </c>
      <c r="H676" s="9"/>
      <c r="I676" s="9"/>
      <c r="J676" s="9" t="s">
        <v>220</v>
      </c>
      <c r="K676" s="9"/>
      <c r="L676" s="9" t="s">
        <v>220</v>
      </c>
      <c r="M676" s="9" t="s">
        <v>221</v>
      </c>
      <c r="N676" s="9"/>
      <c r="O676" s="9" t="s">
        <v>221</v>
      </c>
      <c r="P676" s="9">
        <v>0</v>
      </c>
      <c r="Q676" s="9" t="s">
        <v>7</v>
      </c>
      <c r="R676" s="9"/>
      <c r="S676" s="9" t="s">
        <v>7</v>
      </c>
      <c r="T676" s="65" t="s">
        <v>9</v>
      </c>
      <c r="U676" s="65" t="str">
        <f>VLOOKUP(Table1[[#This Row],[Stock]], Table2[[#All],[Stock]:[param_complete]], 2, FALSE)</f>
        <v>reef-associated</v>
      </c>
      <c r="V676" s="65">
        <f>VLOOKUP(Table1[[#This Row],[Stock]], Table2[[#All],[Stock]:[param_complete]], 4, FALSE)</f>
        <v>4.1900000000000004</v>
      </c>
      <c r="W676" s="65">
        <f>VLOOKUP(Table1[[#This Row],[Stock]], Table2[[#All],[Stock]:[param_complete]], 6, FALSE)</f>
        <v>600</v>
      </c>
      <c r="X676" s="65">
        <f>VLOOKUP(Table1[[#This Row],[Stock]], Table2[[#All],[Stock]:[param_complete]], 8, FALSE)</f>
        <v>2</v>
      </c>
      <c r="Y676" s="65">
        <f>VLOOKUP(Table1[[#This Row],[Stock]], Table2[[#All],[Stock]:[param_complete]], 10, FALSE)</f>
        <v>2</v>
      </c>
      <c r="Z676" s="65">
        <f>VLOOKUP(Table1[[#This Row],[Stock]], Table2[[#All],[Stock]:[param_complete]], 12, FALSE)</f>
        <v>8</v>
      </c>
      <c r="AA676" s="65">
        <f>VLOOKUP(Table1[[#This Row],[Stock]], Table2[[#All],[Stock]:[param_complete]], 14, FALSE)</f>
        <v>118</v>
      </c>
      <c r="AB676" s="65">
        <f>VLOOKUP(Table1[[#This Row],[Stock]], Table2[[#All],[Stock]:[param_complete]], 16, FALSE)</f>
        <v>207.8</v>
      </c>
      <c r="AC676" s="65">
        <f>VLOOKUP(Table1[[#This Row],[Stock]], Table2[[#All],[Stock]:[param_complete]], 18, FALSE)</f>
        <v>0.05</v>
      </c>
      <c r="AD676" s="65">
        <f>VLOOKUP(Table1[[#This Row],[Stock]], Table2[[#All],[Stock]:[param_complete]], 20, FALSE)</f>
        <v>160</v>
      </c>
      <c r="AE676" s="65">
        <f>VLOOKUP(Table1[[#This Row],[Stock]], Table2[[#All],[Stock]:[param_complete]], 22, FALSE)</f>
        <v>25</v>
      </c>
      <c r="AF676" s="65">
        <f>VLOOKUP(Table1[[#This Row],[Stock]], Table2[[#All],[Stock]:[param_complete]], 24, FALSE)</f>
        <v>24</v>
      </c>
      <c r="AG676" s="65">
        <f>VLOOKUP(Table1[[#This Row],[Stock]], Table2[[#All],[Stock]:[param_complete]], 26, FALSE)</f>
        <v>0</v>
      </c>
      <c r="AH676" s="65">
        <f>VLOOKUP(Table1[[#This Row],[Stock]], Table2[[#All],[Stock]:[param_complete]], 28, FALSE)</f>
        <v>1</v>
      </c>
      <c r="AI676" s="65">
        <f>VLOOKUP(Table1[[#This Row],[Stock]], Table2[[#All],[Stock]:[param_complete]], 29, FALSE)</f>
        <v>330</v>
      </c>
      <c r="AJ676" s="65">
        <f>VLOOKUP(Table1[[#This Row],[Stock]], Table2[[#All],[Stock]:[param_complete]], 30, FALSE)</f>
        <v>165.5</v>
      </c>
      <c r="AK676" s="65">
        <f>VLOOKUP(Table1[[#This Row],[Stock]], Table2[[#All],[Stock]:[param_complete]], 32, FALSE)</f>
        <v>0</v>
      </c>
    </row>
    <row r="677" spans="1:37" x14ac:dyDescent="0.3">
      <c r="A677" s="9" t="s">
        <v>222</v>
      </c>
      <c r="B677" s="95" t="s">
        <v>223</v>
      </c>
      <c r="C677" s="9" t="s">
        <v>224</v>
      </c>
      <c r="D677" s="9">
        <v>15</v>
      </c>
      <c r="E677" s="93">
        <v>1</v>
      </c>
      <c r="F677" s="9"/>
      <c r="G677" s="9">
        <f t="shared" si="6"/>
        <v>1.0349999999999999</v>
      </c>
      <c r="H677" s="9"/>
      <c r="I677" s="9"/>
      <c r="J677" s="9" t="s">
        <v>220</v>
      </c>
      <c r="K677" s="9"/>
      <c r="L677" s="9" t="s">
        <v>220</v>
      </c>
      <c r="M677" s="9" t="s">
        <v>221</v>
      </c>
      <c r="N677" s="9"/>
      <c r="O677" s="9" t="s">
        <v>221</v>
      </c>
      <c r="P677" s="9">
        <v>0</v>
      </c>
      <c r="Q677" s="9" t="s">
        <v>7</v>
      </c>
      <c r="R677" s="9"/>
      <c r="S677" s="9" t="s">
        <v>7</v>
      </c>
      <c r="T677" s="65" t="s">
        <v>9</v>
      </c>
      <c r="U677" s="65" t="str">
        <f>VLOOKUP(Table1[[#This Row],[Stock]], Table2[[#All],[Stock]:[param_complete]], 2, FALSE)</f>
        <v>reef-associated</v>
      </c>
      <c r="V677" s="65">
        <f>VLOOKUP(Table1[[#This Row],[Stock]], Table2[[#All],[Stock]:[param_complete]], 4, FALSE)</f>
        <v>4.1900000000000004</v>
      </c>
      <c r="W677" s="65">
        <f>VLOOKUP(Table1[[#This Row],[Stock]], Table2[[#All],[Stock]:[param_complete]], 6, FALSE)</f>
        <v>600</v>
      </c>
      <c r="X677" s="65">
        <f>VLOOKUP(Table1[[#This Row],[Stock]], Table2[[#All],[Stock]:[param_complete]], 8, FALSE)</f>
        <v>2</v>
      </c>
      <c r="Y677" s="65">
        <f>VLOOKUP(Table1[[#This Row],[Stock]], Table2[[#All],[Stock]:[param_complete]], 10, FALSE)</f>
        <v>2</v>
      </c>
      <c r="Z677" s="65">
        <f>VLOOKUP(Table1[[#This Row],[Stock]], Table2[[#All],[Stock]:[param_complete]], 12, FALSE)</f>
        <v>8</v>
      </c>
      <c r="AA677" s="65">
        <f>VLOOKUP(Table1[[#This Row],[Stock]], Table2[[#All],[Stock]:[param_complete]], 14, FALSE)</f>
        <v>118</v>
      </c>
      <c r="AB677" s="65">
        <f>VLOOKUP(Table1[[#This Row],[Stock]], Table2[[#All],[Stock]:[param_complete]], 16, FALSE)</f>
        <v>207.8</v>
      </c>
      <c r="AC677" s="65">
        <f>VLOOKUP(Table1[[#This Row],[Stock]], Table2[[#All],[Stock]:[param_complete]], 18, FALSE)</f>
        <v>0.05</v>
      </c>
      <c r="AD677" s="65">
        <f>VLOOKUP(Table1[[#This Row],[Stock]], Table2[[#All],[Stock]:[param_complete]], 20, FALSE)</f>
        <v>160</v>
      </c>
      <c r="AE677" s="65">
        <f>VLOOKUP(Table1[[#This Row],[Stock]], Table2[[#All],[Stock]:[param_complete]], 22, FALSE)</f>
        <v>25</v>
      </c>
      <c r="AF677" s="65">
        <f>VLOOKUP(Table1[[#This Row],[Stock]], Table2[[#All],[Stock]:[param_complete]], 24, FALSE)</f>
        <v>24</v>
      </c>
      <c r="AG677" s="65">
        <f>VLOOKUP(Table1[[#This Row],[Stock]], Table2[[#All],[Stock]:[param_complete]], 26, FALSE)</f>
        <v>0</v>
      </c>
      <c r="AH677" s="65">
        <f>VLOOKUP(Table1[[#This Row],[Stock]], Table2[[#All],[Stock]:[param_complete]], 28, FALSE)</f>
        <v>1</v>
      </c>
      <c r="AI677" s="65">
        <f>VLOOKUP(Table1[[#This Row],[Stock]], Table2[[#All],[Stock]:[param_complete]], 29, FALSE)</f>
        <v>330</v>
      </c>
      <c r="AJ677" s="65">
        <f>VLOOKUP(Table1[[#This Row],[Stock]], Table2[[#All],[Stock]:[param_complete]], 30, FALSE)</f>
        <v>165.5</v>
      </c>
      <c r="AK677" s="65">
        <f>VLOOKUP(Table1[[#This Row],[Stock]], Table2[[#All],[Stock]:[param_complete]], 32, FALSE)</f>
        <v>0</v>
      </c>
    </row>
    <row r="678" spans="1:37" x14ac:dyDescent="0.3">
      <c r="A678" s="9" t="s">
        <v>222</v>
      </c>
      <c r="B678" s="95" t="s">
        <v>223</v>
      </c>
      <c r="C678" s="9" t="s">
        <v>224</v>
      </c>
      <c r="D678" s="9">
        <v>16</v>
      </c>
      <c r="E678" s="93">
        <v>1</v>
      </c>
      <c r="F678" s="9"/>
      <c r="G678" s="9">
        <f t="shared" si="6"/>
        <v>1.0349999999999999</v>
      </c>
      <c r="H678" s="9"/>
      <c r="I678" s="9"/>
      <c r="J678" s="9" t="s">
        <v>220</v>
      </c>
      <c r="K678" s="9"/>
      <c r="L678" s="9" t="s">
        <v>220</v>
      </c>
      <c r="M678" s="9" t="s">
        <v>221</v>
      </c>
      <c r="N678" s="9"/>
      <c r="O678" s="9" t="s">
        <v>221</v>
      </c>
      <c r="P678" s="9">
        <v>0</v>
      </c>
      <c r="Q678" s="9" t="s">
        <v>7</v>
      </c>
      <c r="R678" s="9"/>
      <c r="S678" s="9" t="s">
        <v>7</v>
      </c>
      <c r="T678" s="65" t="s">
        <v>9</v>
      </c>
      <c r="U678" s="65" t="str">
        <f>VLOOKUP(Table1[[#This Row],[Stock]], Table2[[#All],[Stock]:[param_complete]], 2, FALSE)</f>
        <v>reef-associated</v>
      </c>
      <c r="V678" s="65">
        <f>VLOOKUP(Table1[[#This Row],[Stock]], Table2[[#All],[Stock]:[param_complete]], 4, FALSE)</f>
        <v>4.1900000000000004</v>
      </c>
      <c r="W678" s="65">
        <f>VLOOKUP(Table1[[#This Row],[Stock]], Table2[[#All],[Stock]:[param_complete]], 6, FALSE)</f>
        <v>600</v>
      </c>
      <c r="X678" s="65">
        <f>VLOOKUP(Table1[[#This Row],[Stock]], Table2[[#All],[Stock]:[param_complete]], 8, FALSE)</f>
        <v>2</v>
      </c>
      <c r="Y678" s="65">
        <f>VLOOKUP(Table1[[#This Row],[Stock]], Table2[[#All],[Stock]:[param_complete]], 10, FALSE)</f>
        <v>2</v>
      </c>
      <c r="Z678" s="65">
        <f>VLOOKUP(Table1[[#This Row],[Stock]], Table2[[#All],[Stock]:[param_complete]], 12, FALSE)</f>
        <v>8</v>
      </c>
      <c r="AA678" s="65">
        <f>VLOOKUP(Table1[[#This Row],[Stock]], Table2[[#All],[Stock]:[param_complete]], 14, FALSE)</f>
        <v>118</v>
      </c>
      <c r="AB678" s="65">
        <f>VLOOKUP(Table1[[#This Row],[Stock]], Table2[[#All],[Stock]:[param_complete]], 16, FALSE)</f>
        <v>207.8</v>
      </c>
      <c r="AC678" s="65">
        <f>VLOOKUP(Table1[[#This Row],[Stock]], Table2[[#All],[Stock]:[param_complete]], 18, FALSE)</f>
        <v>0.05</v>
      </c>
      <c r="AD678" s="65">
        <f>VLOOKUP(Table1[[#This Row],[Stock]], Table2[[#All],[Stock]:[param_complete]], 20, FALSE)</f>
        <v>160</v>
      </c>
      <c r="AE678" s="65">
        <f>VLOOKUP(Table1[[#This Row],[Stock]], Table2[[#All],[Stock]:[param_complete]], 22, FALSE)</f>
        <v>25</v>
      </c>
      <c r="AF678" s="65">
        <f>VLOOKUP(Table1[[#This Row],[Stock]], Table2[[#All],[Stock]:[param_complete]], 24, FALSE)</f>
        <v>24</v>
      </c>
      <c r="AG678" s="65">
        <f>VLOOKUP(Table1[[#This Row],[Stock]], Table2[[#All],[Stock]:[param_complete]], 26, FALSE)</f>
        <v>0</v>
      </c>
      <c r="AH678" s="65">
        <f>VLOOKUP(Table1[[#This Row],[Stock]], Table2[[#All],[Stock]:[param_complete]], 28, FALSE)</f>
        <v>1</v>
      </c>
      <c r="AI678" s="65">
        <f>VLOOKUP(Table1[[#This Row],[Stock]], Table2[[#All],[Stock]:[param_complete]], 29, FALSE)</f>
        <v>330</v>
      </c>
      <c r="AJ678" s="65">
        <f>VLOOKUP(Table1[[#This Row],[Stock]], Table2[[#All],[Stock]:[param_complete]], 30, FALSE)</f>
        <v>165.5</v>
      </c>
      <c r="AK678" s="65">
        <f>VLOOKUP(Table1[[#This Row],[Stock]], Table2[[#All],[Stock]:[param_complete]], 32, FALSE)</f>
        <v>0</v>
      </c>
    </row>
    <row r="679" spans="1:37" x14ac:dyDescent="0.3">
      <c r="A679" s="9" t="s">
        <v>222</v>
      </c>
      <c r="B679" s="95" t="s">
        <v>223</v>
      </c>
      <c r="C679" s="9" t="s">
        <v>224</v>
      </c>
      <c r="D679" s="9">
        <v>17</v>
      </c>
      <c r="E679" s="93">
        <v>1</v>
      </c>
      <c r="F679" s="9"/>
      <c r="G679" s="9">
        <f t="shared" si="6"/>
        <v>1.0349999999999999</v>
      </c>
      <c r="H679" s="9"/>
      <c r="I679" s="9"/>
      <c r="J679" s="9" t="s">
        <v>220</v>
      </c>
      <c r="K679" s="9"/>
      <c r="L679" s="9" t="s">
        <v>220</v>
      </c>
      <c r="M679" s="9" t="s">
        <v>221</v>
      </c>
      <c r="N679" s="9"/>
      <c r="O679" s="9" t="s">
        <v>221</v>
      </c>
      <c r="P679" s="9">
        <v>0</v>
      </c>
      <c r="Q679" s="9" t="s">
        <v>7</v>
      </c>
      <c r="R679" s="9"/>
      <c r="S679" s="9" t="s">
        <v>7</v>
      </c>
      <c r="T679" s="65" t="s">
        <v>9</v>
      </c>
      <c r="U679" s="65" t="str">
        <f>VLOOKUP(Table1[[#This Row],[Stock]], Table2[[#All],[Stock]:[param_complete]], 2, FALSE)</f>
        <v>reef-associated</v>
      </c>
      <c r="V679" s="65">
        <f>VLOOKUP(Table1[[#This Row],[Stock]], Table2[[#All],[Stock]:[param_complete]], 4, FALSE)</f>
        <v>4.1900000000000004</v>
      </c>
      <c r="W679" s="65">
        <f>VLOOKUP(Table1[[#This Row],[Stock]], Table2[[#All],[Stock]:[param_complete]], 6, FALSE)</f>
        <v>600</v>
      </c>
      <c r="X679" s="65">
        <f>VLOOKUP(Table1[[#This Row],[Stock]], Table2[[#All],[Stock]:[param_complete]], 8, FALSE)</f>
        <v>2</v>
      </c>
      <c r="Y679" s="65">
        <f>VLOOKUP(Table1[[#This Row],[Stock]], Table2[[#All],[Stock]:[param_complete]], 10, FALSE)</f>
        <v>2</v>
      </c>
      <c r="Z679" s="65">
        <f>VLOOKUP(Table1[[#This Row],[Stock]], Table2[[#All],[Stock]:[param_complete]], 12, FALSE)</f>
        <v>8</v>
      </c>
      <c r="AA679" s="65">
        <f>VLOOKUP(Table1[[#This Row],[Stock]], Table2[[#All],[Stock]:[param_complete]], 14, FALSE)</f>
        <v>118</v>
      </c>
      <c r="AB679" s="65">
        <f>VLOOKUP(Table1[[#This Row],[Stock]], Table2[[#All],[Stock]:[param_complete]], 16, FALSE)</f>
        <v>207.8</v>
      </c>
      <c r="AC679" s="65">
        <f>VLOOKUP(Table1[[#This Row],[Stock]], Table2[[#All],[Stock]:[param_complete]], 18, FALSE)</f>
        <v>0.05</v>
      </c>
      <c r="AD679" s="65">
        <f>VLOOKUP(Table1[[#This Row],[Stock]], Table2[[#All],[Stock]:[param_complete]], 20, FALSE)</f>
        <v>160</v>
      </c>
      <c r="AE679" s="65">
        <f>VLOOKUP(Table1[[#This Row],[Stock]], Table2[[#All],[Stock]:[param_complete]], 22, FALSE)</f>
        <v>25</v>
      </c>
      <c r="AF679" s="65">
        <f>VLOOKUP(Table1[[#This Row],[Stock]], Table2[[#All],[Stock]:[param_complete]], 24, FALSE)</f>
        <v>24</v>
      </c>
      <c r="AG679" s="65">
        <f>VLOOKUP(Table1[[#This Row],[Stock]], Table2[[#All],[Stock]:[param_complete]], 26, FALSE)</f>
        <v>0</v>
      </c>
      <c r="AH679" s="65">
        <f>VLOOKUP(Table1[[#This Row],[Stock]], Table2[[#All],[Stock]:[param_complete]], 28, FALSE)</f>
        <v>1</v>
      </c>
      <c r="AI679" s="65">
        <f>VLOOKUP(Table1[[#This Row],[Stock]], Table2[[#All],[Stock]:[param_complete]], 29, FALSE)</f>
        <v>330</v>
      </c>
      <c r="AJ679" s="65">
        <f>VLOOKUP(Table1[[#This Row],[Stock]], Table2[[#All],[Stock]:[param_complete]], 30, FALSE)</f>
        <v>165.5</v>
      </c>
      <c r="AK679" s="65">
        <f>VLOOKUP(Table1[[#This Row],[Stock]], Table2[[#All],[Stock]:[param_complete]], 32, FALSE)</f>
        <v>0</v>
      </c>
    </row>
    <row r="680" spans="1:37" x14ac:dyDescent="0.3">
      <c r="A680" s="9" t="s">
        <v>222</v>
      </c>
      <c r="B680" s="95" t="s">
        <v>223</v>
      </c>
      <c r="C680" s="9" t="s">
        <v>224</v>
      </c>
      <c r="D680" s="9">
        <v>18</v>
      </c>
      <c r="E680" s="93">
        <v>1</v>
      </c>
      <c r="F680" s="9"/>
      <c r="G680" s="9">
        <f t="shared" si="6"/>
        <v>1.0349999999999999</v>
      </c>
      <c r="H680" s="9"/>
      <c r="I680" s="9"/>
      <c r="J680" s="9" t="s">
        <v>220</v>
      </c>
      <c r="K680" s="9"/>
      <c r="L680" s="9" t="s">
        <v>220</v>
      </c>
      <c r="M680" s="9" t="s">
        <v>221</v>
      </c>
      <c r="N680" s="9"/>
      <c r="O680" s="9" t="s">
        <v>221</v>
      </c>
      <c r="P680" s="9">
        <v>0</v>
      </c>
      <c r="Q680" s="9" t="s">
        <v>7</v>
      </c>
      <c r="R680" s="9"/>
      <c r="S680" s="9" t="s">
        <v>7</v>
      </c>
      <c r="T680" s="65" t="s">
        <v>9</v>
      </c>
      <c r="U680" s="65" t="str">
        <f>VLOOKUP(Table1[[#This Row],[Stock]], Table2[[#All],[Stock]:[param_complete]], 2, FALSE)</f>
        <v>reef-associated</v>
      </c>
      <c r="V680" s="65">
        <f>VLOOKUP(Table1[[#This Row],[Stock]], Table2[[#All],[Stock]:[param_complete]], 4, FALSE)</f>
        <v>4.1900000000000004</v>
      </c>
      <c r="W680" s="65">
        <f>VLOOKUP(Table1[[#This Row],[Stock]], Table2[[#All],[Stock]:[param_complete]], 6, FALSE)</f>
        <v>600</v>
      </c>
      <c r="X680" s="65">
        <f>VLOOKUP(Table1[[#This Row],[Stock]], Table2[[#All],[Stock]:[param_complete]], 8, FALSE)</f>
        <v>2</v>
      </c>
      <c r="Y680" s="65">
        <f>VLOOKUP(Table1[[#This Row],[Stock]], Table2[[#All],[Stock]:[param_complete]], 10, FALSE)</f>
        <v>2</v>
      </c>
      <c r="Z680" s="65">
        <f>VLOOKUP(Table1[[#This Row],[Stock]], Table2[[#All],[Stock]:[param_complete]], 12, FALSE)</f>
        <v>8</v>
      </c>
      <c r="AA680" s="65">
        <f>VLOOKUP(Table1[[#This Row],[Stock]], Table2[[#All],[Stock]:[param_complete]], 14, FALSE)</f>
        <v>118</v>
      </c>
      <c r="AB680" s="65">
        <f>VLOOKUP(Table1[[#This Row],[Stock]], Table2[[#All],[Stock]:[param_complete]], 16, FALSE)</f>
        <v>207.8</v>
      </c>
      <c r="AC680" s="65">
        <f>VLOOKUP(Table1[[#This Row],[Stock]], Table2[[#All],[Stock]:[param_complete]], 18, FALSE)</f>
        <v>0.05</v>
      </c>
      <c r="AD680" s="65">
        <f>VLOOKUP(Table1[[#This Row],[Stock]], Table2[[#All],[Stock]:[param_complete]], 20, FALSE)</f>
        <v>160</v>
      </c>
      <c r="AE680" s="65">
        <f>VLOOKUP(Table1[[#This Row],[Stock]], Table2[[#All],[Stock]:[param_complete]], 22, FALSE)</f>
        <v>25</v>
      </c>
      <c r="AF680" s="65">
        <f>VLOOKUP(Table1[[#This Row],[Stock]], Table2[[#All],[Stock]:[param_complete]], 24, FALSE)</f>
        <v>24</v>
      </c>
      <c r="AG680" s="65">
        <f>VLOOKUP(Table1[[#This Row],[Stock]], Table2[[#All],[Stock]:[param_complete]], 26, FALSE)</f>
        <v>0</v>
      </c>
      <c r="AH680" s="65">
        <f>VLOOKUP(Table1[[#This Row],[Stock]], Table2[[#All],[Stock]:[param_complete]], 28, FALSE)</f>
        <v>1</v>
      </c>
      <c r="AI680" s="65">
        <f>VLOOKUP(Table1[[#This Row],[Stock]], Table2[[#All],[Stock]:[param_complete]], 29, FALSE)</f>
        <v>330</v>
      </c>
      <c r="AJ680" s="65">
        <f>VLOOKUP(Table1[[#This Row],[Stock]], Table2[[#All],[Stock]:[param_complete]], 30, FALSE)</f>
        <v>165.5</v>
      </c>
      <c r="AK680" s="65">
        <f>VLOOKUP(Table1[[#This Row],[Stock]], Table2[[#All],[Stock]:[param_complete]], 32, FALSE)</f>
        <v>0</v>
      </c>
    </row>
    <row r="681" spans="1:37" x14ac:dyDescent="0.3">
      <c r="A681" s="9" t="s">
        <v>222</v>
      </c>
      <c r="B681" s="95" t="s">
        <v>223</v>
      </c>
      <c r="C681" s="9" t="s">
        <v>224</v>
      </c>
      <c r="D681" s="9">
        <v>19</v>
      </c>
      <c r="E681" s="93">
        <v>1</v>
      </c>
      <c r="F681" s="9"/>
      <c r="G681" s="9">
        <f t="shared" si="6"/>
        <v>1.0349999999999999</v>
      </c>
      <c r="H681" s="9"/>
      <c r="I681" s="9"/>
      <c r="J681" s="9" t="s">
        <v>220</v>
      </c>
      <c r="K681" s="9"/>
      <c r="L681" s="9" t="s">
        <v>220</v>
      </c>
      <c r="M681" s="9" t="s">
        <v>221</v>
      </c>
      <c r="N681" s="9"/>
      <c r="O681" s="9" t="s">
        <v>221</v>
      </c>
      <c r="P681" s="9">
        <v>0</v>
      </c>
      <c r="Q681" s="9" t="s">
        <v>7</v>
      </c>
      <c r="R681" s="9"/>
      <c r="S681" s="9" t="s">
        <v>7</v>
      </c>
      <c r="T681" s="65" t="s">
        <v>9</v>
      </c>
      <c r="U681" s="65" t="str">
        <f>VLOOKUP(Table1[[#This Row],[Stock]], Table2[[#All],[Stock]:[param_complete]], 2, FALSE)</f>
        <v>reef-associated</v>
      </c>
      <c r="V681" s="65">
        <f>VLOOKUP(Table1[[#This Row],[Stock]], Table2[[#All],[Stock]:[param_complete]], 4, FALSE)</f>
        <v>4.1900000000000004</v>
      </c>
      <c r="W681" s="65">
        <f>VLOOKUP(Table1[[#This Row],[Stock]], Table2[[#All],[Stock]:[param_complete]], 6, FALSE)</f>
        <v>600</v>
      </c>
      <c r="X681" s="65">
        <f>VLOOKUP(Table1[[#This Row],[Stock]], Table2[[#All],[Stock]:[param_complete]], 8, FALSE)</f>
        <v>2</v>
      </c>
      <c r="Y681" s="65">
        <f>VLOOKUP(Table1[[#This Row],[Stock]], Table2[[#All],[Stock]:[param_complete]], 10, FALSE)</f>
        <v>2</v>
      </c>
      <c r="Z681" s="65">
        <f>VLOOKUP(Table1[[#This Row],[Stock]], Table2[[#All],[Stock]:[param_complete]], 12, FALSE)</f>
        <v>8</v>
      </c>
      <c r="AA681" s="65">
        <f>VLOOKUP(Table1[[#This Row],[Stock]], Table2[[#All],[Stock]:[param_complete]], 14, FALSE)</f>
        <v>118</v>
      </c>
      <c r="AB681" s="65">
        <f>VLOOKUP(Table1[[#This Row],[Stock]], Table2[[#All],[Stock]:[param_complete]], 16, FALSE)</f>
        <v>207.8</v>
      </c>
      <c r="AC681" s="65">
        <f>VLOOKUP(Table1[[#This Row],[Stock]], Table2[[#All],[Stock]:[param_complete]], 18, FALSE)</f>
        <v>0.05</v>
      </c>
      <c r="AD681" s="65">
        <f>VLOOKUP(Table1[[#This Row],[Stock]], Table2[[#All],[Stock]:[param_complete]], 20, FALSE)</f>
        <v>160</v>
      </c>
      <c r="AE681" s="65">
        <f>VLOOKUP(Table1[[#This Row],[Stock]], Table2[[#All],[Stock]:[param_complete]], 22, FALSE)</f>
        <v>25</v>
      </c>
      <c r="AF681" s="65">
        <f>VLOOKUP(Table1[[#This Row],[Stock]], Table2[[#All],[Stock]:[param_complete]], 24, FALSE)</f>
        <v>24</v>
      </c>
      <c r="AG681" s="65">
        <f>VLOOKUP(Table1[[#This Row],[Stock]], Table2[[#All],[Stock]:[param_complete]], 26, FALSE)</f>
        <v>0</v>
      </c>
      <c r="AH681" s="65">
        <f>VLOOKUP(Table1[[#This Row],[Stock]], Table2[[#All],[Stock]:[param_complete]], 28, FALSE)</f>
        <v>1</v>
      </c>
      <c r="AI681" s="65">
        <f>VLOOKUP(Table1[[#This Row],[Stock]], Table2[[#All],[Stock]:[param_complete]], 29, FALSE)</f>
        <v>330</v>
      </c>
      <c r="AJ681" s="65">
        <f>VLOOKUP(Table1[[#This Row],[Stock]], Table2[[#All],[Stock]:[param_complete]], 30, FALSE)</f>
        <v>165.5</v>
      </c>
      <c r="AK681" s="65">
        <f>VLOOKUP(Table1[[#This Row],[Stock]], Table2[[#All],[Stock]:[param_complete]], 32, FALSE)</f>
        <v>0</v>
      </c>
    </row>
    <row r="682" spans="1:37" x14ac:dyDescent="0.3">
      <c r="A682" s="9" t="s">
        <v>222</v>
      </c>
      <c r="B682" s="95" t="s">
        <v>223</v>
      </c>
      <c r="C682" s="9" t="s">
        <v>224</v>
      </c>
      <c r="D682" s="9">
        <v>20</v>
      </c>
      <c r="E682" s="93">
        <v>1</v>
      </c>
      <c r="F682" s="9"/>
      <c r="G682" s="9">
        <f t="shared" si="6"/>
        <v>1.0349999999999999</v>
      </c>
      <c r="H682" s="9"/>
      <c r="I682" s="9"/>
      <c r="J682" s="9" t="s">
        <v>220</v>
      </c>
      <c r="K682" s="9"/>
      <c r="L682" s="9" t="s">
        <v>220</v>
      </c>
      <c r="M682" s="9" t="s">
        <v>221</v>
      </c>
      <c r="N682" s="9"/>
      <c r="O682" s="9" t="s">
        <v>221</v>
      </c>
      <c r="P682" s="9">
        <v>0</v>
      </c>
      <c r="Q682" s="9" t="s">
        <v>7</v>
      </c>
      <c r="R682" s="9"/>
      <c r="S682" s="9" t="s">
        <v>7</v>
      </c>
      <c r="T682" s="65" t="s">
        <v>9</v>
      </c>
      <c r="U682" s="65" t="str">
        <f>VLOOKUP(Table1[[#This Row],[Stock]], Table2[[#All],[Stock]:[param_complete]], 2, FALSE)</f>
        <v>reef-associated</v>
      </c>
      <c r="V682" s="65">
        <f>VLOOKUP(Table1[[#This Row],[Stock]], Table2[[#All],[Stock]:[param_complete]], 4, FALSE)</f>
        <v>4.1900000000000004</v>
      </c>
      <c r="W682" s="65">
        <f>VLOOKUP(Table1[[#This Row],[Stock]], Table2[[#All],[Stock]:[param_complete]], 6, FALSE)</f>
        <v>600</v>
      </c>
      <c r="X682" s="65">
        <f>VLOOKUP(Table1[[#This Row],[Stock]], Table2[[#All],[Stock]:[param_complete]], 8, FALSE)</f>
        <v>2</v>
      </c>
      <c r="Y682" s="65">
        <f>VLOOKUP(Table1[[#This Row],[Stock]], Table2[[#All],[Stock]:[param_complete]], 10, FALSE)</f>
        <v>2</v>
      </c>
      <c r="Z682" s="65">
        <f>VLOOKUP(Table1[[#This Row],[Stock]], Table2[[#All],[Stock]:[param_complete]], 12, FALSE)</f>
        <v>8</v>
      </c>
      <c r="AA682" s="65">
        <f>VLOOKUP(Table1[[#This Row],[Stock]], Table2[[#All],[Stock]:[param_complete]], 14, FALSE)</f>
        <v>118</v>
      </c>
      <c r="AB682" s="65">
        <f>VLOOKUP(Table1[[#This Row],[Stock]], Table2[[#All],[Stock]:[param_complete]], 16, FALSE)</f>
        <v>207.8</v>
      </c>
      <c r="AC682" s="65">
        <f>VLOOKUP(Table1[[#This Row],[Stock]], Table2[[#All],[Stock]:[param_complete]], 18, FALSE)</f>
        <v>0.05</v>
      </c>
      <c r="AD682" s="65">
        <f>VLOOKUP(Table1[[#This Row],[Stock]], Table2[[#All],[Stock]:[param_complete]], 20, FALSE)</f>
        <v>160</v>
      </c>
      <c r="AE682" s="65">
        <f>VLOOKUP(Table1[[#This Row],[Stock]], Table2[[#All],[Stock]:[param_complete]], 22, FALSE)</f>
        <v>25</v>
      </c>
      <c r="AF682" s="65">
        <f>VLOOKUP(Table1[[#This Row],[Stock]], Table2[[#All],[Stock]:[param_complete]], 24, FALSE)</f>
        <v>24</v>
      </c>
      <c r="AG682" s="65">
        <f>VLOOKUP(Table1[[#This Row],[Stock]], Table2[[#All],[Stock]:[param_complete]], 26, FALSE)</f>
        <v>0</v>
      </c>
      <c r="AH682" s="65">
        <f>VLOOKUP(Table1[[#This Row],[Stock]], Table2[[#All],[Stock]:[param_complete]], 28, FALSE)</f>
        <v>1</v>
      </c>
      <c r="AI682" s="65">
        <f>VLOOKUP(Table1[[#This Row],[Stock]], Table2[[#All],[Stock]:[param_complete]], 29, FALSE)</f>
        <v>330</v>
      </c>
      <c r="AJ682" s="65">
        <f>VLOOKUP(Table1[[#This Row],[Stock]], Table2[[#All],[Stock]:[param_complete]], 30, FALSE)</f>
        <v>165.5</v>
      </c>
      <c r="AK682" s="65">
        <f>VLOOKUP(Table1[[#This Row],[Stock]], Table2[[#All],[Stock]:[param_complete]], 32, FALSE)</f>
        <v>0</v>
      </c>
    </row>
  </sheetData>
  <phoneticPr fontId="5" type="noConversion"/>
  <hyperlinks>
    <hyperlink ref="M91" r:id="rId1" xr:uid="{D01B0A2B-355D-4C06-AA4F-BE03EDC1CDF4}"/>
    <hyperlink ref="M90" r:id="rId2" xr:uid="{247FF614-A724-4DA7-A10E-CCEFCBD974E4}"/>
    <hyperlink ref="M164:M182" r:id="rId3" display="http://sedarweb.org/docs/sar/Atl_Blacknose_SAR.pdf" xr:uid="{D56D2200-AC13-4A8D-BA7B-7909CF7861FB}"/>
    <hyperlink ref="M61" r:id="rId4" xr:uid="{340269F7-C609-4D93-AF57-1EB98918EA12}"/>
    <hyperlink ref="M62" r:id="rId5" xr:uid="{74077707-E5C1-451C-BD91-51A68E22F323}"/>
    <hyperlink ref="M63" r:id="rId6" xr:uid="{8DCD2689-A327-4185-AE75-A7C0BE59A278}"/>
    <hyperlink ref="M64" r:id="rId7" xr:uid="{528B6AE4-66BD-45DD-BA86-19FADFDACAA1}"/>
    <hyperlink ref="M65" r:id="rId8" xr:uid="{FD61E7D1-F473-4022-81BF-07F3822928A7}"/>
    <hyperlink ref="M66" r:id="rId9" xr:uid="{CDD0EEFC-3378-477F-977A-39EE0611C584}"/>
    <hyperlink ref="M67" r:id="rId10" xr:uid="{43388F11-5D5A-4CAB-B4F4-07AA38E92C5F}"/>
    <hyperlink ref="M68" r:id="rId11" xr:uid="{4278D030-4853-421F-9967-E79C7FFC4A5A}"/>
    <hyperlink ref="M69" r:id="rId12" xr:uid="{F18B3C2E-7514-4642-947F-761C064E4FE4}"/>
    <hyperlink ref="M70" r:id="rId13" xr:uid="{17E5F230-1FE7-4A48-85AA-D263BA7ED94E}"/>
    <hyperlink ref="M71" r:id="rId14" xr:uid="{8CCB72E7-EA2B-4FB1-9FAA-6C89C28C0BAA}"/>
    <hyperlink ref="M72" r:id="rId15" xr:uid="{9011250E-90AC-4247-BB68-41D76F83ACE4}"/>
    <hyperlink ref="M73" r:id="rId16" xr:uid="{11C4794F-8049-4087-99F5-099E40C67225}"/>
    <hyperlink ref="M74" r:id="rId17" xr:uid="{D6DEBFC8-5594-4236-90EC-0071F6A4D182}"/>
    <hyperlink ref="M75" r:id="rId18" xr:uid="{DE9C1FC5-FA72-4ADB-97DC-6548AD31B619}"/>
    <hyperlink ref="M560" r:id="rId19" xr:uid="{E12291D0-7B96-4597-9CF8-CCB7B2E09217}"/>
    <hyperlink ref="M561" r:id="rId20" xr:uid="{10C62C9E-2D82-414A-B369-E467E863B9D9}"/>
    <hyperlink ref="M562" r:id="rId21" xr:uid="{6E04D312-FB44-4935-9619-010338621A0D}"/>
    <hyperlink ref="M563" r:id="rId22" xr:uid="{6D4F56F9-B077-4F18-8F18-159DCFA63B4E}"/>
    <hyperlink ref="M564" r:id="rId23" xr:uid="{5BE08590-9C98-4804-B166-4228AB551F31}"/>
    <hyperlink ref="M565" r:id="rId24" xr:uid="{75A54A8C-BBA5-45AE-BEB9-3F46060A8034}"/>
    <hyperlink ref="M566" r:id="rId25" xr:uid="{0FC34EF6-2A63-4EA5-BDCC-E0D47D580FC0}"/>
    <hyperlink ref="M567" r:id="rId26" xr:uid="{9189E29C-912A-4926-9F28-B883F66A45BE}"/>
    <hyperlink ref="M568" r:id="rId27" xr:uid="{9E75D80C-8496-4DDF-93F6-88DBA94C0BB4}"/>
    <hyperlink ref="M569" r:id="rId28" xr:uid="{49E78861-E434-472F-AC6A-B1B1FD7DC053}"/>
    <hyperlink ref="M570" r:id="rId29" xr:uid="{1F780432-9968-4374-B788-8DC9B4EDA71E}"/>
    <hyperlink ref="M571" r:id="rId30" xr:uid="{A4C418D4-860B-4B6F-A7D1-3A768BE52131}"/>
    <hyperlink ref="M572" r:id="rId31" xr:uid="{4732748A-A23C-4233-B9A1-8E4F06C24CC4}"/>
    <hyperlink ref="M573" r:id="rId32" xr:uid="{8BFF738A-AEF3-4004-9A28-08E28D7F5089}"/>
    <hyperlink ref="M574" r:id="rId33" xr:uid="{81504535-F757-4B5A-91B9-D3D4200BE4C5}"/>
    <hyperlink ref="M575" r:id="rId34" xr:uid="{9AD64220-B7D6-4B87-8A84-C624D1F6440B}"/>
    <hyperlink ref="M576" r:id="rId35" xr:uid="{E9F6B210-47D6-4853-B57D-84E3DB6CF23D}"/>
    <hyperlink ref="M577" r:id="rId36" xr:uid="{C8FBD157-9D6B-417D-A2F1-19AD5D180AC8}"/>
    <hyperlink ref="M578" r:id="rId37" xr:uid="{7BCAF362-1B53-4BDE-ABEF-D239F09FFFAC}"/>
    <hyperlink ref="M579" r:id="rId38" xr:uid="{89DD5882-11F9-4D20-8785-01F93CF6B8F2}"/>
    <hyperlink ref="M580" r:id="rId39" xr:uid="{785CFFA9-C1AC-4A7C-ACE7-D4C86E251C39}"/>
    <hyperlink ref="M581" r:id="rId40" xr:uid="{F0521DD3-62BD-41DF-B2BC-619D208F0465}"/>
    <hyperlink ref="M582" r:id="rId41" xr:uid="{6B115929-EEAD-460A-A835-3C398D4CAEB9}"/>
    <hyperlink ref="M583" r:id="rId42" xr:uid="{DE5A095F-2279-4F3C-B8D6-423CACC554D1}"/>
    <hyperlink ref="M584" r:id="rId43" xr:uid="{EC68C6DF-BD1B-4B04-81BB-DBB379CD6366}"/>
    <hyperlink ref="M585" r:id="rId44" xr:uid="{3CB30D11-B0B6-4CA2-B53F-AFF5BE7FB141}"/>
    <hyperlink ref="M586" r:id="rId45" xr:uid="{A8FFF879-ECC5-4EBD-94A1-42881CD2494F}"/>
    <hyperlink ref="M587" r:id="rId46" xr:uid="{241DF8A9-735A-4DF6-9D85-C1FEC23F81D8}"/>
    <hyperlink ref="M179" r:id="rId47" display="http://sedarweb.org/docs/sar/S29_GOM blacktip report_SAR_final.pdf" xr:uid="{E9FE9228-8B74-422F-A7D7-1237B890D03D}"/>
    <hyperlink ref="M43:M60" r:id="rId48" display="http://sedarweb.org/docs/sar/S29_GOM blacktip report_SAR_final.pdf" xr:uid="{CF2CA909-5BD8-4372-914F-1A8B905B980F}"/>
    <hyperlink ref="M42" r:id="rId49" xr:uid="{5B721429-8955-41F8-B23A-3A927229FF80}"/>
    <hyperlink ref="M43" r:id="rId50" xr:uid="{071A61E1-FBC2-43B5-8FBA-292E3DE96C89}"/>
    <hyperlink ref="M44" r:id="rId51" xr:uid="{62BEE02C-A873-4B8F-AF99-5CCE166A7E7B}"/>
    <hyperlink ref="M45" r:id="rId52" xr:uid="{5FADDE45-ED3C-4778-989E-53ACB1947577}"/>
    <hyperlink ref="M46" r:id="rId53" xr:uid="{2D338353-6285-450E-8E78-5F9388708687}"/>
    <hyperlink ref="M47" r:id="rId54" xr:uid="{601D15BE-A138-46F4-B321-61A241C976DA}"/>
    <hyperlink ref="M48" r:id="rId55" xr:uid="{016C5DE1-088D-4B1E-AA67-901CB0AD671C}"/>
    <hyperlink ref="M49" r:id="rId56" xr:uid="{B13B5F6C-7DAF-4B69-895F-F2DD96EABAEA}"/>
    <hyperlink ref="M50" r:id="rId57" xr:uid="{8297D67D-CB7C-4DA4-8EA9-C7541363AFFB}"/>
    <hyperlink ref="M51" r:id="rId58" xr:uid="{3CE44025-A4F5-43DA-9AE7-02E37A19A184}"/>
    <hyperlink ref="M52" r:id="rId59" xr:uid="{54E6E135-B652-459B-BB20-086D93F66567}"/>
    <hyperlink ref="M53" r:id="rId60" xr:uid="{E8D99321-E738-4474-95CE-1D30FB53F054}"/>
    <hyperlink ref="M54" r:id="rId61" xr:uid="{8C858FCA-8D21-4B56-86F7-B33FC18DCE44}"/>
    <hyperlink ref="M55" r:id="rId62" xr:uid="{36DB4850-DC13-4364-AE3A-A6C2F71FE9D5}"/>
    <hyperlink ref="M56" r:id="rId63" xr:uid="{C643907D-6ED8-43F4-A655-6CF5A1B6A15C}"/>
    <hyperlink ref="M57" r:id="rId64" xr:uid="{45A2BBF8-8E1F-4463-81FF-6F26B944713F}"/>
    <hyperlink ref="M58" r:id="rId65" xr:uid="{CEDBD48C-6622-4DF7-B88C-925756E82196}"/>
    <hyperlink ref="M59" r:id="rId66" xr:uid="{66E8502C-88CC-447C-9B1D-B47A297321FB}"/>
    <hyperlink ref="M60" r:id="rId67" xr:uid="{ED3AC824-249E-4730-B951-3C980969F31C}"/>
    <hyperlink ref="N111" r:id="rId68" xr:uid="{57188353-E599-4480-AF30-251332357398}"/>
    <hyperlink ref="N112" r:id="rId69" xr:uid="{EE9784FF-204B-4E18-8D26-8849DC142EB2}"/>
    <hyperlink ref="N113" r:id="rId70" xr:uid="{2D41E91B-B614-45BF-B072-D14E65EE4C8B}"/>
    <hyperlink ref="N114" r:id="rId71" xr:uid="{F5F92B96-68F5-416A-B970-8D4333EB212C}"/>
    <hyperlink ref="N115" r:id="rId72" xr:uid="{22A30F86-B7CC-491C-9BCE-4945B8FA5A1D}"/>
    <hyperlink ref="N116" r:id="rId73" xr:uid="{AC37607A-2C79-4777-A4CB-74DB17AB2D3B}"/>
    <hyperlink ref="N117" r:id="rId74" xr:uid="{4A278F9A-3DC3-4F88-AA71-5C1640D02B17}"/>
    <hyperlink ref="N118" r:id="rId75" xr:uid="{2BBCDF43-7206-49A7-A803-63C229CCE14D}"/>
    <hyperlink ref="N119" r:id="rId76" xr:uid="{93EAB872-3F6E-40CD-B04B-66871F75CE16}"/>
    <hyperlink ref="N120" r:id="rId77" xr:uid="{A38FFE23-1EDD-4AE3-8F2C-D4F630DFB424}"/>
    <hyperlink ref="N121" r:id="rId78" xr:uid="{6FC64542-11E7-4DC0-A612-B7DD63D7F811}"/>
    <hyperlink ref="N122" r:id="rId79" xr:uid="{D5268F2E-A943-47D3-8684-B056C53049E8}"/>
    <hyperlink ref="N123" r:id="rId80" xr:uid="{2F3B1084-52E9-4C98-86EC-32A2CA73EEC3}"/>
    <hyperlink ref="N124" r:id="rId81" xr:uid="{BFF579A3-70E2-402B-8097-D2566827E2AA}"/>
    <hyperlink ref="N125" r:id="rId82" xr:uid="{1483C80A-759E-4AF0-8C92-D460445F28CB}"/>
    <hyperlink ref="N126" r:id="rId83" xr:uid="{5CEF292A-309E-44C8-8E0F-95737C0EA7BB}"/>
    <hyperlink ref="N127" r:id="rId84" xr:uid="{1E566362-05AA-4DAB-89AD-7B71A09DA432}"/>
    <hyperlink ref="N128" r:id="rId85" xr:uid="{10DC0669-23A6-43E9-9B16-802094D94C5F}"/>
    <hyperlink ref="N129" r:id="rId86" xr:uid="{03F248F2-F7EB-47CD-B3E7-DAE27B4C39F2}"/>
    <hyperlink ref="N130" r:id="rId87" xr:uid="{A327B2CB-BAF5-4F25-B9E5-B2EA48622663}"/>
    <hyperlink ref="N131" r:id="rId88" xr:uid="{5E0E10E3-2717-4A12-82A7-D7406E0D1F23}"/>
    <hyperlink ref="N132" r:id="rId89" xr:uid="{B1669535-63F0-4237-9C6D-B22271B548D8}"/>
    <hyperlink ref="N133" r:id="rId90" xr:uid="{7FD027BB-19BB-499F-8294-FDF51DADD239}"/>
    <hyperlink ref="N134" r:id="rId91" xr:uid="{9A20AE84-BDE3-44FA-A625-D169DA9762E0}"/>
    <hyperlink ref="N135" r:id="rId92" xr:uid="{538E7645-466B-4CA2-8DC5-8DA75C8B4C88}"/>
    <hyperlink ref="N136" r:id="rId93" xr:uid="{7F43A2A0-1791-443C-B09E-09029A37680B}"/>
    <hyperlink ref="N137" r:id="rId94" xr:uid="{55CA6372-62E3-4730-9D31-2483ADC1B5A0}"/>
    <hyperlink ref="N138" r:id="rId95" xr:uid="{31A4548C-D175-45A5-92A4-925BE8087FF3}"/>
    <hyperlink ref="N139" r:id="rId96" xr:uid="{3754D837-E4B3-4CC9-867D-9C2A35D020CC}"/>
    <hyperlink ref="N140" r:id="rId97" xr:uid="{C69E1348-D224-4E16-A4DF-2EE29C08812E}"/>
    <hyperlink ref="N141" r:id="rId98" xr:uid="{5486C8B1-33B2-4151-89B5-DCD53D2333D0}"/>
    <hyperlink ref="M142" r:id="rId99" xr:uid="{A353E8B7-946B-46DD-B3F3-FF3D4733A8D3}"/>
    <hyperlink ref="M143" r:id="rId100" xr:uid="{B0F86AAD-EEA3-4220-B151-B71111078741}"/>
    <hyperlink ref="M144" r:id="rId101" xr:uid="{E073A35D-15BE-4B75-ACE1-51C70EC7E0E4}"/>
    <hyperlink ref="M145" r:id="rId102" xr:uid="{811169C0-A00F-425B-81EB-A1CD9BC8536C}"/>
    <hyperlink ref="M146" r:id="rId103" xr:uid="{AA365DA3-12C0-42EB-9ED5-F21B512620A9}"/>
    <hyperlink ref="M147" r:id="rId104" xr:uid="{1686AFDE-B068-4F47-B663-591B422773E8}"/>
    <hyperlink ref="M148" r:id="rId105" xr:uid="{195079F6-EB3E-4A2D-A094-36D9ED26243F}"/>
    <hyperlink ref="M149" r:id="rId106" xr:uid="{DF0AF88A-AA88-4B3D-95A2-2047BC440E45}"/>
    <hyperlink ref="M150" r:id="rId107" xr:uid="{B2635E57-A85C-433B-9459-2FD9DBC9DA73}"/>
    <hyperlink ref="M151" r:id="rId108" xr:uid="{E0D142D3-1A7E-41BE-84CB-31D80080E1E3}"/>
    <hyperlink ref="M152" r:id="rId109" xr:uid="{02C3544C-8470-44C0-8EA9-213A64340D5F}"/>
    <hyperlink ref="M153" r:id="rId110" xr:uid="{DEB70471-37A2-466C-9B4A-7EA2317478A3}"/>
    <hyperlink ref="M154" r:id="rId111" xr:uid="{FC0E3721-9AB3-4EE6-9E84-7386913C9269}"/>
    <hyperlink ref="M155" r:id="rId112" xr:uid="{0B5851F7-5B70-4DDF-9088-C2FFEC381131}"/>
    <hyperlink ref="M156" r:id="rId113" xr:uid="{7A016FED-1D29-4A1C-97BB-E4A3254A5286}"/>
    <hyperlink ref="M157" r:id="rId114" xr:uid="{C4208671-5ED2-4878-A11B-8127529BED36}"/>
    <hyperlink ref="M158" r:id="rId115" xr:uid="{A370B809-10D2-46B4-9F71-FB6C723E5B08}"/>
    <hyperlink ref="M159" r:id="rId116" xr:uid="{3C343233-56FF-4A2B-AA01-4146A273298C}"/>
    <hyperlink ref="M160" r:id="rId117" xr:uid="{BD3FF966-0CA5-41AF-AA49-0E55F00EE024}"/>
    <hyperlink ref="M161" r:id="rId118" xr:uid="{DEA68C85-8342-4026-8160-7317F95788D2}"/>
    <hyperlink ref="M162" r:id="rId119" xr:uid="{FFD1A04B-6696-4E13-8DF0-4531CB9D6DFA}"/>
    <hyperlink ref="M163" r:id="rId120" xr:uid="{A404915C-AF02-4BFC-8FD8-19E40EAD174A}"/>
    <hyperlink ref="M164" r:id="rId121" xr:uid="{ADE557C6-3054-459C-9CE0-5AC26FE81E07}"/>
    <hyperlink ref="M378:M391" r:id="rId122" display="http://sedarweb.org/docs/wpapers/LCS_DW_10.pdf" xr:uid="{EFDADF34-7F7E-4149-A584-9F007B3ED0D5}"/>
    <hyperlink ref="M270" r:id="rId123" xr:uid="{846050EC-B9FE-4F5C-A4A3-66412B2BB23F}"/>
    <hyperlink ref="M3:M41" r:id="rId124" display="http://citeseerx.ist.psu.edu/viewdoc/download?doi=10.1.1.178.2791&amp;rep=rep1&amp;type=pdf" xr:uid="{763D15ED-517A-4732-BE21-3E80150269B0}"/>
    <hyperlink ref="M367" r:id="rId125" xr:uid="{DE39C6E2-41DD-47C2-8B5E-8FFD6B0941B8}"/>
    <hyperlink ref="M352" r:id="rId126" xr:uid="{D3F50F56-3351-464A-A9EE-45A5B6B48A25}"/>
    <hyperlink ref="M353" r:id="rId127" xr:uid="{9364A9E2-9D5B-4D62-97FF-04394F043915}"/>
    <hyperlink ref="M354" r:id="rId128" xr:uid="{05F28AFE-E27A-4425-8462-C741F3D4E8A0}"/>
    <hyperlink ref="M355" r:id="rId129" xr:uid="{C5456322-15E9-4DA3-A4E4-33939EF203FA}"/>
    <hyperlink ref="M356" r:id="rId130" xr:uid="{1C57CC6C-84D6-4446-AF57-36E340B5A7BF}"/>
    <hyperlink ref="M357" r:id="rId131" xr:uid="{B1B1B181-D86F-4849-8EC4-27EC34CEF195}"/>
    <hyperlink ref="M358" r:id="rId132" xr:uid="{91D2B026-EC4A-4897-ACE3-442B116F300B}"/>
    <hyperlink ref="M359" r:id="rId133" xr:uid="{CCD71779-1427-49DF-8D08-47447211D7B3}"/>
    <hyperlink ref="M360" r:id="rId134" xr:uid="{EFCC3858-DD8D-4F52-81D0-97107E62D8FD}"/>
    <hyperlink ref="M401:M406" r:id="rId135" display="http://aquaticcommons.org/15123/1/06carlso.pdf" xr:uid="{6D378A05-18D3-46B4-B8E8-9A7395CA241A}"/>
    <hyperlink ref="N179" r:id="rId136" display="http://sedarweb.org/docs/sar/S29_GOM blacktip report_SAR_final.pdf" xr:uid="{56E6782A-17F0-42A8-BDCA-CABC37953BE1}"/>
    <hyperlink ref="N270" r:id="rId137" xr:uid="{2BCF6F01-4F26-4F4B-80E3-C84975DD48B2}"/>
    <hyperlink ref="N3:N41" r:id="rId138" display="http://citeseerx.ist.psu.edu/viewdoc/download?doi=10.1.1.178.2791&amp;rep=rep1&amp;type=pdf" xr:uid="{875D5F71-A348-40CC-BB23-6A79C703EDB9}"/>
    <hyperlink ref="O179" r:id="rId139" display="http://sedarweb.org/docs/sar/S29_GOM blacktip report_SAR_final.pdf" xr:uid="{9F6B69D7-E765-40F8-B959-1AD99B950AD4}"/>
    <hyperlink ref="O270" r:id="rId140" xr:uid="{03FAE997-C073-47E9-B4CA-B4831E4F6219}"/>
    <hyperlink ref="O3:O41" r:id="rId141" display="http://citeseerx.ist.psu.edu/viewdoc/download?doi=10.1.1.178.2791&amp;rep=rep1&amp;type=pdf" xr:uid="{6E44B98B-175B-4902-8B5E-74419A9489C8}"/>
    <hyperlink ref="M212" r:id="rId142" xr:uid="{E2D1969E-4D4A-4EA8-A5B9-FD753655EEED}"/>
    <hyperlink ref="N212" r:id="rId143" xr:uid="{7C690324-E5CA-485F-81F7-09378830AD75}"/>
    <hyperlink ref="O212" r:id="rId144" xr:uid="{B666FFE9-68FF-42BB-B888-EF3ECA83D6D0}"/>
    <hyperlink ref="M62:M77" r:id="rId145" display="http://sedarweb.org/docs/sar/Final_LCS_SAR.pdf" xr:uid="{5DA5FBF4-E807-4C60-8109-F53053461A5E}"/>
    <hyperlink ref="N62:O77" r:id="rId146" display="http://sedarweb.org/docs/sar/Final_LCS_SAR.pdf" xr:uid="{FF2EB530-77B5-4E09-9DE2-0B1655C676EB}"/>
    <hyperlink ref="N91:N103" r:id="rId147" display="http://sedarweb.org/docs/sar/SAR_complete_2.pdf" xr:uid="{52E57390-A518-4115-95BC-A06B34EF5ABB}"/>
    <hyperlink ref="O367" r:id="rId148" xr:uid="{23033951-EB28-4E8C-B503-E97AE75ECF58}"/>
    <hyperlink ref="O368" r:id="rId149" xr:uid="{0F7EE48B-94A4-4C6D-AE27-51D164DB7597}"/>
    <hyperlink ref="O369" r:id="rId150" xr:uid="{8B1FB086-FB1A-4F28-9920-7E89D3164C34}"/>
    <hyperlink ref="O370" r:id="rId151" xr:uid="{0C172A89-6C3C-40C7-8C49-1AE48D137851}"/>
    <hyperlink ref="O371" r:id="rId152" xr:uid="{0C1E736C-44F8-4A3E-9C2D-13FA6AEC3B47}"/>
    <hyperlink ref="O372" r:id="rId153" xr:uid="{ACCC02B2-7872-4DAF-A802-8C6948E2E3F1}"/>
    <hyperlink ref="O373" r:id="rId154" xr:uid="{DBE2B4C6-32E0-4A6D-8E97-254676FD364D}"/>
    <hyperlink ref="O374" r:id="rId155" xr:uid="{0F106F91-3926-4ED2-B079-5638E64B1E56}"/>
    <hyperlink ref="O375" r:id="rId156" xr:uid="{E66B4256-9781-41A9-9D5F-82A2F7BF44A0}"/>
    <hyperlink ref="O376" r:id="rId157" xr:uid="{563B0F39-4082-46F9-9880-99F5523FA4D0}"/>
    <hyperlink ref="O377" r:id="rId158" xr:uid="{7D4749FB-DFEE-47F8-B50A-DAF62A1A7FBF}"/>
    <hyperlink ref="O378" r:id="rId159" xr:uid="{0AAFE87A-48C4-4429-AAFE-EBB8B8EC8626}"/>
    <hyperlink ref="O379" r:id="rId160" xr:uid="{4676B695-D882-4C63-874C-15FAA0502F6D}"/>
    <hyperlink ref="N91" r:id="rId161" xr:uid="{4C326E56-77C6-4410-B989-51F7788715F7}"/>
    <hyperlink ref="N90" r:id="rId162" xr:uid="{9D3B931F-A4E2-4E96-9923-7012C330C0EE}"/>
    <hyperlink ref="N164:N182" r:id="rId163" display="http://sedarweb.org/docs/sar/Atl_Blacknose_SAR.pdf" xr:uid="{94C59A09-EFE8-4DB2-BE86-5A996975CD45}"/>
    <hyperlink ref="O91" r:id="rId164" xr:uid="{6C80D885-919D-4FFA-9338-06E6E415E1E1}"/>
    <hyperlink ref="O90" r:id="rId165" xr:uid="{08037FE7-7FEC-4247-8020-880B7148BF6D}"/>
    <hyperlink ref="O164:O182" r:id="rId166" display="http://sedarweb.org/docs/sar/Atl_Blacknose_SAR.pdf" xr:uid="{49E7E6F9-7E37-4EC8-923B-CE8A1C7A910B}"/>
    <hyperlink ref="N61" r:id="rId167" xr:uid="{B2CE0CD4-BF7D-4F99-9EAC-C3F0BECCAE81}"/>
    <hyperlink ref="N62" r:id="rId168" xr:uid="{8584ED66-147C-46EE-B671-BA675334FC45}"/>
    <hyperlink ref="N63" r:id="rId169" xr:uid="{A8D0FF6F-BE40-4EEB-BFD2-F07AAC1F385E}"/>
    <hyperlink ref="N64" r:id="rId170" xr:uid="{5F7AFE50-F1B0-48C5-AAFD-CAB08EF5CBE7}"/>
    <hyperlink ref="N65" r:id="rId171" xr:uid="{C5076DCB-1326-4480-83A1-2A8D6CCDDF08}"/>
    <hyperlink ref="N66" r:id="rId172" xr:uid="{432B04F2-7266-45C4-B2F0-5E4BC4557E9B}"/>
    <hyperlink ref="N67" r:id="rId173" xr:uid="{D1061BF7-C045-46EA-A020-14C94478C609}"/>
    <hyperlink ref="N68" r:id="rId174" xr:uid="{1C368C1F-F6D8-469C-AA82-27F387D736E1}"/>
    <hyperlink ref="N69" r:id="rId175" xr:uid="{AB3C3C79-565A-4721-B6AE-8CD946BB586A}"/>
    <hyperlink ref="N70" r:id="rId176" xr:uid="{A7BBA74F-4B7D-48A2-AB69-CF9E301BE36B}"/>
    <hyperlink ref="N71" r:id="rId177" xr:uid="{BF0341EC-9F07-43F1-8132-73CFF4457E66}"/>
    <hyperlink ref="N72" r:id="rId178" xr:uid="{DAB04B7C-B19C-47AB-BE18-C143F19EBC59}"/>
    <hyperlink ref="N73" r:id="rId179" xr:uid="{B4B846E2-B47A-4E27-BAC0-2D5D474D6E7D}"/>
    <hyperlink ref="N74" r:id="rId180" xr:uid="{F6702185-C6E7-4C94-A18A-827123BC01DB}"/>
    <hyperlink ref="N75" r:id="rId181" xr:uid="{F71A7003-944A-49AE-87F6-220CDFA3500B}"/>
    <hyperlink ref="O61" r:id="rId182" xr:uid="{606E9590-F183-4B22-A8B2-DDDD249DAAC6}"/>
    <hyperlink ref="O62" r:id="rId183" xr:uid="{5613D218-4DC2-4204-9B74-55959B938E8B}"/>
    <hyperlink ref="O63" r:id="rId184" xr:uid="{CE0C38BB-C213-4BA7-99BD-65A1A765DB6B}"/>
    <hyperlink ref="O64" r:id="rId185" xr:uid="{E0C8016C-399B-4A3B-B98B-C02D3E212D81}"/>
    <hyperlink ref="O65" r:id="rId186" xr:uid="{D1E0DA67-4485-4A1A-A173-EC9CB7D5DB88}"/>
    <hyperlink ref="O66" r:id="rId187" xr:uid="{7334B9F8-6496-4108-A6EA-371DC1D6ADD5}"/>
    <hyperlink ref="O67" r:id="rId188" xr:uid="{7A10FC93-73E3-45C3-9DAE-C7CB38581BF0}"/>
    <hyperlink ref="O68" r:id="rId189" xr:uid="{B648B465-4B89-45EC-9620-9EBD89C65B28}"/>
    <hyperlink ref="O69" r:id="rId190" xr:uid="{10D4CEE8-A2AB-4AD8-9579-7BD19DFD0C8B}"/>
    <hyperlink ref="O70" r:id="rId191" xr:uid="{3508677A-FC3A-4EF8-8E72-473EDD8675D5}"/>
    <hyperlink ref="O71" r:id="rId192" xr:uid="{D0C25123-FA59-4F8D-836C-3AF1F9C8C9D5}"/>
    <hyperlink ref="O72" r:id="rId193" xr:uid="{8B5A79F7-64C8-47D2-82DA-0A7DCDD3324F}"/>
    <hyperlink ref="O73" r:id="rId194" xr:uid="{165CCF5E-B957-4366-B2D8-3395692282EE}"/>
    <hyperlink ref="O74" r:id="rId195" xr:uid="{EA562AC1-A7C3-47A0-8767-57D217A1CF0E}"/>
    <hyperlink ref="O75" r:id="rId196" xr:uid="{D5C71CFA-5CA7-4BDA-94A6-A82E01F148E8}"/>
    <hyperlink ref="M315" r:id="rId197" xr:uid="{31C6C94E-D092-46F2-8A50-116E1104B2F3}"/>
    <hyperlink ref="N285:N313" r:id="rId198" display="https://www.wcpfc.int/node/3235" xr:uid="{7A955A3D-F9F8-4445-9CD2-CD044E9A1BDE}"/>
    <hyperlink ref="N314:N321" r:id="rId199" display="https://www.wcpfc.int/node/3235" xr:uid="{A4C6CC1D-95BF-4508-9B88-FFB1D9F01263}"/>
    <hyperlink ref="M285:M313" r:id="rId200" display="https://www.wcpfc.int/node/3235" xr:uid="{17FC719F-CFC2-4312-BF2F-9AD861E622B4}"/>
    <hyperlink ref="M314:M321" r:id="rId201" display="https://www.wcpfc.int/node/3235" xr:uid="{C099B5E7-C480-4A2C-B522-A4FD0B9DDAC3}"/>
    <hyperlink ref="N588" r:id="rId202" xr:uid="{80DDA250-BD67-427B-87B4-F03EC2C59A6A}"/>
    <hyperlink ref="N598" r:id="rId203" xr:uid="{CDC7C308-47E5-4D6F-8240-271AE957FEA8}"/>
    <hyperlink ref="N624" r:id="rId204" xr:uid="{023B6F0C-B5A4-4BCD-A42B-4E574C815066}"/>
    <hyperlink ref="O588" r:id="rId205" xr:uid="{3AD9833F-7D11-43FB-885F-4E0F62B5B20C}"/>
    <hyperlink ref="O598" r:id="rId206" xr:uid="{000D9710-1020-46B4-AFC4-23E82F6DB195}"/>
    <hyperlink ref="O624" r:id="rId207" xr:uid="{FCD601AE-89B2-4405-BA62-A46648EB9521}"/>
    <hyperlink ref="O111" r:id="rId208" xr:uid="{598AE116-E1E1-4DD9-AECE-C84AB1D74D7F}"/>
    <hyperlink ref="O112" r:id="rId209" xr:uid="{A155BDCE-94B7-40F3-88CB-7FE476ED73FC}"/>
    <hyperlink ref="O113" r:id="rId210" xr:uid="{4A692FB0-C0C3-4A9A-80F6-00969DB886EB}"/>
    <hyperlink ref="O114" r:id="rId211" xr:uid="{FD0C1667-5970-4683-9369-CE945A6B69FE}"/>
    <hyperlink ref="O115" r:id="rId212" xr:uid="{5A4D9082-6C15-4652-9A9B-90F59C6861E9}"/>
    <hyperlink ref="O116" r:id="rId213" xr:uid="{97BB9CD9-4594-44D6-8748-DCFBC56F388A}"/>
    <hyperlink ref="O117" r:id="rId214" xr:uid="{6644830E-9CD1-49B2-854E-BCE21923C9C0}"/>
    <hyperlink ref="O118" r:id="rId215" xr:uid="{B38705FE-A2E9-4CEE-A343-E9838BFF8B0F}"/>
    <hyperlink ref="O119" r:id="rId216" xr:uid="{4926F636-CABF-4CC2-875B-9314B927603A}"/>
    <hyperlink ref="O120" r:id="rId217" xr:uid="{AEF64E76-0553-4D0B-876C-D3987C65D349}"/>
    <hyperlink ref="O121" r:id="rId218" xr:uid="{F6C38BA3-FF87-4604-8E9A-674337F914C1}"/>
    <hyperlink ref="O122" r:id="rId219" xr:uid="{3CEEFF76-64F4-49ED-8001-DB9E283025AC}"/>
    <hyperlink ref="O123" r:id="rId220" xr:uid="{46FCADDB-DE7B-4B73-961E-5144FC51A82E}"/>
    <hyperlink ref="O124" r:id="rId221" xr:uid="{3631E20A-BB5D-4AF2-B8B3-990A3C466E06}"/>
    <hyperlink ref="O125" r:id="rId222" xr:uid="{896C7C77-64A9-439B-84D9-CDEE2AD7508E}"/>
    <hyperlink ref="O126" r:id="rId223" xr:uid="{0C48F5AE-6B80-48AC-88E5-F99B2153E800}"/>
    <hyperlink ref="O127" r:id="rId224" xr:uid="{80118B5E-DC48-4CC7-A563-1CE62F5F1A7F}"/>
    <hyperlink ref="O128" r:id="rId225" xr:uid="{04236F83-5B67-4C35-BF7E-C6F7CCA47E6D}"/>
    <hyperlink ref="O129" r:id="rId226" xr:uid="{4F65BFFC-7635-4112-8652-19729B223029}"/>
    <hyperlink ref="O130" r:id="rId227" xr:uid="{86D6A3C2-5CC7-4ECD-994C-230ED89DE183}"/>
    <hyperlink ref="O131" r:id="rId228" xr:uid="{F000E734-4A47-4322-B64A-1C7FF7E484FE}"/>
    <hyperlink ref="O132" r:id="rId229" xr:uid="{43C00B26-96C8-4002-A637-F877F51DF6A8}"/>
    <hyperlink ref="O133" r:id="rId230" xr:uid="{EF199201-16BA-435C-91A4-21120387570C}"/>
    <hyperlink ref="O134" r:id="rId231" xr:uid="{9506C666-74C6-4A1E-89E8-27DD7FE9D095}"/>
    <hyperlink ref="O135" r:id="rId232" xr:uid="{4A275A49-7D46-4080-BB86-E361D9CF70C8}"/>
    <hyperlink ref="O136" r:id="rId233" xr:uid="{4EC06FBC-D422-49FF-93EE-F2B1C98F43D0}"/>
    <hyperlink ref="O137" r:id="rId234" xr:uid="{FB9A7B51-3E61-438A-93FE-AE3508583F99}"/>
    <hyperlink ref="O138" r:id="rId235" xr:uid="{EF05775B-6F86-416D-B234-AFFBD9A1C07B}"/>
    <hyperlink ref="O139" r:id="rId236" xr:uid="{154BE426-F589-4710-9CEE-ED2A0305DB07}"/>
    <hyperlink ref="O140" r:id="rId237" xr:uid="{CCD38F7D-5D03-468D-B1B2-61F5EA38FA8E}"/>
    <hyperlink ref="O141" r:id="rId238" xr:uid="{777F8CD2-6772-4992-9307-762D89BE5E98}"/>
    <hyperlink ref="N142" r:id="rId239" xr:uid="{FBE80455-A17D-4F1A-85F9-26FA2B1BFD85}"/>
    <hyperlink ref="N143" r:id="rId240" xr:uid="{CAEA925E-F242-44CC-827E-19E97ABEA057}"/>
    <hyperlink ref="N144" r:id="rId241" xr:uid="{6E64C89D-50D4-451D-97AC-565EE8C8FA62}"/>
    <hyperlink ref="N145" r:id="rId242" xr:uid="{918524C2-4997-40A4-B82C-97A65B3BB135}"/>
    <hyperlink ref="N146" r:id="rId243" xr:uid="{36FC28C9-71B2-4EF5-84F2-0B04DC5C14F9}"/>
    <hyperlink ref="N147" r:id="rId244" xr:uid="{DBA7EEDD-FAAF-4AAC-ACC9-4A96EE78C7F5}"/>
    <hyperlink ref="N148" r:id="rId245" xr:uid="{68E3E87B-0958-4481-8184-2C6376D68F75}"/>
    <hyperlink ref="N149" r:id="rId246" xr:uid="{81344D30-8A1D-497B-9CFE-7CB8F785BF82}"/>
    <hyperlink ref="N150" r:id="rId247" xr:uid="{756A2485-FF54-4F94-A1E3-B67FDA068D47}"/>
    <hyperlink ref="N151" r:id="rId248" xr:uid="{57F7FE75-DB0F-44C8-8E82-B99B7FC8C940}"/>
    <hyperlink ref="N152" r:id="rId249" xr:uid="{55C7B5C6-5092-4D32-9BDE-E9AE9DD87BB6}"/>
    <hyperlink ref="N153" r:id="rId250" xr:uid="{1658B079-3D3D-4411-9F3F-91E3C6979067}"/>
    <hyperlink ref="N154" r:id="rId251" xr:uid="{2E11795A-83BF-455A-917A-7027CD4A5441}"/>
    <hyperlink ref="N155" r:id="rId252" xr:uid="{4210635C-7E34-49E2-82BD-3EE1ECF3BB96}"/>
    <hyperlink ref="N156" r:id="rId253" xr:uid="{23694F7D-3078-44F7-BC8A-6BF9AADB5ED9}"/>
    <hyperlink ref="N157" r:id="rId254" xr:uid="{D15DB5E2-CE65-4B04-AEC9-83E6AB7E4B93}"/>
    <hyperlink ref="N158" r:id="rId255" xr:uid="{FC9C7985-0D8E-4BFF-92EE-370AA9471019}"/>
    <hyperlink ref="N159" r:id="rId256" xr:uid="{41A34D1A-8623-4C94-8209-4CC3842B8651}"/>
    <hyperlink ref="N160" r:id="rId257" xr:uid="{CC85D1AA-D363-4612-946B-35ADDDC0015A}"/>
    <hyperlink ref="N161" r:id="rId258" xr:uid="{6B4E92E6-C544-4719-8D87-F49C58E14498}"/>
    <hyperlink ref="N162" r:id="rId259" xr:uid="{86C9278C-6E3F-482E-BF97-849B75C480B6}"/>
    <hyperlink ref="N352" r:id="rId260" xr:uid="{77444A98-CBFC-4798-96D0-2E8BCF9DC885}"/>
    <hyperlink ref="N353" r:id="rId261" xr:uid="{410C188C-9FEE-4386-A909-BE2FBA58CCE1}"/>
    <hyperlink ref="N354" r:id="rId262" xr:uid="{07F09C69-999A-47FB-A976-3DDA62AC4FF2}"/>
    <hyperlink ref="N355" r:id="rId263" xr:uid="{AB5C8F15-5599-4F2B-9C43-AFC96672C7EA}"/>
    <hyperlink ref="N356" r:id="rId264" xr:uid="{7E77DAD3-875C-4795-AC2B-E7346374A02E}"/>
    <hyperlink ref="N357" r:id="rId265" xr:uid="{19B51958-412C-4100-A3BB-B04358CCBAB9}"/>
    <hyperlink ref="N358" r:id="rId266" xr:uid="{57E64E25-B7AD-4BCC-BF80-B8866267F6A0}"/>
    <hyperlink ref="N359" r:id="rId267" xr:uid="{8D98D365-B846-43AE-85CF-B959285742A5}"/>
    <hyperlink ref="N360" r:id="rId268" xr:uid="{71AE2748-B7BC-490A-B146-0E46B561E251}"/>
    <hyperlink ref="N401:N406" r:id="rId269" display="http://aquaticcommons.org/15123/1/06carlso.pdf" xr:uid="{5F5E2680-5DE0-4B35-A522-1EA5B119503F}"/>
    <hyperlink ref="O352" r:id="rId270" xr:uid="{3DBCCEF5-264B-44EA-9DE0-F46E1D73B50D}"/>
    <hyperlink ref="O353" r:id="rId271" xr:uid="{17E94EDC-F3DC-4810-9111-B36114D30115}"/>
    <hyperlink ref="O354" r:id="rId272" xr:uid="{7D128AA4-F9EB-498B-8825-75371880EFAE}"/>
    <hyperlink ref="O355" r:id="rId273" xr:uid="{B4F2A747-ED1C-4F9D-A74A-16BECBF5AD6B}"/>
    <hyperlink ref="O356" r:id="rId274" xr:uid="{6AA5885E-A7AB-420F-AAC3-B47EED7FB17E}"/>
    <hyperlink ref="O357" r:id="rId275" xr:uid="{0B4B9917-5036-4D26-AB83-0771A6D1A2DF}"/>
    <hyperlink ref="O358" r:id="rId276" xr:uid="{18B3D528-A751-4F4E-B9FF-7A2E72F49384}"/>
    <hyperlink ref="O359" r:id="rId277" xr:uid="{E8382800-9059-4B87-9E7F-F1AEC4159549}"/>
    <hyperlink ref="O360" r:id="rId278" xr:uid="{C0D7EA9F-A8C5-4361-8F0B-9BC824C31F01}"/>
    <hyperlink ref="O401:O406" r:id="rId279" display="http://aquaticcommons.org/15123/1/06carlso.pdf" xr:uid="{6C19C75F-B38A-473A-887D-6DCB8D082914}"/>
    <hyperlink ref="N589" r:id="rId280" xr:uid="{9A7A4801-44A2-4176-AD9F-0E452E79D29C}"/>
    <hyperlink ref="N590" r:id="rId281" xr:uid="{14F63C84-6F15-47B9-84BC-A97F14E07542}"/>
    <hyperlink ref="N591" r:id="rId282" xr:uid="{6619518A-1358-48E2-BA59-3D94712B5440}"/>
    <hyperlink ref="N592" r:id="rId283" xr:uid="{A90D7DDE-0491-4830-94E9-5360C3E5BAE3}"/>
    <hyperlink ref="N593" r:id="rId284" xr:uid="{ED3D8B25-B44C-4FE9-92B0-2CF8B035023C}"/>
    <hyperlink ref="N594" r:id="rId285" xr:uid="{D107BD5D-41FE-4DF0-AA97-D6B53787175E}"/>
    <hyperlink ref="N595" r:id="rId286" xr:uid="{96120DB8-EA12-4B91-A864-594451864D2B}"/>
    <hyperlink ref="N596" r:id="rId287" xr:uid="{B7CEA6EF-FF34-428F-B31E-8E17AAE4FE49}"/>
    <hyperlink ref="N597" r:id="rId288" xr:uid="{193DD597-D554-4EBE-8686-0CEE7BF92680}"/>
    <hyperlink ref="N599" r:id="rId289" xr:uid="{0AE1EC3D-8DBA-48A2-949F-DEF9461C31B5}"/>
    <hyperlink ref="N600" r:id="rId290" xr:uid="{0A5E30C1-3E3A-4E0E-B73D-EE524B20B230}"/>
    <hyperlink ref="N601" r:id="rId291" xr:uid="{7B4C63AE-E6CF-4AE4-AC2F-087EE1E88C7C}"/>
    <hyperlink ref="N602" r:id="rId292" xr:uid="{24DA218E-97CA-48C9-90D1-37077B41E3BC}"/>
    <hyperlink ref="N603" r:id="rId293" xr:uid="{CF740152-3253-4266-8D75-6A1B4A84C9C1}"/>
    <hyperlink ref="N604" r:id="rId294" xr:uid="{0E917CAE-3458-4EB0-BC25-6FDC3C5CD31A}"/>
    <hyperlink ref="N605" r:id="rId295" xr:uid="{F91AB16F-664F-4D33-9489-C050A3B7A61E}"/>
    <hyperlink ref="N606" r:id="rId296" xr:uid="{F26FD6BD-AED6-41FC-B969-34BE9BC74C68}"/>
    <hyperlink ref="N607" r:id="rId297" xr:uid="{8684926F-0673-454C-AAFF-3E6C01A9ED5C}"/>
    <hyperlink ref="N608" r:id="rId298" xr:uid="{27CD52E1-DFC0-4BBF-8272-1BB80C91AD9C}"/>
    <hyperlink ref="N609" r:id="rId299" xr:uid="{BA6D19C2-1AC9-4804-9F34-B81272CFE4C0}"/>
    <hyperlink ref="N610" r:id="rId300" xr:uid="{29A9C3CA-44B5-4876-9496-9B6461709E44}"/>
    <hyperlink ref="N611" r:id="rId301" xr:uid="{6E0FE500-5BF8-44F5-820D-07E60242E562}"/>
    <hyperlink ref="N612" r:id="rId302" xr:uid="{9C0B5DF3-641A-4028-BB9F-E8328BC2E3E9}"/>
    <hyperlink ref="N613" r:id="rId303" xr:uid="{DE4A7C99-9FC4-4DAC-AE1D-5D7D380455FF}"/>
    <hyperlink ref="N614" r:id="rId304" xr:uid="{ED9D0598-9063-446A-952E-08863DBE2330}"/>
    <hyperlink ref="N615" r:id="rId305" xr:uid="{288CF711-C940-4697-96F3-C026CFCB5F13}"/>
    <hyperlink ref="N616" r:id="rId306" xr:uid="{0FD8692D-85E7-4348-B021-B91271482F73}"/>
    <hyperlink ref="N617" r:id="rId307" xr:uid="{FC0DC067-F834-4552-9069-69843D9CEFE7}"/>
    <hyperlink ref="N618" r:id="rId308" xr:uid="{241BF625-7DA6-456E-8F55-74264A3CDA74}"/>
    <hyperlink ref="N619" r:id="rId309" xr:uid="{2A1E98CC-6B22-462F-B899-3FD5F50FAD6B}"/>
    <hyperlink ref="N620" r:id="rId310" xr:uid="{4A39B383-A0EC-4798-A485-0FBA55256B29}"/>
    <hyperlink ref="N621" r:id="rId311" xr:uid="{B5018A97-8F29-493D-BF6C-CE7A7E8E4D9E}"/>
    <hyperlink ref="N622" r:id="rId312" xr:uid="{FD44403B-0F5E-4035-BB04-A78674CCD2A7}"/>
    <hyperlink ref="N623" r:id="rId313" xr:uid="{CFDC607B-7AAC-427F-ADD1-26441C10740C}"/>
    <hyperlink ref="O589" r:id="rId314" xr:uid="{6B9BA4E3-CE64-4AC3-BA2F-DFF9F832BE57}"/>
    <hyperlink ref="O590" r:id="rId315" xr:uid="{8B5B3217-93DE-44AA-8643-5A2007F35A23}"/>
    <hyperlink ref="O591" r:id="rId316" xr:uid="{39477F77-E92C-447C-BCEE-F30FB30BCAB7}"/>
    <hyperlink ref="O592" r:id="rId317" xr:uid="{93E03B01-4163-4543-8D38-DD1F4D7D3409}"/>
    <hyperlink ref="O593" r:id="rId318" xr:uid="{7F55A87F-DE14-4B0C-8E79-BC3967B20A93}"/>
    <hyperlink ref="O594" r:id="rId319" xr:uid="{55BF9376-95FF-42E7-A543-5483D9581EEB}"/>
    <hyperlink ref="O595" r:id="rId320" xr:uid="{94ADC05F-4E3F-4921-AE1C-37555D6228EE}"/>
    <hyperlink ref="O596" r:id="rId321" xr:uid="{6DBBC4C6-47EA-47FE-8E3E-7CC1FCB5D12A}"/>
    <hyperlink ref="O597" r:id="rId322" xr:uid="{1EF9B349-D294-4415-8165-B2C880586C22}"/>
    <hyperlink ref="O599" r:id="rId323" xr:uid="{1B05C921-5CB6-4865-BEC5-54D728583E39}"/>
    <hyperlink ref="O600" r:id="rId324" xr:uid="{0E73B11F-72F0-444A-AD1A-F36A63BC4D11}"/>
    <hyperlink ref="O601" r:id="rId325" xr:uid="{2E4027E4-BBF5-4DAA-A0A0-F6858BB03504}"/>
    <hyperlink ref="O602" r:id="rId326" xr:uid="{B21EAD63-69E4-4002-B53E-F4C87EE08A26}"/>
    <hyperlink ref="O603" r:id="rId327" xr:uid="{BC1BF10C-115F-45EE-8BB6-35F78EC960E2}"/>
    <hyperlink ref="O604" r:id="rId328" xr:uid="{093ED1CE-2333-431B-A3BC-78220D70D541}"/>
    <hyperlink ref="O605" r:id="rId329" xr:uid="{6934198A-2065-4E29-8252-04D047E30FA1}"/>
    <hyperlink ref="O606" r:id="rId330" xr:uid="{5BE06A67-BB7F-468D-AA60-54D155B3892F}"/>
    <hyperlink ref="O607" r:id="rId331" xr:uid="{C29E1628-7893-463A-B164-669322B4C1CD}"/>
    <hyperlink ref="O608" r:id="rId332" xr:uid="{DE407F4E-0073-45A6-B961-10EAE93186E1}"/>
    <hyperlink ref="O609" r:id="rId333" xr:uid="{CB1D37A1-5DD2-4318-A25E-A23F9A981FB6}"/>
    <hyperlink ref="O610" r:id="rId334" xr:uid="{55E9C52F-FC82-47E3-B148-0170DEE864D9}"/>
    <hyperlink ref="O611" r:id="rId335" xr:uid="{85804BD6-7445-4DEB-B432-DD1B21EB8560}"/>
    <hyperlink ref="O612" r:id="rId336" xr:uid="{84347DE1-7693-412B-A6B4-CDC69E8C9600}"/>
    <hyperlink ref="O613" r:id="rId337" xr:uid="{CEB1DA70-3C50-4AB0-AFCD-6D6EE04AFF6A}"/>
    <hyperlink ref="O614" r:id="rId338" xr:uid="{77A95D97-8733-4984-9922-8CA715530DA1}"/>
    <hyperlink ref="O615" r:id="rId339" xr:uid="{7005FBEF-C945-4CC2-A37A-07504AB385F7}"/>
    <hyperlink ref="O616" r:id="rId340" xr:uid="{C25C5353-7823-40F9-A9DC-8A32807D6782}"/>
    <hyperlink ref="O617" r:id="rId341" xr:uid="{9EB0ABE0-4AB9-4B79-A5D8-33DF778E6D55}"/>
    <hyperlink ref="O618" r:id="rId342" xr:uid="{6357916E-2A1B-4EF2-A2F8-FD0F875DB637}"/>
    <hyperlink ref="O619" r:id="rId343" xr:uid="{A09FD636-752D-4BB2-ACDF-F2850E70A717}"/>
    <hyperlink ref="O620" r:id="rId344" xr:uid="{9CC79D55-0ECD-4A97-9BB7-0D12CB0FDA58}"/>
    <hyperlink ref="O621" r:id="rId345" xr:uid="{F98FB29D-414E-4BE3-9D24-A6D7081E15F5}"/>
    <hyperlink ref="O622" r:id="rId346" xr:uid="{5FE314AC-2EE4-4CE0-81B4-A92EB2440DAD}"/>
    <hyperlink ref="O623" r:id="rId347" xr:uid="{66526401-DEDE-4015-A91E-C0AFD46308B0}"/>
    <hyperlink ref="M381" r:id="rId348" display="http://sedarweb.org/docs/sar/S29_GOM blacktip report_SAR_final.pdf" xr:uid="{0715AF04-262A-4E81-AB47-58FED0C54267}"/>
    <hyperlink ref="M382" r:id="rId349" display="http://sedarweb.org/docs/sar/S29_GOM blacktip report_SAR_final.pdf" xr:uid="{21BC1E4A-5167-45DA-9266-EA3B913458D2}"/>
    <hyperlink ref="M383" r:id="rId350" display="http://sedarweb.org/docs/sar/S29_GOM blacktip report_SAR_final.pdf" xr:uid="{92E1155D-D907-49C6-8D13-436F6E7312B1}"/>
    <hyperlink ref="M384" r:id="rId351" display="http://sedarweb.org/docs/sar/S29_GOM blacktip report_SAR_final.pdf" xr:uid="{1AEEBEF4-9086-4574-863B-CAD52292F587}"/>
    <hyperlink ref="M385" r:id="rId352" display="http://sedarweb.org/docs/sar/S29_GOM blacktip report_SAR_final.pdf" xr:uid="{AEE5050A-E526-4151-92B5-2F92DC2B2573}"/>
    <hyperlink ref="M386" r:id="rId353" display="http://sedarweb.org/docs/sar/S29_GOM blacktip report_SAR_final.pdf" xr:uid="{CAB60B71-870D-49A9-BC30-123F35837642}"/>
    <hyperlink ref="M387" r:id="rId354" display="http://sedarweb.org/docs/sar/S29_GOM blacktip report_SAR_final.pdf" xr:uid="{82391B3D-1A79-4155-9450-EAEB1D4FAB7B}"/>
    <hyperlink ref="M388" r:id="rId355" display="http://sedarweb.org/docs/sar/S29_GOM blacktip report_SAR_final.pdf" xr:uid="{043DB585-1007-4DF7-BA0C-4DA691381416}"/>
    <hyperlink ref="M389" r:id="rId356" display="http://sedarweb.org/docs/sar/S29_GOM blacktip report_SAR_final.pdf" xr:uid="{45C901E5-2431-4724-82FD-CC1E7DBA8BFF}"/>
    <hyperlink ref="M390" r:id="rId357" display="http://sedarweb.org/docs/sar/S29_GOM blacktip report_SAR_final.pdf" xr:uid="{9B1071A5-68B8-437A-B759-579208A59F64}"/>
    <hyperlink ref="M391" r:id="rId358" display="http://sedarweb.org/docs/sar/S29_GOM blacktip report_SAR_final.pdf" xr:uid="{D9C2D708-E99B-4818-831A-C2E34EF3CB76}"/>
    <hyperlink ref="M392" r:id="rId359" display="http://sedarweb.org/docs/sar/S29_GOM blacktip report_SAR_final.pdf" xr:uid="{7F799849-5AE8-4165-B0D8-24A48A1E768D}"/>
    <hyperlink ref="M393" r:id="rId360" display="http://sedarweb.org/docs/sar/S29_GOM blacktip report_SAR_final.pdf" xr:uid="{158815E2-CD3B-4982-9705-6E72F0C9DCDE}"/>
    <hyperlink ref="M394" r:id="rId361" display="http://sedarweb.org/docs/sar/S29_GOM blacktip report_SAR_final.pdf" xr:uid="{AD3AE0D8-400A-4566-BDB6-4CDE18FB1AB6}"/>
    <hyperlink ref="M395" r:id="rId362" display="http://sedarweb.org/docs/sar/S29_GOM blacktip report_SAR_final.pdf" xr:uid="{D485146E-339C-4CE7-8114-F5894A5EFBC5}"/>
    <hyperlink ref="M396" r:id="rId363" display="http://sedarweb.org/docs/sar/S29_GOM blacktip report_SAR_final.pdf" xr:uid="{09164D2E-BE5A-443E-A447-682F445B782F}"/>
    <hyperlink ref="M397" r:id="rId364" display="http://sedarweb.org/docs/sar/S29_GOM blacktip report_SAR_final.pdf" xr:uid="{A4598F7E-D879-41F4-BD3A-3B3FDE3E78EB}"/>
    <hyperlink ref="M398" r:id="rId365" display="http://sedarweb.org/docs/sar/S29_GOM blacktip report_SAR_final.pdf" xr:uid="{123C00A4-B18C-4E40-80BE-90D08FBDB305}"/>
    <hyperlink ref="M399" r:id="rId366" display="http://sedarweb.org/docs/sar/S29_GOM blacktip report_SAR_final.pdf" xr:uid="{159CF493-04C2-4F7F-9906-62A016B3DC3B}"/>
    <hyperlink ref="O380" r:id="rId367" display="http://sedarweb.org/docs/sar/Final_LCS_SAR.pdf" xr:uid="{262D6A11-D4B3-4EAA-B572-708D169FCE71}"/>
    <hyperlink ref="O53:O71" r:id="rId368" display="http://sedarweb.org/docs/sar/Final_LCS_SAR.pdf" xr:uid="{7FE0B0A1-B134-46F5-97E8-EB7613798141}"/>
    <hyperlink ref="M509:M529" r:id="rId369" display="http://sedarweb.org/docs/sar/S29_GOM blacktip report_SAR_final.pdf" xr:uid="{19963385-E88B-4DD2-95AC-63230A1C9524}"/>
    <hyperlink ref="O509:O529" r:id="rId370" display="http://sedarweb.org/docs/sar/S29_GOM blacktip report_SAR_final.pdf" xr:uid="{7BF5A3D0-A36E-46CB-8B11-38B0A0E68ACC}"/>
  </hyperlinks>
  <pageMargins left="0.7" right="0.7" top="0.75" bottom="0.75" header="0.3" footer="0.3"/>
  <pageSetup paperSize="9" orientation="portrait" r:id="rId371"/>
  <tableParts count="1">
    <tablePart r:id="rId37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0CFB-B6F0-4594-90DA-0EED196F7047}">
  <dimension ref="A1:AG24"/>
  <sheetViews>
    <sheetView tabSelected="1"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AA24" sqref="AA24"/>
    </sheetView>
  </sheetViews>
  <sheetFormatPr defaultRowHeight="14.4" x14ac:dyDescent="0.3"/>
  <cols>
    <col min="1" max="1" width="27" customWidth="1"/>
    <col min="2" max="2" width="16.21875" customWidth="1"/>
    <col min="3" max="3" width="9" customWidth="1"/>
    <col min="4" max="4" width="16.21875" customWidth="1"/>
    <col min="5" max="5" width="14.33203125" customWidth="1"/>
    <col min="6" max="6" width="11.109375" customWidth="1"/>
    <col min="7" max="7" width="19.33203125" customWidth="1"/>
    <col min="8" max="8" width="18.44140625" customWidth="1"/>
    <col min="9" max="9" width="11.5546875" customWidth="1"/>
    <col min="10" max="10" width="10.6640625" customWidth="1"/>
    <col min="11" max="11" width="17.44140625" customWidth="1"/>
    <col min="12" max="12" width="14.77734375" customWidth="1"/>
    <col min="13" max="13" width="17.21875" customWidth="1"/>
    <col min="14" max="14" width="9.33203125" customWidth="1"/>
    <col min="15" max="15" width="20.33203125" customWidth="1"/>
    <col min="17" max="18" width="9.33203125" customWidth="1"/>
    <col min="19" max="19" width="16.44140625" customWidth="1"/>
    <col min="20" max="20" width="12.5546875" customWidth="1"/>
    <col min="21" max="22" width="10.5546875" customWidth="1"/>
    <col min="23" max="24" width="14" customWidth="1"/>
    <col min="25" max="25" width="12.109375" customWidth="1"/>
    <col min="26" max="26" width="10.6640625" customWidth="1"/>
    <col min="27" max="27" width="9.44140625" customWidth="1"/>
    <col min="28" max="28" width="10.109375" customWidth="1"/>
    <col min="29" max="29" width="12.33203125" customWidth="1"/>
    <col min="30" max="30" width="12.6640625" customWidth="1"/>
    <col min="31" max="31" width="12.109375" customWidth="1"/>
    <col min="32" max="32" width="11.5546875" customWidth="1"/>
  </cols>
  <sheetData>
    <row r="1" spans="1:33" x14ac:dyDescent="0.3">
      <c r="A1" s="10" t="s">
        <v>145</v>
      </c>
      <c r="B1" s="10" t="s">
        <v>146</v>
      </c>
      <c r="C1" s="11" t="s">
        <v>167</v>
      </c>
      <c r="D1" s="11" t="s">
        <v>168</v>
      </c>
      <c r="E1" s="12" t="s">
        <v>169</v>
      </c>
      <c r="F1" s="11" t="s">
        <v>170</v>
      </c>
      <c r="G1" s="11" t="s">
        <v>171</v>
      </c>
      <c r="H1" s="11" t="s">
        <v>172</v>
      </c>
      <c r="I1" s="13" t="s">
        <v>173</v>
      </c>
      <c r="J1" s="11" t="s">
        <v>174</v>
      </c>
      <c r="K1" s="13" t="s">
        <v>175</v>
      </c>
      <c r="L1" s="11" t="s">
        <v>176</v>
      </c>
      <c r="M1" s="14" t="s">
        <v>177</v>
      </c>
      <c r="N1" s="11" t="s">
        <v>178</v>
      </c>
      <c r="O1" s="11" t="s">
        <v>179</v>
      </c>
      <c r="P1" s="11" t="s">
        <v>180</v>
      </c>
      <c r="Q1" s="15" t="s">
        <v>181</v>
      </c>
      <c r="R1" s="15" t="s">
        <v>182</v>
      </c>
      <c r="S1" s="16" t="s">
        <v>183</v>
      </c>
      <c r="T1" s="11" t="s">
        <v>184</v>
      </c>
      <c r="U1" s="13" t="s">
        <v>185</v>
      </c>
      <c r="V1" s="11" t="s">
        <v>186</v>
      </c>
      <c r="W1" s="13" t="s">
        <v>187</v>
      </c>
      <c r="X1" s="17" t="s">
        <v>188</v>
      </c>
      <c r="Y1" s="11" t="s">
        <v>189</v>
      </c>
      <c r="Z1" s="11" t="s">
        <v>190</v>
      </c>
      <c r="AA1" s="11" t="s">
        <v>191</v>
      </c>
      <c r="AB1" s="11" t="s">
        <v>192</v>
      </c>
      <c r="AC1" s="11" t="s">
        <v>206</v>
      </c>
      <c r="AD1" s="11" t="s">
        <v>207</v>
      </c>
      <c r="AE1" s="11" t="s">
        <v>205</v>
      </c>
      <c r="AF1" s="11" t="s">
        <v>194</v>
      </c>
      <c r="AG1" s="46" t="s">
        <v>202</v>
      </c>
    </row>
    <row r="2" spans="1:33" x14ac:dyDescent="0.3">
      <c r="A2" s="20" t="s">
        <v>0</v>
      </c>
      <c r="B2" s="18" t="s">
        <v>1</v>
      </c>
      <c r="C2" s="22" t="s">
        <v>195</v>
      </c>
      <c r="D2" s="23" t="s">
        <v>196</v>
      </c>
      <c r="E2" s="40">
        <v>4.3600000000000003</v>
      </c>
      <c r="F2" s="23" t="s">
        <v>197</v>
      </c>
      <c r="G2" s="39">
        <v>500</v>
      </c>
      <c r="H2" s="23" t="s">
        <v>200</v>
      </c>
      <c r="I2" s="24">
        <v>5</v>
      </c>
      <c r="J2" s="23" t="s">
        <v>197</v>
      </c>
      <c r="K2" s="37">
        <v>2</v>
      </c>
      <c r="L2" s="38" t="s">
        <v>199</v>
      </c>
      <c r="M2" s="25">
        <v>2.8333333330000001</v>
      </c>
      <c r="N2" s="26" t="s">
        <v>198</v>
      </c>
      <c r="O2" s="36">
        <v>115</v>
      </c>
      <c r="P2" s="36" t="s">
        <v>196</v>
      </c>
      <c r="Q2" s="24">
        <v>144.5521469</v>
      </c>
      <c r="R2" s="24" t="s">
        <v>197</v>
      </c>
      <c r="S2" s="29">
        <v>0.28832222499999999</v>
      </c>
      <c r="T2" s="23" t="s">
        <v>197</v>
      </c>
      <c r="U2" s="24">
        <v>130</v>
      </c>
      <c r="V2" s="23" t="s">
        <v>197</v>
      </c>
      <c r="W2" s="24">
        <v>20</v>
      </c>
      <c r="X2" s="31" t="s">
        <v>197</v>
      </c>
      <c r="Y2" s="35">
        <v>21.5</v>
      </c>
      <c r="Z2" t="s">
        <v>196</v>
      </c>
      <c r="AC2" s="33">
        <v>9</v>
      </c>
      <c r="AD2" s="33">
        <v>64</v>
      </c>
      <c r="AE2" s="34">
        <v>36.5</v>
      </c>
      <c r="AF2" s="35" t="s">
        <v>198</v>
      </c>
      <c r="AG2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3" spans="1:33" x14ac:dyDescent="0.3">
      <c r="A3" s="21" t="s">
        <v>0</v>
      </c>
      <c r="B3" s="19" t="s">
        <v>12</v>
      </c>
      <c r="C3" s="22" t="s">
        <v>195</v>
      </c>
      <c r="D3" s="23" t="s">
        <v>196</v>
      </c>
      <c r="E3" s="40">
        <v>4.3600000000000003</v>
      </c>
      <c r="F3" s="23" t="s">
        <v>197</v>
      </c>
      <c r="G3" s="39">
        <v>500</v>
      </c>
      <c r="H3" s="23" t="s">
        <v>200</v>
      </c>
      <c r="I3" s="24">
        <v>5</v>
      </c>
      <c r="J3" s="23" t="s">
        <v>197</v>
      </c>
      <c r="K3" s="37">
        <v>2</v>
      </c>
      <c r="L3" s="38" t="s">
        <v>199</v>
      </c>
      <c r="M3" s="25">
        <v>2.8333333330000001</v>
      </c>
      <c r="N3" s="26" t="s">
        <v>198</v>
      </c>
      <c r="O3" s="36">
        <v>115</v>
      </c>
      <c r="P3" s="36" t="s">
        <v>196</v>
      </c>
      <c r="Q3" s="27">
        <v>179.77914050000001</v>
      </c>
      <c r="R3" s="28" t="s">
        <v>197</v>
      </c>
      <c r="S3" s="30">
        <v>0.18363341</v>
      </c>
      <c r="T3" s="26" t="s">
        <v>197</v>
      </c>
      <c r="U3" s="27">
        <v>130</v>
      </c>
      <c r="V3" s="26" t="s">
        <v>197</v>
      </c>
      <c r="W3" s="27">
        <v>20</v>
      </c>
      <c r="X3" s="32" t="s">
        <v>197</v>
      </c>
      <c r="Y3" s="35">
        <v>21.5</v>
      </c>
      <c r="Z3" t="s">
        <v>196</v>
      </c>
      <c r="AC3" s="33">
        <v>9</v>
      </c>
      <c r="AD3" s="33">
        <v>64</v>
      </c>
      <c r="AE3" s="34">
        <v>36.5</v>
      </c>
      <c r="AF3" s="35" t="s">
        <v>198</v>
      </c>
      <c r="AG3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4" spans="1:33" x14ac:dyDescent="0.3">
      <c r="A4" s="21" t="s">
        <v>20</v>
      </c>
      <c r="B4" s="19" t="s">
        <v>21</v>
      </c>
      <c r="C4" s="38" t="s">
        <v>195</v>
      </c>
      <c r="D4" s="38" t="s">
        <v>198</v>
      </c>
      <c r="E4" s="41">
        <v>4.1100000000000003</v>
      </c>
      <c r="F4" s="38" t="s">
        <v>198</v>
      </c>
      <c r="G4" s="38">
        <v>570</v>
      </c>
      <c r="H4" s="42" t="s">
        <v>225</v>
      </c>
      <c r="I4" s="42">
        <v>9</v>
      </c>
      <c r="J4" s="38" t="s">
        <v>199</v>
      </c>
      <c r="K4" s="42">
        <v>2</v>
      </c>
      <c r="L4" s="38" t="s">
        <v>199</v>
      </c>
      <c r="M4" s="41">
        <v>6</v>
      </c>
      <c r="N4" s="38" t="s">
        <v>199</v>
      </c>
      <c r="O4" s="38">
        <v>136</v>
      </c>
      <c r="P4" s="38" t="s">
        <v>225</v>
      </c>
      <c r="Q4" s="42">
        <v>163</v>
      </c>
      <c r="R4" s="43" t="s">
        <v>201</v>
      </c>
      <c r="S4" s="44">
        <v>0.29399999999999998</v>
      </c>
      <c r="T4" s="38" t="s">
        <v>199</v>
      </c>
      <c r="U4" s="33">
        <v>190</v>
      </c>
      <c r="V4" s="38" t="s">
        <v>199</v>
      </c>
      <c r="W4" s="42">
        <v>12</v>
      </c>
      <c r="X4" s="45" t="s">
        <v>199</v>
      </c>
      <c r="Y4" s="38">
        <v>25</v>
      </c>
      <c r="Z4" t="s">
        <v>196</v>
      </c>
      <c r="AC4" s="33">
        <v>0</v>
      </c>
      <c r="AD4" s="33">
        <v>1000</v>
      </c>
      <c r="AE4" s="33">
        <v>500</v>
      </c>
      <c r="AF4" s="38" t="s">
        <v>198</v>
      </c>
      <c r="AG4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5" spans="1:33" x14ac:dyDescent="0.3">
      <c r="A5" s="80" t="s">
        <v>244</v>
      </c>
      <c r="B5" s="83" t="s">
        <v>234</v>
      </c>
      <c r="C5" s="38" t="s">
        <v>195</v>
      </c>
      <c r="D5" s="38" t="s">
        <v>198</v>
      </c>
      <c r="E5" s="41">
        <v>4.5</v>
      </c>
      <c r="F5" s="38" t="s">
        <v>198</v>
      </c>
      <c r="G5" s="38">
        <v>850</v>
      </c>
      <c r="H5" s="38" t="s">
        <v>245</v>
      </c>
      <c r="I5" s="42">
        <v>27.7</v>
      </c>
      <c r="J5" s="38" t="s">
        <v>199</v>
      </c>
      <c r="K5" s="33">
        <v>2</v>
      </c>
      <c r="L5" s="38" t="s">
        <v>199</v>
      </c>
      <c r="M5" s="41">
        <v>20.9</v>
      </c>
      <c r="N5" s="38" t="s">
        <v>199</v>
      </c>
      <c r="O5" s="68">
        <v>223</v>
      </c>
      <c r="P5" s="68" t="s">
        <v>245</v>
      </c>
      <c r="Q5" s="42">
        <v>272</v>
      </c>
      <c r="R5" s="42" t="s">
        <v>245</v>
      </c>
      <c r="S5" s="44">
        <v>4.9000000000000002E-2</v>
      </c>
      <c r="T5" s="38" t="s">
        <v>199</v>
      </c>
      <c r="U5" s="42">
        <v>275</v>
      </c>
      <c r="V5" s="38" t="s">
        <v>199</v>
      </c>
      <c r="W5" s="42">
        <v>34.5</v>
      </c>
      <c r="X5" s="45" t="s">
        <v>199</v>
      </c>
      <c r="Y5" s="68">
        <v>17</v>
      </c>
      <c r="Z5" s="68" t="s">
        <v>269</v>
      </c>
      <c r="AA5" s="68"/>
      <c r="AB5" s="68"/>
      <c r="AC5" s="33">
        <v>0</v>
      </c>
      <c r="AD5" s="33">
        <v>360</v>
      </c>
      <c r="AE5" s="34">
        <v>180</v>
      </c>
      <c r="AF5" s="35" t="s">
        <v>198</v>
      </c>
      <c r="AG5" s="69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6" spans="1:33" x14ac:dyDescent="0.3">
      <c r="A6" s="80" t="s">
        <v>242</v>
      </c>
      <c r="B6" s="83" t="s">
        <v>238</v>
      </c>
      <c r="C6" s="38" t="s">
        <v>195</v>
      </c>
      <c r="D6" s="48" t="s">
        <v>203</v>
      </c>
      <c r="E6" s="49">
        <v>4.2</v>
      </c>
      <c r="F6" s="48" t="s">
        <v>197</v>
      </c>
      <c r="G6" s="87">
        <v>670</v>
      </c>
      <c r="H6" s="38" t="s">
        <v>243</v>
      </c>
      <c r="I6" s="42">
        <v>8.5</v>
      </c>
      <c r="J6" s="38" t="s">
        <v>243</v>
      </c>
      <c r="K6" s="33">
        <v>2</v>
      </c>
      <c r="L6" s="38" t="s">
        <v>243</v>
      </c>
      <c r="M6" s="89">
        <v>8</v>
      </c>
      <c r="N6" s="63" t="s">
        <v>243</v>
      </c>
      <c r="O6" s="63">
        <v>222</v>
      </c>
      <c r="P6" s="63" t="s">
        <v>243</v>
      </c>
      <c r="Q6" s="43">
        <v>288</v>
      </c>
      <c r="R6" s="43" t="s">
        <v>243</v>
      </c>
      <c r="S6" s="77">
        <v>0.151</v>
      </c>
      <c r="T6" s="63" t="s">
        <v>243</v>
      </c>
      <c r="U6" s="51">
        <v>300</v>
      </c>
      <c r="V6" s="48" t="s">
        <v>197</v>
      </c>
      <c r="W6" s="51">
        <v>27</v>
      </c>
      <c r="X6" s="55" t="s">
        <v>197</v>
      </c>
      <c r="Y6" s="68">
        <v>19</v>
      </c>
      <c r="Z6" s="68" t="s">
        <v>270</v>
      </c>
      <c r="AA6" s="68"/>
      <c r="AB6" s="68"/>
      <c r="AC6" s="38">
        <v>0</v>
      </c>
      <c r="AD6" s="38">
        <v>100</v>
      </c>
      <c r="AE6" s="34">
        <v>50</v>
      </c>
      <c r="AF6" s="35" t="s">
        <v>198</v>
      </c>
      <c r="AG6" s="69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7" spans="1:33" x14ac:dyDescent="0.3">
      <c r="A7" s="80" t="s">
        <v>257</v>
      </c>
      <c r="B7" s="83" t="s">
        <v>258</v>
      </c>
      <c r="C7" s="38" t="s">
        <v>195</v>
      </c>
      <c r="D7" s="38" t="s">
        <v>198</v>
      </c>
      <c r="E7" s="41">
        <v>4.5</v>
      </c>
      <c r="F7" s="38" t="s">
        <v>198</v>
      </c>
      <c r="G7" s="68">
        <v>370</v>
      </c>
      <c r="H7" s="38" t="s">
        <v>196</v>
      </c>
      <c r="I7" s="42">
        <v>11.2</v>
      </c>
      <c r="J7" s="38" t="s">
        <v>199</v>
      </c>
      <c r="K7" s="33">
        <v>2</v>
      </c>
      <c r="L7" s="38" t="s">
        <v>260</v>
      </c>
      <c r="M7" s="76">
        <v>6</v>
      </c>
      <c r="N7" s="38" t="s">
        <v>260</v>
      </c>
      <c r="O7" s="38">
        <v>101</v>
      </c>
      <c r="P7" s="38" t="s">
        <v>260</v>
      </c>
      <c r="Q7" s="42">
        <v>116.5</v>
      </c>
      <c r="R7" s="42" t="s">
        <v>260</v>
      </c>
      <c r="S7" s="44">
        <v>0.29799999999999999</v>
      </c>
      <c r="T7" s="38" t="s">
        <v>260</v>
      </c>
      <c r="U7" s="42">
        <v>133</v>
      </c>
      <c r="V7" s="38" t="s">
        <v>260</v>
      </c>
      <c r="W7" s="42">
        <v>16</v>
      </c>
      <c r="X7" s="45" t="s">
        <v>260</v>
      </c>
      <c r="Y7" s="68">
        <v>26</v>
      </c>
      <c r="Z7" s="68" t="s">
        <v>260</v>
      </c>
      <c r="AA7" s="68"/>
      <c r="AB7" s="68"/>
      <c r="AC7" s="38"/>
      <c r="AD7" s="38"/>
      <c r="AE7" s="35">
        <v>45</v>
      </c>
      <c r="AF7" s="35" t="s">
        <v>265</v>
      </c>
      <c r="AG7" s="69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8" spans="1:33" x14ac:dyDescent="0.3">
      <c r="A8" s="20" t="s">
        <v>24</v>
      </c>
      <c r="B8" s="18" t="s">
        <v>25</v>
      </c>
      <c r="C8" s="48" t="s">
        <v>195</v>
      </c>
      <c r="D8" s="48" t="s">
        <v>203</v>
      </c>
      <c r="E8" s="49">
        <v>4.51</v>
      </c>
      <c r="F8" s="48" t="s">
        <v>197</v>
      </c>
      <c r="G8" s="50">
        <v>720</v>
      </c>
      <c r="H8" s="48" t="s">
        <v>204</v>
      </c>
      <c r="I8" s="51">
        <v>8</v>
      </c>
      <c r="J8" s="48" t="s">
        <v>197</v>
      </c>
      <c r="K8" s="52">
        <v>2</v>
      </c>
      <c r="L8" s="38" t="s">
        <v>199</v>
      </c>
      <c r="M8" s="53">
        <v>10</v>
      </c>
      <c r="N8" s="48" t="s">
        <v>198</v>
      </c>
      <c r="O8" s="38">
        <v>180</v>
      </c>
      <c r="P8" s="38" t="s">
        <v>217</v>
      </c>
      <c r="Q8" s="51">
        <v>343.75</v>
      </c>
      <c r="R8" s="58" t="s">
        <v>197</v>
      </c>
      <c r="S8" s="54">
        <v>8.6375752E-2</v>
      </c>
      <c r="T8" s="48" t="s">
        <v>197</v>
      </c>
      <c r="U8" s="51">
        <v>314</v>
      </c>
      <c r="V8" s="48" t="s">
        <v>197</v>
      </c>
      <c r="W8" s="51">
        <v>25</v>
      </c>
      <c r="X8" s="55" t="s">
        <v>197</v>
      </c>
      <c r="Y8">
        <v>21</v>
      </c>
      <c r="Z8" t="s">
        <v>196</v>
      </c>
      <c r="AC8" s="33">
        <v>0</v>
      </c>
      <c r="AD8" s="33">
        <v>500</v>
      </c>
      <c r="AE8" s="34">
        <v>250</v>
      </c>
      <c r="AF8" s="35" t="s">
        <v>198</v>
      </c>
      <c r="AG8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9" spans="1:33" x14ac:dyDescent="0.3">
      <c r="A9" s="21" t="s">
        <v>128</v>
      </c>
      <c r="B9" s="19" t="s">
        <v>129</v>
      </c>
      <c r="C9" s="48" t="s">
        <v>208</v>
      </c>
      <c r="D9" s="48" t="s">
        <v>203</v>
      </c>
      <c r="E9" s="49">
        <v>4.2</v>
      </c>
      <c r="F9" s="48" t="s">
        <v>197</v>
      </c>
      <c r="G9" s="38">
        <v>538</v>
      </c>
      <c r="H9" s="48" t="s">
        <v>209</v>
      </c>
      <c r="I9" s="51">
        <v>4</v>
      </c>
      <c r="J9" s="48" t="s">
        <v>197</v>
      </c>
      <c r="K9" s="52">
        <v>2</v>
      </c>
      <c r="L9" s="38" t="s">
        <v>199</v>
      </c>
      <c r="M9" s="79">
        <v>4.3</v>
      </c>
      <c r="N9" s="38" t="s">
        <v>209</v>
      </c>
      <c r="O9" s="38">
        <v>123</v>
      </c>
      <c r="P9" s="38" t="s">
        <v>209</v>
      </c>
      <c r="Q9" s="42">
        <v>156</v>
      </c>
      <c r="R9" s="42" t="s">
        <v>209</v>
      </c>
      <c r="S9" s="44">
        <v>0.24</v>
      </c>
      <c r="T9" s="38" t="s">
        <v>209</v>
      </c>
      <c r="U9" s="51">
        <v>150</v>
      </c>
      <c r="V9" s="48" t="s">
        <v>197</v>
      </c>
      <c r="W9" s="51">
        <v>8.0500001910000005</v>
      </c>
      <c r="X9" s="55" t="s">
        <v>197</v>
      </c>
      <c r="Y9">
        <v>21.8</v>
      </c>
      <c r="Z9" t="s">
        <v>196</v>
      </c>
      <c r="AC9" s="33">
        <v>0</v>
      </c>
      <c r="AD9" s="33">
        <v>10</v>
      </c>
      <c r="AE9" s="34">
        <v>5</v>
      </c>
      <c r="AF9" s="35" t="s">
        <v>198</v>
      </c>
      <c r="AG9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0" spans="1:33" x14ac:dyDescent="0.3">
      <c r="A10" s="20" t="s">
        <v>128</v>
      </c>
      <c r="B10" s="18" t="s">
        <v>135</v>
      </c>
      <c r="C10" s="48" t="s">
        <v>208</v>
      </c>
      <c r="D10" s="48" t="s">
        <v>203</v>
      </c>
      <c r="E10" s="49">
        <v>4.2</v>
      </c>
      <c r="F10" s="48" t="s">
        <v>197</v>
      </c>
      <c r="G10" s="38">
        <v>538</v>
      </c>
      <c r="H10" s="48" t="s">
        <v>209</v>
      </c>
      <c r="I10" s="51">
        <v>4</v>
      </c>
      <c r="J10" s="48" t="s">
        <v>197</v>
      </c>
      <c r="K10" s="52">
        <v>2</v>
      </c>
      <c r="L10" s="38" t="s">
        <v>199</v>
      </c>
      <c r="M10" s="53">
        <v>4.1000001429999999</v>
      </c>
      <c r="N10" s="48" t="s">
        <v>198</v>
      </c>
      <c r="O10" s="56">
        <v>123</v>
      </c>
      <c r="P10" s="56" t="s">
        <v>196</v>
      </c>
      <c r="Q10" s="51">
        <v>156</v>
      </c>
      <c r="R10" s="51" t="s">
        <v>197</v>
      </c>
      <c r="S10" s="54">
        <v>0.23999999499999999</v>
      </c>
      <c r="T10" s="48" t="s">
        <v>197</v>
      </c>
      <c r="U10" s="51">
        <v>150</v>
      </c>
      <c r="V10" s="48" t="s">
        <v>197</v>
      </c>
      <c r="W10" s="51">
        <v>8.0500001910000005</v>
      </c>
      <c r="X10" s="55" t="s">
        <v>197</v>
      </c>
      <c r="Y10" s="38">
        <v>21.8</v>
      </c>
      <c r="Z10" t="s">
        <v>196</v>
      </c>
      <c r="AA10" s="38"/>
      <c r="AB10" s="38"/>
      <c r="AC10" s="33">
        <v>0</v>
      </c>
      <c r="AD10" s="33">
        <v>10</v>
      </c>
      <c r="AE10" s="34">
        <v>5</v>
      </c>
      <c r="AF10" s="35" t="s">
        <v>198</v>
      </c>
      <c r="AG10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1" spans="1:33" x14ac:dyDescent="0.3">
      <c r="A11" s="21" t="s">
        <v>31</v>
      </c>
      <c r="B11" s="19" t="s">
        <v>32</v>
      </c>
      <c r="C11" s="48" t="s">
        <v>195</v>
      </c>
      <c r="D11" s="48" t="s">
        <v>203</v>
      </c>
      <c r="E11" s="49">
        <v>4.37</v>
      </c>
      <c r="F11" s="48" t="s">
        <v>197</v>
      </c>
      <c r="G11" s="50">
        <v>700</v>
      </c>
      <c r="H11" s="48" t="s">
        <v>210</v>
      </c>
      <c r="I11" s="51">
        <v>6</v>
      </c>
      <c r="J11" s="48" t="s">
        <v>197</v>
      </c>
      <c r="K11" s="52">
        <v>2</v>
      </c>
      <c r="L11" s="38" t="s">
        <v>199</v>
      </c>
      <c r="M11" s="57">
        <v>7</v>
      </c>
      <c r="N11" s="48" t="s">
        <v>198</v>
      </c>
      <c r="O11" s="38">
        <v>165</v>
      </c>
      <c r="P11" s="38" t="s">
        <v>196</v>
      </c>
      <c r="Q11" s="51">
        <v>188.5499992</v>
      </c>
      <c r="R11" s="51" t="s">
        <v>197</v>
      </c>
      <c r="S11" s="54">
        <v>0.21151447000000001</v>
      </c>
      <c r="T11" s="48" t="s">
        <v>197</v>
      </c>
      <c r="U11" s="51">
        <v>191</v>
      </c>
      <c r="V11" s="48" t="s">
        <v>197</v>
      </c>
      <c r="W11" s="51">
        <v>14.25</v>
      </c>
      <c r="X11" s="55" t="s">
        <v>197</v>
      </c>
      <c r="Y11" s="38">
        <v>26</v>
      </c>
      <c r="Z11" t="s">
        <v>196</v>
      </c>
      <c r="AA11" s="38"/>
      <c r="AB11" s="38"/>
      <c r="AC11" s="33">
        <v>0</v>
      </c>
      <c r="AD11" s="33">
        <v>100</v>
      </c>
      <c r="AE11" s="34">
        <v>50</v>
      </c>
      <c r="AF11" s="35" t="s">
        <v>198</v>
      </c>
      <c r="AG11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2" spans="1:33" x14ac:dyDescent="0.3">
      <c r="A12" s="20" t="s">
        <v>31</v>
      </c>
      <c r="B12" s="18" t="s">
        <v>41</v>
      </c>
      <c r="C12" s="59" t="s">
        <v>195</v>
      </c>
      <c r="D12" s="59" t="s">
        <v>203</v>
      </c>
      <c r="E12" s="60">
        <v>4.37</v>
      </c>
      <c r="F12" s="59" t="s">
        <v>197</v>
      </c>
      <c r="G12" s="87">
        <v>700</v>
      </c>
      <c r="H12" s="59" t="s">
        <v>210</v>
      </c>
      <c r="I12" s="51">
        <v>6</v>
      </c>
      <c r="J12" s="48" t="s">
        <v>197</v>
      </c>
      <c r="K12" s="62">
        <v>2</v>
      </c>
      <c r="L12" s="38" t="s">
        <v>199</v>
      </c>
      <c r="M12" s="57">
        <v>7</v>
      </c>
      <c r="N12" s="48" t="s">
        <v>198</v>
      </c>
      <c r="O12" s="63">
        <v>165</v>
      </c>
      <c r="P12" s="63" t="s">
        <v>196</v>
      </c>
      <c r="Q12" s="51">
        <v>194.4945984</v>
      </c>
      <c r="R12" s="51" t="s">
        <v>197</v>
      </c>
      <c r="S12" s="54">
        <v>0.22131568400000001</v>
      </c>
      <c r="T12" s="48" t="s">
        <v>197</v>
      </c>
      <c r="U12" s="51">
        <v>191</v>
      </c>
      <c r="V12" s="48" t="s">
        <v>197</v>
      </c>
      <c r="W12" s="51">
        <v>14.25</v>
      </c>
      <c r="X12" s="55" t="s">
        <v>197</v>
      </c>
      <c r="Y12" s="38">
        <v>26</v>
      </c>
      <c r="Z12" t="s">
        <v>196</v>
      </c>
      <c r="AC12" s="33">
        <v>0</v>
      </c>
      <c r="AD12" s="33">
        <v>100</v>
      </c>
      <c r="AE12" s="34">
        <v>50</v>
      </c>
      <c r="AF12" s="35" t="s">
        <v>198</v>
      </c>
      <c r="AG12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3" spans="1:33" x14ac:dyDescent="0.3">
      <c r="A13" s="20" t="s">
        <v>48</v>
      </c>
      <c r="B13" s="18" t="s">
        <v>49</v>
      </c>
      <c r="C13" s="63" t="s">
        <v>211</v>
      </c>
      <c r="D13" s="63" t="s">
        <v>198</v>
      </c>
      <c r="E13" s="71">
        <v>4.16</v>
      </c>
      <c r="F13" s="63" t="s">
        <v>198</v>
      </c>
      <c r="G13" s="68">
        <v>640</v>
      </c>
      <c r="H13" s="63" t="s">
        <v>212</v>
      </c>
      <c r="I13" s="42">
        <v>9.75</v>
      </c>
      <c r="J13" s="38" t="s">
        <v>199</v>
      </c>
      <c r="K13" s="73">
        <v>2</v>
      </c>
      <c r="L13" s="38" t="s">
        <v>199</v>
      </c>
      <c r="M13" s="41">
        <v>5.5</v>
      </c>
      <c r="N13" s="38" t="s">
        <v>199</v>
      </c>
      <c r="O13" s="63">
        <v>193</v>
      </c>
      <c r="P13" s="63" t="s">
        <v>212</v>
      </c>
      <c r="Q13" s="42">
        <v>309</v>
      </c>
      <c r="R13" s="42" t="s">
        <v>212</v>
      </c>
      <c r="S13" s="44">
        <v>0.10100000000000001</v>
      </c>
      <c r="T13" s="38" t="s">
        <v>199</v>
      </c>
      <c r="U13" s="42">
        <v>285</v>
      </c>
      <c r="V13" s="38" t="s">
        <v>199</v>
      </c>
      <c r="W13" s="42">
        <v>14</v>
      </c>
      <c r="X13" s="45" t="s">
        <v>199</v>
      </c>
      <c r="Y13" s="68">
        <v>27.5</v>
      </c>
      <c r="Z13" t="s">
        <v>196</v>
      </c>
      <c r="AA13" s="68"/>
      <c r="AB13" s="68"/>
      <c r="AC13" s="33">
        <v>0</v>
      </c>
      <c r="AD13" s="33">
        <v>230</v>
      </c>
      <c r="AE13" s="34">
        <v>115</v>
      </c>
      <c r="AF13" s="35" t="s">
        <v>198</v>
      </c>
      <c r="AG13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4" spans="1:33" x14ac:dyDescent="0.3">
      <c r="A14" s="21" t="s">
        <v>48</v>
      </c>
      <c r="B14" s="19" t="s">
        <v>50</v>
      </c>
      <c r="C14" s="38" t="s">
        <v>211</v>
      </c>
      <c r="D14" s="38" t="s">
        <v>198</v>
      </c>
      <c r="E14" s="41">
        <v>4.16</v>
      </c>
      <c r="F14" s="38" t="s">
        <v>198</v>
      </c>
      <c r="G14" s="68">
        <v>640</v>
      </c>
      <c r="H14" s="38" t="s">
        <v>212</v>
      </c>
      <c r="I14" s="42">
        <v>9.75</v>
      </c>
      <c r="J14" s="38" t="s">
        <v>199</v>
      </c>
      <c r="K14" s="33">
        <v>2</v>
      </c>
      <c r="L14" s="38" t="s">
        <v>199</v>
      </c>
      <c r="M14" s="41">
        <v>5.5</v>
      </c>
      <c r="N14" s="38" t="s">
        <v>199</v>
      </c>
      <c r="O14" s="38">
        <v>193</v>
      </c>
      <c r="P14" s="38" t="s">
        <v>212</v>
      </c>
      <c r="Q14" s="42">
        <v>309</v>
      </c>
      <c r="R14" s="43" t="s">
        <v>212</v>
      </c>
      <c r="S14" s="44">
        <v>0.10100000000000001</v>
      </c>
      <c r="T14" s="38" t="s">
        <v>199</v>
      </c>
      <c r="U14" s="42">
        <v>285</v>
      </c>
      <c r="V14" s="38" t="s">
        <v>199</v>
      </c>
      <c r="W14" s="42">
        <v>14</v>
      </c>
      <c r="X14" s="38" t="s">
        <v>199</v>
      </c>
      <c r="Y14" s="68">
        <v>27.5</v>
      </c>
      <c r="Z14" t="s">
        <v>196</v>
      </c>
      <c r="AA14" s="68"/>
      <c r="AB14" s="68"/>
      <c r="AC14" s="33">
        <v>0</v>
      </c>
      <c r="AD14" s="33">
        <v>230</v>
      </c>
      <c r="AE14" s="34">
        <v>115</v>
      </c>
      <c r="AF14" s="35" t="s">
        <v>198</v>
      </c>
      <c r="AG14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5" spans="1:33" x14ac:dyDescent="0.3">
      <c r="A15" s="21" t="s">
        <v>77</v>
      </c>
      <c r="B15" s="19" t="s">
        <v>78</v>
      </c>
      <c r="C15" s="48" t="s">
        <v>195</v>
      </c>
      <c r="D15" s="48" t="s">
        <v>203</v>
      </c>
      <c r="E15" s="49">
        <v>4.28</v>
      </c>
      <c r="F15" s="48" t="s">
        <v>197</v>
      </c>
      <c r="G15" s="61">
        <v>753</v>
      </c>
      <c r="H15" s="88" t="s">
        <v>213</v>
      </c>
      <c r="I15" s="58">
        <v>9</v>
      </c>
      <c r="J15" s="59" t="s">
        <v>197</v>
      </c>
      <c r="K15" s="52">
        <v>3</v>
      </c>
      <c r="L15" s="38" t="s">
        <v>199</v>
      </c>
      <c r="M15" s="57">
        <v>20.333333329999999</v>
      </c>
      <c r="N15" s="48" t="s">
        <v>198</v>
      </c>
      <c r="O15" s="38">
        <v>235</v>
      </c>
      <c r="P15" s="38" t="s">
        <v>196</v>
      </c>
      <c r="Q15" s="58">
        <v>459</v>
      </c>
      <c r="R15" s="58" t="s">
        <v>197</v>
      </c>
      <c r="S15" s="54">
        <v>3.4200002E-2</v>
      </c>
      <c r="T15" s="48" t="s">
        <v>197</v>
      </c>
      <c r="U15" s="51">
        <v>329</v>
      </c>
      <c r="V15" s="48" t="s">
        <v>197</v>
      </c>
      <c r="W15" s="51">
        <v>39</v>
      </c>
      <c r="X15" s="55" t="s">
        <v>197</v>
      </c>
      <c r="Y15" s="38">
        <f>AVERAGE(24, 15, 18)</f>
        <v>19</v>
      </c>
      <c r="Z15" t="s">
        <v>196</v>
      </c>
      <c r="AC15" s="33">
        <v>0</v>
      </c>
      <c r="AD15" s="33">
        <v>400</v>
      </c>
      <c r="AE15" s="33">
        <v>200</v>
      </c>
      <c r="AF15" s="38" t="s">
        <v>198</v>
      </c>
      <c r="AG15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6" spans="1:33" x14ac:dyDescent="0.3">
      <c r="A16" s="21" t="s">
        <v>77</v>
      </c>
      <c r="B16" s="19" t="s">
        <v>127</v>
      </c>
      <c r="C16" s="48" t="s">
        <v>195</v>
      </c>
      <c r="D16" s="48" t="s">
        <v>203</v>
      </c>
      <c r="E16" s="49">
        <v>4.28</v>
      </c>
      <c r="F16" s="48" t="s">
        <v>197</v>
      </c>
      <c r="G16" s="61">
        <v>753</v>
      </c>
      <c r="H16" s="88" t="s">
        <v>213</v>
      </c>
      <c r="I16" s="58">
        <v>9</v>
      </c>
      <c r="J16" s="59" t="s">
        <v>197</v>
      </c>
      <c r="K16" s="52">
        <v>3</v>
      </c>
      <c r="L16" s="38" t="s">
        <v>199</v>
      </c>
      <c r="M16" s="57">
        <v>20.333333329999999</v>
      </c>
      <c r="N16" s="48" t="s">
        <v>198</v>
      </c>
      <c r="O16" s="38">
        <v>235</v>
      </c>
      <c r="P16" s="38" t="s">
        <v>196</v>
      </c>
      <c r="Q16" s="58">
        <v>459</v>
      </c>
      <c r="R16" s="58" t="s">
        <v>197</v>
      </c>
      <c r="S16" s="54">
        <v>3.4200002E-2</v>
      </c>
      <c r="T16" s="48" t="s">
        <v>197</v>
      </c>
      <c r="U16" s="51">
        <v>329</v>
      </c>
      <c r="V16" s="48" t="s">
        <v>197</v>
      </c>
      <c r="W16" s="51">
        <v>39</v>
      </c>
      <c r="X16" s="55" t="s">
        <v>197</v>
      </c>
      <c r="Y16" s="38">
        <f>AVERAGE(24, 15, 18)</f>
        <v>19</v>
      </c>
      <c r="Z16" t="s">
        <v>196</v>
      </c>
      <c r="AC16" s="33">
        <v>0</v>
      </c>
      <c r="AD16" s="33">
        <v>400</v>
      </c>
      <c r="AE16" s="33">
        <v>200</v>
      </c>
      <c r="AF16" s="38" t="s">
        <v>198</v>
      </c>
      <c r="AG16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7" spans="1:33" x14ac:dyDescent="0.3">
      <c r="A17" s="20" t="s">
        <v>56</v>
      </c>
      <c r="B17" s="18" t="s">
        <v>57</v>
      </c>
      <c r="C17" s="48" t="s">
        <v>214</v>
      </c>
      <c r="D17" s="48" t="s">
        <v>203</v>
      </c>
      <c r="E17" s="49">
        <v>4.49</v>
      </c>
      <c r="F17" s="48" t="s">
        <v>197</v>
      </c>
      <c r="G17" s="61">
        <v>450</v>
      </c>
      <c r="H17" s="48" t="s">
        <v>215</v>
      </c>
      <c r="I17" s="51">
        <v>8</v>
      </c>
      <c r="J17" s="48" t="s">
        <v>197</v>
      </c>
      <c r="K17" s="52">
        <v>2</v>
      </c>
      <c r="L17" s="38" t="s">
        <v>199</v>
      </c>
      <c r="M17" s="57">
        <v>12.5</v>
      </c>
      <c r="N17" s="48" t="s">
        <v>198</v>
      </c>
      <c r="O17" s="86">
        <v>172</v>
      </c>
      <c r="P17" s="86" t="s">
        <v>266</v>
      </c>
      <c r="Q17" s="58">
        <v>250.66666670000001</v>
      </c>
      <c r="R17" s="58" t="s">
        <v>197</v>
      </c>
      <c r="S17" s="64">
        <v>6.5499187E-2</v>
      </c>
      <c r="T17" s="59" t="s">
        <v>197</v>
      </c>
      <c r="U17" s="51">
        <v>204</v>
      </c>
      <c r="V17" s="48" t="s">
        <v>197</v>
      </c>
      <c r="W17" s="51">
        <v>34</v>
      </c>
      <c r="X17" s="55" t="s">
        <v>197</v>
      </c>
      <c r="Y17" s="38">
        <f>AVERAGE(12, 24)</f>
        <v>18</v>
      </c>
      <c r="Z17" t="s">
        <v>196</v>
      </c>
      <c r="AA17" s="38"/>
      <c r="AB17" s="38"/>
      <c r="AC17" s="33">
        <v>0</v>
      </c>
      <c r="AD17" s="33">
        <v>500</v>
      </c>
      <c r="AE17" s="33">
        <v>250</v>
      </c>
      <c r="AF17" s="38" t="s">
        <v>198</v>
      </c>
      <c r="AG17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8" spans="1:33" x14ac:dyDescent="0.3">
      <c r="A18" s="67" t="s">
        <v>250</v>
      </c>
      <c r="B18" s="84" t="s">
        <v>246</v>
      </c>
      <c r="C18" s="63" t="s">
        <v>195</v>
      </c>
      <c r="D18" s="38" t="s">
        <v>198</v>
      </c>
      <c r="E18" s="71">
        <v>4.1500000000000004</v>
      </c>
      <c r="F18" s="38" t="s">
        <v>198</v>
      </c>
      <c r="G18" s="78">
        <v>524</v>
      </c>
      <c r="H18" s="63" t="s">
        <v>256</v>
      </c>
      <c r="I18" s="43">
        <v>3</v>
      </c>
      <c r="J18" s="63" t="s">
        <v>256</v>
      </c>
      <c r="K18" s="73">
        <v>1</v>
      </c>
      <c r="L18" s="63" t="s">
        <v>256</v>
      </c>
      <c r="M18" s="89">
        <v>2.2999999999999998</v>
      </c>
      <c r="N18" s="63" t="s">
        <v>256</v>
      </c>
      <c r="O18" s="63">
        <v>95</v>
      </c>
      <c r="P18" s="63" t="s">
        <v>256</v>
      </c>
      <c r="Q18" s="43">
        <v>126</v>
      </c>
      <c r="R18" s="43" t="s">
        <v>256</v>
      </c>
      <c r="S18" s="77">
        <v>0.34</v>
      </c>
      <c r="T18" s="63" t="s">
        <v>256</v>
      </c>
      <c r="U18" s="43">
        <v>131</v>
      </c>
      <c r="V18" s="63" t="s">
        <v>256</v>
      </c>
      <c r="W18" s="43">
        <v>13.7</v>
      </c>
      <c r="X18" s="72" t="s">
        <v>256</v>
      </c>
      <c r="Y18">
        <v>27</v>
      </c>
      <c r="Z18" t="s">
        <v>196</v>
      </c>
      <c r="AA18" s="68"/>
      <c r="AB18" s="68"/>
      <c r="AC18" s="73">
        <v>0</v>
      </c>
      <c r="AD18" s="73">
        <v>140</v>
      </c>
      <c r="AE18" s="73">
        <v>70</v>
      </c>
      <c r="AF18" s="63" t="s">
        <v>198</v>
      </c>
      <c r="AG18" s="69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9" spans="1:33" x14ac:dyDescent="0.3">
      <c r="A19" s="67" t="s">
        <v>252</v>
      </c>
      <c r="B19" s="67" t="s">
        <v>253</v>
      </c>
      <c r="C19" s="68" t="s">
        <v>255</v>
      </c>
      <c r="D19" s="38" t="s">
        <v>197</v>
      </c>
      <c r="E19" s="41">
        <v>4.2300000000000004</v>
      </c>
      <c r="F19" s="38" t="s">
        <v>198</v>
      </c>
      <c r="G19" s="38">
        <v>622</v>
      </c>
      <c r="H19" s="38" t="s">
        <v>256</v>
      </c>
      <c r="I19" s="42">
        <v>3.7</v>
      </c>
      <c r="J19" s="38" t="s">
        <v>256</v>
      </c>
      <c r="K19" s="33">
        <v>1</v>
      </c>
      <c r="L19" s="38" t="s">
        <v>256</v>
      </c>
      <c r="M19" s="79">
        <v>6.1</v>
      </c>
      <c r="N19" s="38" t="s">
        <v>256</v>
      </c>
      <c r="O19" s="38">
        <v>125</v>
      </c>
      <c r="P19" s="38" t="s">
        <v>256</v>
      </c>
      <c r="Q19" s="42">
        <v>218</v>
      </c>
      <c r="R19" s="43" t="s">
        <v>256</v>
      </c>
      <c r="S19" s="44">
        <v>8.8999999999999996E-2</v>
      </c>
      <c r="T19" s="38" t="s">
        <v>256</v>
      </c>
      <c r="U19" s="91">
        <v>166</v>
      </c>
      <c r="V19" s="38" t="s">
        <v>256</v>
      </c>
      <c r="W19" s="42">
        <v>15</v>
      </c>
      <c r="X19" s="45" t="s">
        <v>256</v>
      </c>
      <c r="Y19" s="38">
        <v>23</v>
      </c>
      <c r="Z19" t="s">
        <v>196</v>
      </c>
      <c r="AA19" s="68"/>
      <c r="AB19" s="68"/>
      <c r="AC19" s="69">
        <v>0</v>
      </c>
      <c r="AD19" s="69">
        <v>150</v>
      </c>
      <c r="AE19" s="34">
        <v>75</v>
      </c>
      <c r="AF19" s="35" t="s">
        <v>198</v>
      </c>
      <c r="AG19" s="69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0" spans="1:33" x14ac:dyDescent="0.3">
      <c r="A20" s="81" t="s">
        <v>71</v>
      </c>
      <c r="B20" s="81" t="s">
        <v>139</v>
      </c>
      <c r="C20" s="48" t="s">
        <v>211</v>
      </c>
      <c r="D20" s="48" t="s">
        <v>203</v>
      </c>
      <c r="E20" s="49">
        <v>4.3499999999999996</v>
      </c>
      <c r="F20" s="48" t="s">
        <v>197</v>
      </c>
      <c r="G20" s="61">
        <v>425</v>
      </c>
      <c r="H20" s="59" t="s">
        <v>217</v>
      </c>
      <c r="I20" s="42">
        <v>25</v>
      </c>
      <c r="J20" s="38" t="s">
        <v>216</v>
      </c>
      <c r="K20" s="52">
        <v>1</v>
      </c>
      <c r="L20" s="38" t="s">
        <v>199</v>
      </c>
      <c r="M20" s="41">
        <v>5</v>
      </c>
      <c r="N20" s="38" t="s">
        <v>199</v>
      </c>
      <c r="O20" s="86">
        <v>206</v>
      </c>
      <c r="P20" s="86" t="s">
        <v>196</v>
      </c>
      <c r="Q20" s="58">
        <v>372.42857140000001</v>
      </c>
      <c r="R20" s="58" t="s">
        <v>197</v>
      </c>
      <c r="S20" s="44">
        <v>0.14599999999999999</v>
      </c>
      <c r="T20" s="38" t="s">
        <v>199</v>
      </c>
      <c r="U20" s="42">
        <v>341.8</v>
      </c>
      <c r="V20" s="38" t="s">
        <v>199</v>
      </c>
      <c r="W20" s="42">
        <v>14</v>
      </c>
      <c r="X20" s="45" t="s">
        <v>199</v>
      </c>
      <c r="Y20" s="63">
        <f>AVERAGE(12, 12, 12, 12, 14)</f>
        <v>12.4</v>
      </c>
      <c r="Z20" t="s">
        <v>196</v>
      </c>
      <c r="AC20" s="33">
        <v>1</v>
      </c>
      <c r="AD20" s="33">
        <v>1000</v>
      </c>
      <c r="AE20" s="34">
        <v>500.5</v>
      </c>
      <c r="AF20" s="35" t="s">
        <v>198</v>
      </c>
      <c r="AG20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1" spans="1:33" x14ac:dyDescent="0.3">
      <c r="A21" s="82" t="s">
        <v>71</v>
      </c>
      <c r="B21" s="82" t="s">
        <v>72</v>
      </c>
      <c r="C21" s="86" t="s">
        <v>211</v>
      </c>
      <c r="D21" s="59" t="s">
        <v>203</v>
      </c>
      <c r="E21" s="49">
        <v>4.3499999999999996</v>
      </c>
      <c r="F21" s="48" t="s">
        <v>197</v>
      </c>
      <c r="G21" s="61">
        <v>425</v>
      </c>
      <c r="H21" s="59" t="s">
        <v>217</v>
      </c>
      <c r="I21" s="58">
        <v>70</v>
      </c>
      <c r="J21" s="59" t="s">
        <v>197</v>
      </c>
      <c r="K21" s="62">
        <v>1</v>
      </c>
      <c r="L21" s="63" t="s">
        <v>199</v>
      </c>
      <c r="M21" s="71">
        <v>5</v>
      </c>
      <c r="N21" s="63" t="s">
        <v>199</v>
      </c>
      <c r="O21" s="59">
        <v>206</v>
      </c>
      <c r="P21" s="59" t="s">
        <v>196</v>
      </c>
      <c r="Q21" s="58">
        <v>268.5</v>
      </c>
      <c r="R21" s="58" t="s">
        <v>197</v>
      </c>
      <c r="S21" s="77">
        <v>0.14599999999999999</v>
      </c>
      <c r="T21" s="63" t="s">
        <v>199</v>
      </c>
      <c r="U21" s="43">
        <v>341.8</v>
      </c>
      <c r="V21" s="63" t="s">
        <v>199</v>
      </c>
      <c r="W21" s="43">
        <v>14</v>
      </c>
      <c r="X21" s="72" t="s">
        <v>199</v>
      </c>
      <c r="Y21" s="63">
        <f>AVERAGE(12, 12, 12, 12, 14)</f>
        <v>12.4</v>
      </c>
      <c r="Z21" t="s">
        <v>196</v>
      </c>
      <c r="AC21" s="33">
        <v>1</v>
      </c>
      <c r="AD21" s="33">
        <v>1000</v>
      </c>
      <c r="AE21" s="34">
        <v>500.5</v>
      </c>
      <c r="AF21" s="35" t="s">
        <v>198</v>
      </c>
      <c r="AG21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2" spans="1:33" x14ac:dyDescent="0.3">
      <c r="A22" s="82" t="s">
        <v>63</v>
      </c>
      <c r="B22" s="85" t="s">
        <v>64</v>
      </c>
      <c r="C22" s="48" t="s">
        <v>208</v>
      </c>
      <c r="D22" s="48" t="s">
        <v>203</v>
      </c>
      <c r="E22" s="49">
        <v>4.37</v>
      </c>
      <c r="F22" s="48" t="s">
        <v>197</v>
      </c>
      <c r="G22" s="61">
        <v>320</v>
      </c>
      <c r="H22" s="48" t="s">
        <v>218</v>
      </c>
      <c r="I22" s="51">
        <v>4</v>
      </c>
      <c r="J22" s="48" t="s">
        <v>197</v>
      </c>
      <c r="K22" s="52">
        <v>1</v>
      </c>
      <c r="L22" s="38" t="s">
        <v>199</v>
      </c>
      <c r="M22" s="57">
        <v>4</v>
      </c>
      <c r="N22" s="48" t="s">
        <v>198</v>
      </c>
      <c r="O22" s="38">
        <v>76</v>
      </c>
      <c r="P22" s="38" t="s">
        <v>209</v>
      </c>
      <c r="Q22" s="51">
        <v>118.5</v>
      </c>
      <c r="R22" s="58" t="s">
        <v>197</v>
      </c>
      <c r="S22" s="54">
        <v>0.25911991099999998</v>
      </c>
      <c r="T22" s="48" t="s">
        <v>197</v>
      </c>
      <c r="U22" s="51">
        <v>81.3</v>
      </c>
      <c r="V22" s="48" t="s">
        <v>197</v>
      </c>
      <c r="W22" s="51">
        <v>10</v>
      </c>
      <c r="X22" s="55" t="s">
        <v>197</v>
      </c>
      <c r="Y22" s="68">
        <v>25.5</v>
      </c>
      <c r="Z22" t="s">
        <v>196</v>
      </c>
      <c r="AA22" s="68"/>
      <c r="AB22" s="68"/>
      <c r="AC22" s="33">
        <v>10</v>
      </c>
      <c r="AD22" s="33">
        <v>280</v>
      </c>
      <c r="AE22" s="34">
        <v>145</v>
      </c>
      <c r="AF22" s="35" t="s">
        <v>198</v>
      </c>
      <c r="AG22" s="47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3" spans="1:33" x14ac:dyDescent="0.3">
      <c r="A23" s="67" t="s">
        <v>63</v>
      </c>
      <c r="B23" s="67" t="s">
        <v>262</v>
      </c>
      <c r="C23" s="48" t="s">
        <v>208</v>
      </c>
      <c r="D23" s="48" t="s">
        <v>203</v>
      </c>
      <c r="E23" s="49">
        <v>4.37</v>
      </c>
      <c r="F23" s="48" t="s">
        <v>197</v>
      </c>
      <c r="G23" s="50">
        <v>320</v>
      </c>
      <c r="H23" s="48" t="s">
        <v>218</v>
      </c>
      <c r="I23" s="42">
        <v>5</v>
      </c>
      <c r="J23" s="38" t="s">
        <v>209</v>
      </c>
      <c r="K23" s="52">
        <v>1</v>
      </c>
      <c r="L23" s="38" t="s">
        <v>199</v>
      </c>
      <c r="M23" s="79">
        <v>1.6</v>
      </c>
      <c r="N23" s="38" t="s">
        <v>209</v>
      </c>
      <c r="O23" s="38">
        <v>76</v>
      </c>
      <c r="P23" s="38" t="s">
        <v>209</v>
      </c>
      <c r="Q23" s="42">
        <v>96</v>
      </c>
      <c r="R23" s="43" t="s">
        <v>209</v>
      </c>
      <c r="S23" s="44">
        <v>0.63</v>
      </c>
      <c r="T23" s="38" t="s">
        <v>209</v>
      </c>
      <c r="U23" s="42">
        <v>110</v>
      </c>
      <c r="V23" s="38" t="s">
        <v>209</v>
      </c>
      <c r="W23" s="42">
        <v>10</v>
      </c>
      <c r="X23" s="45" t="s">
        <v>209</v>
      </c>
      <c r="Y23" s="68">
        <v>25.5</v>
      </c>
      <c r="Z23" t="s">
        <v>196</v>
      </c>
      <c r="AA23" s="68"/>
      <c r="AB23" s="68"/>
      <c r="AC23" s="69">
        <v>10</v>
      </c>
      <c r="AD23" s="69">
        <v>280</v>
      </c>
      <c r="AE23" s="69">
        <v>145</v>
      </c>
      <c r="AF23" s="68" t="s">
        <v>198</v>
      </c>
      <c r="AG23" s="69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4" spans="1:33" x14ac:dyDescent="0.3">
      <c r="A24" s="67" t="s">
        <v>222</v>
      </c>
      <c r="B24" s="67" t="s">
        <v>223</v>
      </c>
      <c r="C24" s="63" t="s">
        <v>195</v>
      </c>
      <c r="D24" s="38" t="s">
        <v>198</v>
      </c>
      <c r="E24" s="71">
        <v>4.1900000000000004</v>
      </c>
      <c r="F24" s="38" t="s">
        <v>198</v>
      </c>
      <c r="G24">
        <v>600</v>
      </c>
      <c r="H24" s="38" t="s">
        <v>225</v>
      </c>
      <c r="I24" s="38">
        <v>2</v>
      </c>
      <c r="J24" s="38" t="s">
        <v>225</v>
      </c>
      <c r="K24" s="63">
        <v>2</v>
      </c>
      <c r="L24" s="63" t="s">
        <v>225</v>
      </c>
      <c r="M24" s="41">
        <v>8</v>
      </c>
      <c r="N24" s="38" t="s">
        <v>225</v>
      </c>
      <c r="O24" s="38">
        <v>118</v>
      </c>
      <c r="P24" s="38" t="s">
        <v>225</v>
      </c>
      <c r="Q24" s="42">
        <v>207.8</v>
      </c>
      <c r="R24" s="43" t="s">
        <v>225</v>
      </c>
      <c r="S24" s="90">
        <v>0.05</v>
      </c>
      <c r="T24" s="38" t="s">
        <v>225</v>
      </c>
      <c r="U24" s="42">
        <v>160</v>
      </c>
      <c r="V24" s="38" t="s">
        <v>196</v>
      </c>
      <c r="W24" s="42">
        <v>25</v>
      </c>
      <c r="X24" s="45" t="s">
        <v>196</v>
      </c>
      <c r="Y24" s="38">
        <v>24</v>
      </c>
      <c r="Z24" s="68" t="s">
        <v>271</v>
      </c>
      <c r="AA24" s="68"/>
      <c r="AB24" s="68"/>
      <c r="AC24" s="73">
        <v>1</v>
      </c>
      <c r="AD24" s="73">
        <v>330</v>
      </c>
      <c r="AE24" s="73">
        <v>165.5</v>
      </c>
      <c r="AF24" s="63" t="s">
        <v>198</v>
      </c>
      <c r="AG24" s="69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Row],[linf_cm]])+COUNTBLANK(Table2[[#This Row],[age_50_maturity]])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</sheetData>
  <phoneticPr fontId="5" type="noConversion"/>
  <hyperlinks>
    <hyperlink ref="F1" r:id="rId1" display="reference.tl" xr:uid="{AD80FEF2-E239-42EE-8EC6-C006AD556E51}"/>
    <hyperlink ref="N1" r:id="rId2" display="reference.tm" xr:uid="{B0E5CBBD-7B0B-4001-A6D8-3088989F9FB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FB73-8EC3-4733-87A4-F70708D9D04B}">
  <dimension ref="A2:A10"/>
  <sheetViews>
    <sheetView workbookViewId="0">
      <selection activeCell="A11" sqref="A11"/>
    </sheetView>
  </sheetViews>
  <sheetFormatPr defaultRowHeight="14.4" x14ac:dyDescent="0.3"/>
  <sheetData>
    <row r="2" spans="1:1" x14ac:dyDescent="0.3">
      <c r="A2" t="s">
        <v>165</v>
      </c>
    </row>
    <row r="3" spans="1:1" x14ac:dyDescent="0.3">
      <c r="A3" t="s">
        <v>166</v>
      </c>
    </row>
    <row r="6" spans="1:1" x14ac:dyDescent="0.3">
      <c r="A6" t="s">
        <v>226</v>
      </c>
    </row>
    <row r="7" spans="1:1" x14ac:dyDescent="0.3">
      <c r="A7" t="s">
        <v>227</v>
      </c>
    </row>
    <row r="8" spans="1:1" x14ac:dyDescent="0.3">
      <c r="A8" t="s">
        <v>228</v>
      </c>
    </row>
    <row r="9" spans="1:1" x14ac:dyDescent="0.3">
      <c r="A9" t="s">
        <v>233</v>
      </c>
    </row>
    <row r="10" spans="1:1" x14ac:dyDescent="0.3">
      <c r="A10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match_cov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2020-10-02T19:41:05Z</dcterms:created>
  <dcterms:modified xsi:type="dcterms:W3CDTF">2020-12-15T20:53:10Z</dcterms:modified>
</cp:coreProperties>
</file>