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updateLinks="never" codeName="EstaPastaDeTrabalho"/>
  <mc:AlternateContent xmlns:mc="http://schemas.openxmlformats.org/markup-compatibility/2006">
    <mc:Choice Requires="x15">
      <x15ac:absPath xmlns:x15ac="http://schemas.microsoft.com/office/spreadsheetml/2010/11/ac" url="D:\Cloud OneDrive Work\OneDrive\Codevasf\Capacitação\Curso Santander Excel com Inteligência Artificial DIO\Criando uma Ferramenta de Controle de Investimentos com Excel\"/>
    </mc:Choice>
  </mc:AlternateContent>
  <xr:revisionPtr revIDLastSave="0" documentId="13_ncr:1_{854530B9-BD54-45F6-A7D6-18E616704E65}" xr6:coauthVersionLast="47" xr6:coauthVersionMax="47" xr10:uidLastSave="{00000000-0000-0000-0000-000000000000}"/>
  <bookViews>
    <workbookView xWindow="-110" yWindow="-110" windowWidth="25820" windowHeight="16220" tabRatio="0" xr2:uid="{00000000-000D-0000-FFFF-FFFF00000000}"/>
  </bookViews>
  <sheets>
    <sheet name="APP" sheetId="15" r:id="rId1"/>
    <sheet name="Auxiliar" sheetId="16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</workbook>
</file>

<file path=xl/calcChain.xml><?xml version="1.0" encoding="utf-8"?>
<calcChain xmlns="http://schemas.openxmlformats.org/spreadsheetml/2006/main">
  <c r="C37" i="15" l="1"/>
  <c r="D37" i="15" s="1"/>
  <c r="C38" i="15"/>
  <c r="D38" i="15" s="1"/>
  <c r="C39" i="15"/>
  <c r="D39" i="15" s="1"/>
  <c r="C40" i="15"/>
  <c r="D40" i="15" s="1"/>
  <c r="C41" i="15"/>
  <c r="D41" i="15" s="1"/>
  <c r="C36" i="15"/>
  <c r="D36" i="15" s="1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E20" i="16"/>
  <c r="E14" i="16"/>
  <c r="E8" i="16"/>
  <c r="D33" i="15"/>
  <c r="D20" i="15"/>
  <c r="D21" i="15" s="1"/>
  <c r="D14" i="15"/>
  <c r="C25" i="15"/>
  <c r="D25" i="15" s="1"/>
  <c r="C26" i="15"/>
  <c r="D26" i="15" s="1"/>
  <c r="C27" i="15"/>
  <c r="D27" i="15" s="1"/>
  <c r="C28" i="15"/>
  <c r="D28" i="15" s="1"/>
  <c r="C24" i="15"/>
  <c r="D24" i="15" s="1"/>
  <c r="D42" i="15" l="1"/>
</calcChain>
</file>

<file path=xl/sharedStrings.xml><?xml version="1.0" encoding="utf-8"?>
<sst xmlns="http://schemas.openxmlformats.org/spreadsheetml/2006/main" count="69" uniqueCount="34">
  <si>
    <t>INVESTIMENTO MENSAL</t>
  </si>
  <si>
    <t>Por quantos anos?</t>
  </si>
  <si>
    <t>Taxa de rendimento mensal?</t>
  </si>
  <si>
    <t>Patrimônio acumulado?</t>
  </si>
  <si>
    <t>Dividendos mensais?</t>
  </si>
  <si>
    <t>Quanto investir por mês?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</si>
  <si>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</si>
  <si>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</si>
  <si>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</si>
  <si>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</si>
  <si>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</si>
  <si>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</si>
  <si>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</si>
  <si>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Rendimento Carteira</t>
  </si>
  <si>
    <t>Salário</t>
  </si>
  <si>
    <t>CONFIGURAÇÕES</t>
  </si>
  <si>
    <t>Perfil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</si>
  <si>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</si>
  <si>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</si>
  <si>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</si>
  <si>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</si>
  <si>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</si>
  <si>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</si>
  <si>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</si>
  <si>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</si>
  <si>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</si>
  <si>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</si>
  <si>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</si>
  <si>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</si>
  <si>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</si>
  <si>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Moderado</t>
  </si>
  <si>
    <t>Chave</t>
  </si>
  <si>
    <t>%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</si>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</sst>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  <numFmt numFmtId="165" formatCode="&quot;R$&quot;\ #,##0.00"/>
  </numFmts>
  <fonts count="13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b/>
      <sz val="20"/>
      <color theme="0"/>
      <name val="Segoe UI Semibold"/>
      <family val="2"/>
    </font>
    <font>
      <sz val="20"/>
      <color theme="0"/>
      <name val="Segoe UI Semibold"/>
      <family val="2"/>
    </font>
    <font>
      <sz val="11"/>
      <name val="Aptos Narrow"/>
      <family val="2"/>
    </font>
    <font>
      <b/>
      <sz val="11"/>
      <name val="Aptos Narrow"/>
      <family val="2"/>
    </font>
    <font>
      <b/>
      <sz val="12"/>
      <name val="Segoe UI"/>
      <family val="2"/>
    </font>
    <font>
      <sz val="12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theme="0" tint="-0.24994659260841701"/>
      </right>
      <top style="medium">
        <color auto="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auto="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auto="1"/>
      </right>
      <top style="medium">
        <color auto="1"/>
      </top>
      <bottom style="medium">
        <color theme="0" tint="-0.24994659260841701"/>
      </bottom>
      <diagonal/>
    </border>
    <border>
      <left style="medium">
        <color auto="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auto="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auto="1"/>
      </left>
      <right style="medium">
        <color theme="0" tint="-0.24994659260841701"/>
      </right>
      <top style="medium">
        <color theme="0" tint="-0.24994659260841701"/>
      </top>
      <bottom style="medium">
        <color auto="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auto="1"/>
      </bottom>
      <diagonal/>
    </border>
    <border>
      <left style="medium">
        <color theme="0" tint="-0.24994659260841701"/>
      </left>
      <right style="medium">
        <color auto="1"/>
      </right>
      <top style="medium">
        <color theme="0" tint="-0.24994659260841701"/>
      </top>
      <bottom style="medium">
        <color auto="1"/>
      </bottom>
      <diagonal/>
    </border>
    <border>
      <left style="medium">
        <color auto="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auto="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auto="1"/>
      </right>
      <top style="medium">
        <color theme="0" tint="-0.24994659260841701"/>
      </top>
      <bottom style="medium">
        <color theme="1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1" fillId="0" borderId="0"/>
    <xf numFmtId="44" fontId="4" fillId="0" borderId="0" applyFont="0" applyFill="0" applyBorder="0" applyAlignment="0" applyProtection="0"/>
  </cellStyleXfs>
  <cellXfs count="58"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9" fontId="0" fillId="0" borderId="0" xfId="0" applyNumberFormat="1" applyProtection="1"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vertical="center"/>
      <protection locked="0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6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2" fillId="7" borderId="0" xfId="0" applyFont="1" applyFill="1" applyAlignment="1" applyProtection="1">
      <alignment horizontal="center"/>
      <protection locked="0"/>
    </xf>
    <xf numFmtId="0" fontId="2" fillId="0" borderId="4" xfId="0" applyFont="1" applyBorder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7" borderId="0" xfId="0" applyFont="1" applyFill="1" applyProtection="1">
      <protection locked="0"/>
    </xf>
    <xf numFmtId="9" fontId="0" fillId="0" borderId="4" xfId="0" applyNumberFormat="1" applyBorder="1" applyProtection="1">
      <protection locked="0"/>
    </xf>
    <xf numFmtId="9" fontId="0" fillId="0" borderId="3" xfId="0" applyNumberFormat="1" applyBorder="1" applyProtection="1">
      <protection locked="0"/>
    </xf>
    <xf numFmtId="0" fontId="9" fillId="6" borderId="0" xfId="0" applyFont="1" applyFill="1" applyProtection="1">
      <protection locked="0"/>
    </xf>
    <xf numFmtId="0" fontId="9" fillId="6" borderId="0" xfId="0" applyFont="1" applyFill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0" applyNumberFormat="1" applyFont="1" applyAlignment="1" applyProtection="1">
      <alignment horizontal="center"/>
      <protection locked="0"/>
    </xf>
    <xf numFmtId="165" fontId="9" fillId="5" borderId="0" xfId="0" applyNumberFormat="1" applyFont="1" applyFill="1" applyAlignment="1" applyProtection="1">
      <alignment horizontal="center"/>
      <protection locked="0"/>
    </xf>
    <xf numFmtId="0" fontId="10" fillId="5" borderId="0" xfId="0" applyFont="1" applyFill="1" applyProtection="1">
      <protection locked="0"/>
    </xf>
    <xf numFmtId="165" fontId="10" fillId="5" borderId="0" xfId="0" applyNumberFormat="1" applyFont="1" applyFill="1" applyProtection="1">
      <protection locked="0"/>
    </xf>
    <xf numFmtId="0" fontId="10" fillId="7" borderId="0" xfId="0" applyFont="1" applyFill="1" applyAlignment="1" applyProtection="1">
      <alignment horizontal="center"/>
      <protection locked="0"/>
    </xf>
    <xf numFmtId="0" fontId="10" fillId="7" borderId="0" xfId="0" applyFont="1" applyFill="1" applyProtection="1">
      <protection locked="0"/>
    </xf>
    <xf numFmtId="165" fontId="10" fillId="7" borderId="0" xfId="0" applyNumberFormat="1" applyFont="1" applyFill="1" applyAlignment="1" applyProtection="1">
      <alignment horizontal="center"/>
      <protection locked="0"/>
    </xf>
    <xf numFmtId="0" fontId="12" fillId="5" borderId="8" xfId="0" applyFont="1" applyFill="1" applyBorder="1" applyAlignment="1" applyProtection="1">
      <alignment horizontal="left" indent="2"/>
      <protection locked="0"/>
    </xf>
    <xf numFmtId="0" fontId="12" fillId="5" borderId="9" xfId="0" applyFont="1" applyFill="1" applyBorder="1" applyAlignment="1" applyProtection="1">
      <alignment horizontal="left" indent="2"/>
      <protection locked="0"/>
    </xf>
    <xf numFmtId="165" fontId="12" fillId="0" borderId="10" xfId="0" applyNumberFormat="1" applyFont="1" applyBorder="1" applyAlignment="1" applyProtection="1">
      <alignment horizontal="center"/>
      <protection locked="0"/>
    </xf>
    <xf numFmtId="10" fontId="12" fillId="0" borderId="10" xfId="0" applyNumberFormat="1" applyFont="1" applyBorder="1" applyAlignment="1" applyProtection="1">
      <alignment horizontal="center"/>
      <protection locked="0"/>
    </xf>
    <xf numFmtId="0" fontId="12" fillId="5" borderId="11" xfId="0" applyFont="1" applyFill="1" applyBorder="1" applyAlignment="1" applyProtection="1">
      <alignment horizontal="left" indent="2"/>
      <protection locked="0"/>
    </xf>
    <xf numFmtId="0" fontId="12" fillId="5" borderId="12" xfId="0" applyFont="1" applyFill="1" applyBorder="1" applyAlignment="1" applyProtection="1">
      <alignment horizontal="left" indent="2"/>
      <protection locked="0"/>
    </xf>
    <xf numFmtId="165" fontId="12" fillId="5" borderId="13" xfId="0" applyNumberFormat="1" applyFont="1" applyFill="1" applyBorder="1" applyAlignment="1" applyProtection="1">
      <alignment horizontal="center"/>
      <protection locked="0"/>
    </xf>
    <xf numFmtId="0" fontId="12" fillId="3" borderId="14" xfId="0" applyFont="1" applyFill="1" applyBorder="1" applyAlignment="1" applyProtection="1">
      <alignment horizontal="left" indent="2"/>
      <protection locked="0"/>
    </xf>
    <xf numFmtId="165" fontId="12" fillId="3" borderId="15" xfId="6" applyNumberFormat="1" applyFont="1" applyFill="1" applyBorder="1" applyAlignment="1" applyProtection="1">
      <alignment horizontal="center"/>
      <protection locked="0"/>
    </xf>
    <xf numFmtId="165" fontId="12" fillId="3" borderId="16" xfId="0" applyNumberFormat="1" applyFont="1" applyFill="1" applyBorder="1" applyProtection="1">
      <protection locked="0"/>
    </xf>
    <xf numFmtId="0" fontId="12" fillId="3" borderId="8" xfId="0" applyFont="1" applyFill="1" applyBorder="1" applyAlignment="1" applyProtection="1">
      <alignment horizontal="left" indent="2"/>
      <protection locked="0"/>
    </xf>
    <xf numFmtId="165" fontId="12" fillId="3" borderId="9" xfId="6" applyNumberFormat="1" applyFont="1" applyFill="1" applyBorder="1" applyAlignment="1" applyProtection="1">
      <alignment horizontal="center"/>
      <protection locked="0"/>
    </xf>
    <xf numFmtId="165" fontId="12" fillId="3" borderId="10" xfId="0" applyNumberFormat="1" applyFont="1" applyFill="1" applyBorder="1" applyProtection="1">
      <protection locked="0"/>
    </xf>
    <xf numFmtId="0" fontId="12" fillId="3" borderId="11" xfId="0" applyFont="1" applyFill="1" applyBorder="1" applyAlignment="1" applyProtection="1">
      <alignment horizontal="left" indent="2"/>
      <protection locked="0"/>
    </xf>
    <xf numFmtId="165" fontId="12" fillId="3" borderId="12" xfId="6" applyNumberFormat="1" applyFont="1" applyFill="1" applyBorder="1" applyAlignment="1" applyProtection="1">
      <alignment horizontal="center"/>
      <protection locked="0"/>
    </xf>
    <xf numFmtId="165" fontId="12" fillId="3" borderId="17" xfId="0" applyNumberFormat="1" applyFont="1" applyFill="1" applyBorder="1" applyProtection="1">
      <protection locked="0"/>
    </xf>
    <xf numFmtId="165" fontId="12" fillId="0" borderId="10" xfId="6" applyNumberFormat="1" applyFont="1" applyBorder="1" applyAlignment="1" applyProtection="1">
      <alignment horizontal="center"/>
      <protection locked="0"/>
    </xf>
    <xf numFmtId="0" fontId="12" fillId="0" borderId="10" xfId="0" applyFont="1" applyBorder="1" applyAlignment="1" applyProtection="1">
      <alignment horizontal="center"/>
      <protection locked="0"/>
    </xf>
    <xf numFmtId="164" fontId="12" fillId="0" borderId="10" xfId="0" applyNumberFormat="1" applyFont="1" applyBorder="1" applyAlignment="1" applyProtection="1">
      <alignment horizontal="center"/>
      <protection locked="0"/>
    </xf>
    <xf numFmtId="0" fontId="11" fillId="3" borderId="8" xfId="0" applyFont="1" applyFill="1" applyBorder="1" applyAlignment="1" applyProtection="1">
      <alignment horizontal="left" indent="2"/>
      <protection locked="0"/>
    </xf>
    <xf numFmtId="0" fontId="11" fillId="3" borderId="9" xfId="0" applyFont="1" applyFill="1" applyBorder="1" applyAlignment="1" applyProtection="1">
      <alignment horizontal="left" indent="2"/>
      <protection locked="0"/>
    </xf>
    <xf numFmtId="8" fontId="11" fillId="3" borderId="10" xfId="0" applyNumberFormat="1" applyFont="1" applyFill="1" applyBorder="1" applyAlignment="1" applyProtection="1">
      <alignment horizontal="center"/>
      <protection locked="0"/>
    </xf>
    <xf numFmtId="0" fontId="11" fillId="3" borderId="11" xfId="0" applyFont="1" applyFill="1" applyBorder="1" applyAlignment="1" applyProtection="1">
      <alignment horizontal="left" indent="2"/>
      <protection locked="0"/>
    </xf>
    <xf numFmtId="0" fontId="11" fillId="3" borderId="12" xfId="0" applyFont="1" applyFill="1" applyBorder="1" applyAlignment="1" applyProtection="1">
      <alignment horizontal="left" indent="2"/>
      <protection locked="0"/>
    </xf>
    <xf numFmtId="8" fontId="11" fillId="3" borderId="13" xfId="0" applyNumberFormat="1" applyFont="1" applyFill="1" applyBorder="1" applyAlignment="1" applyProtection="1">
      <alignment horizontal="center"/>
      <protection locked="0"/>
    </xf>
  </cellXfs>
  <cellStyles count="7">
    <cellStyle name="Moeda" xfId="6" builtinId="4"/>
    <cellStyle name="Normal" xfId="0" builtinId="0"/>
    <cellStyle name="Normal 11 2" xfId="4" xr:uid="{00000000-0005-0000-0000-000001000000}"/>
    <cellStyle name="Normal 2 3" xfId="1" xr:uid="{00000000-0005-0000-0000-000002000000}"/>
    <cellStyle name="Normal 3" xfId="2" xr:uid="{00000000-0005-0000-0000-000003000000}"/>
    <cellStyle name="Normal 4" xfId="5" xr:uid="{00000000-0005-0000-0000-000004000000}"/>
    <cellStyle name="Normal 5" xfId="3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6-40B1-8262-0709EAA05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151072</xdr:colOff>
      <xdr:row>1</xdr:row>
      <xdr:rowOff>50801</xdr:rowOff>
    </xdr:from>
    <xdr:to>
      <xdr:col>4</xdr:col>
      <xdr:colOff>82550</xdr:colOff>
      <xdr:row>9</xdr:row>
      <xdr:rowOff>1348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1A3A913-5A69-4CF5-84A7-BB4E251769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658"/>
        <a:stretch>
          <a:fillRect/>
        </a:stretch>
      </xdr:blipFill>
      <xdr:spPr>
        <a:xfrm>
          <a:off x="151072" y="209551"/>
          <a:ext cx="5036878" cy="1220547"/>
        </a:xfrm>
        <a:prstGeom prst="rect">
          <a:avLst/>
        </a:prstGeom>
      </xdr:spPr>
    </xdr:pic>
    <xdr:clientData/>
  </xdr:twoCellAnchor>
  <xdr:twoCellAnchor>
    <xdr:from>
      <xdr:col>1</xdr:col>
      <xdr:colOff>196850</xdr:colOff>
      <xdr:row>43</xdr:row>
      <xdr:rowOff>60325</xdr:rowOff>
    </xdr:from>
    <xdr:to>
      <xdr:col>3</xdr:col>
      <xdr:colOff>996950</xdr:colOff>
      <xdr:row>60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56091A5-1A9E-8863-E960-841A34781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F066-F230-40D3-834F-7B0F63CCAC1A}">
  <sheetPr codeName="Planilha1">
    <pageSetUpPr fitToPage="1"/>
  </sheetPr>
  <dimension ref="A10:H74"/>
  <sheetViews>
    <sheetView showGridLines="0" showRowColHeaders="0" tabSelected="1" zoomScaleNormal="100" workbookViewId="0">
      <selection activeCell="C24" sqref="C24"/>
    </sheetView>
  </sheetViews>
  <sheetFormatPr defaultColWidth="0" defaultRowHeight="12.5" x14ac:dyDescent="0.25"/>
  <cols>
    <col min="1" max="1" width="2.6328125" customWidth="1"/>
    <col min="2" max="2" width="27.36328125" customWidth="1"/>
    <col min="3" max="3" width="26.6328125" customWidth="1"/>
    <col min="4" max="4" width="16.453125" customWidth="1"/>
    <col min="5" max="5" width="2.6328125" customWidth="1"/>
    <col min="6" max="8" width="2.6328125" hidden="1" customWidth="1"/>
    <col min="9" max="11" width="8.7265625" hidden="1" customWidth="1"/>
    <col min="12" max="16384" width="8.7265625" hidden="1"/>
  </cols>
  <sheetData>
    <row r="10" spans="2:4" ht="13" thickBot="1" x14ac:dyDescent="0.3"/>
    <row r="11" spans="2:4" ht="29.5" thickBot="1" x14ac:dyDescent="0.3">
      <c r="B11" s="11" t="s">
        <v>15</v>
      </c>
      <c r="C11" s="12"/>
      <c r="D11" s="13"/>
    </row>
    <row r="12" spans="2:4" ht="18" thickBot="1" x14ac:dyDescent="0.5">
      <c r="B12" s="33" t="s">
        <v>14</v>
      </c>
      <c r="C12" s="34"/>
      <c r="D12" s="35">
        <v>4200</v>
      </c>
    </row>
    <row r="13" spans="2:4" ht="18" thickBot="1" x14ac:dyDescent="0.5">
      <c r="B13" s="33" t="s">
        <v>13</v>
      </c>
      <c r="C13" s="34"/>
      <c r="D13" s="36">
        <v>6.0000000000000001E-3</v>
      </c>
    </row>
    <row r="14" spans="2:4" ht="18" thickBot="1" x14ac:dyDescent="0.5">
      <c r="B14" s="37" t="s">
        <v>33</v>
      </c>
      <c r="C14" s="38"/>
      <c r="D14" s="39">
        <f>D12*30%</f>
        <v>1260</v>
      </c>
    </row>
    <row r="15" spans="2:4" ht="13" thickBot="1" x14ac:dyDescent="0.3"/>
    <row r="16" spans="2:4" ht="29.5" thickBot="1" x14ac:dyDescent="0.3">
      <c r="B16" s="8" t="s">
        <v>0</v>
      </c>
      <c r="C16" s="9"/>
      <c r="D16" s="10"/>
    </row>
    <row r="17" spans="1:4" ht="18" thickBot="1" x14ac:dyDescent="0.5">
      <c r="B17" s="33" t="s">
        <v>5</v>
      </c>
      <c r="C17" s="34"/>
      <c r="D17" s="49">
        <v>200</v>
      </c>
    </row>
    <row r="18" spans="1:4" ht="18" thickBot="1" x14ac:dyDescent="0.5">
      <c r="B18" s="33" t="s">
        <v>1</v>
      </c>
      <c r="C18" s="34"/>
      <c r="D18" s="50">
        <v>5</v>
      </c>
    </row>
    <row r="19" spans="1:4" ht="18" thickBot="1" x14ac:dyDescent="0.5">
      <c r="B19" s="33" t="s">
        <v>2</v>
      </c>
      <c r="C19" s="34"/>
      <c r="D19" s="51">
        <v>1.0789999999999999E-2</v>
      </c>
    </row>
    <row r="20" spans="1:4" ht="18" thickBot="1" x14ac:dyDescent="0.5">
      <c r="B20" s="52" t="s">
        <v>3</v>
      </c>
      <c r="C20" s="53"/>
      <c r="D20" s="54">
        <f>FV(taxa_mensal,qtd_anos*12,aporte*-1)</f>
        <v>16755.382799697527</v>
      </c>
    </row>
    <row r="21" spans="1:4" ht="18" thickBot="1" x14ac:dyDescent="0.5">
      <c r="B21" s="55" t="s">
        <v>4</v>
      </c>
      <c r="C21" s="56"/>
      <c r="D21" s="57">
        <f>patrimonio*rendimento_carteira</f>
        <v>100.53229679818516</v>
      </c>
    </row>
    <row r="22" spans="1:4" ht="13" thickBot="1" x14ac:dyDescent="0.3"/>
    <row r="23" spans="1:4" ht="29" x14ac:dyDescent="0.25">
      <c r="B23" s="6" t="s">
        <v>11</v>
      </c>
      <c r="C23" s="7"/>
      <c r="D23" s="5" t="s">
        <v>12</v>
      </c>
    </row>
    <row r="24" spans="1:4" ht="18" thickBot="1" x14ac:dyDescent="0.5">
      <c r="B24" s="40" t="s">
        <v>6</v>
      </c>
      <c r="C24" s="41">
        <f>FV($D$19,$A30*12,$D$17*-1)</f>
        <v>5445.5254595290435</v>
      </c>
      <c r="D24" s="42">
        <f>C24*rendimento_carteira</f>
        <v>32.673152757174265</v>
      </c>
    </row>
    <row r="25" spans="1:4" ht="18" thickBot="1" x14ac:dyDescent="0.5">
      <c r="B25" s="43" t="s">
        <v>7</v>
      </c>
      <c r="C25" s="44">
        <f>FV($D$19,$A31*12,$D$17*-1)</f>
        <v>16755.382799697527</v>
      </c>
      <c r="D25" s="45">
        <f>C25*rendimento_carteira</f>
        <v>100.53229679818516</v>
      </c>
    </row>
    <row r="26" spans="1:4" ht="18" thickBot="1" x14ac:dyDescent="0.5">
      <c r="B26" s="43" t="s">
        <v>8</v>
      </c>
      <c r="C26" s="44">
        <f>FV($D$19,$A32*12,$D$17*-1)</f>
        <v>48656.842506034438</v>
      </c>
      <c r="D26" s="45">
        <f>C26*rendimento_carteira</f>
        <v>291.94105503620665</v>
      </c>
    </row>
    <row r="27" spans="1:4" ht="18" thickBot="1" x14ac:dyDescent="0.5">
      <c r="B27" s="43" t="s">
        <v>9</v>
      </c>
      <c r="C27" s="44">
        <f>FV($D$19,$A33*12,$D$17*-1)</f>
        <v>225039.68001941612</v>
      </c>
      <c r="D27" s="45">
        <f>C27*rendimento_carteira</f>
        <v>1350.2380801164968</v>
      </c>
    </row>
    <row r="28" spans="1:4" ht="18" thickBot="1" x14ac:dyDescent="0.5">
      <c r="B28" s="46" t="s">
        <v>10</v>
      </c>
      <c r="C28" s="47">
        <f>FV($D$19,$A34*12,$D$17*-1)</f>
        <v>864433.93100094295</v>
      </c>
      <c r="D28" s="48">
        <f>C28*rendimento_carteira</f>
        <v>5186.6035860056581</v>
      </c>
    </row>
    <row r="30" spans="1:4" x14ac:dyDescent="0.25">
      <c r="A30" s="2">
        <v>2</v>
      </c>
    </row>
    <row r="31" spans="1:4" x14ac:dyDescent="0.25">
      <c r="A31" s="2">
        <v>5</v>
      </c>
    </row>
    <row r="32" spans="1:4" ht="14.5" x14ac:dyDescent="0.35">
      <c r="A32" s="2">
        <v>10</v>
      </c>
      <c r="B32" s="22" t="s">
        <v>19</v>
      </c>
      <c r="C32" s="22"/>
      <c r="D32" s="23" t="s">
        <v>30</v>
      </c>
    </row>
    <row r="33" spans="1:4" ht="14.5" x14ac:dyDescent="0.35">
      <c r="A33" s="2">
        <v>20</v>
      </c>
      <c r="B33" s="28" t="s">
        <v>18</v>
      </c>
      <c r="C33" s="28"/>
      <c r="D33" s="29">
        <f>aporte</f>
        <v>200</v>
      </c>
    </row>
    <row r="34" spans="1:4" ht="14.5" x14ac:dyDescent="0.35">
      <c r="A34" s="2">
        <v>30</v>
      </c>
      <c r="B34" s="24"/>
      <c r="C34" s="24"/>
      <c r="D34" s="24"/>
    </row>
    <row r="35" spans="1:4" ht="14.5" x14ac:dyDescent="0.35">
      <c r="B35" s="30" t="s">
        <v>20</v>
      </c>
      <c r="C35" s="30" t="s">
        <v>21</v>
      </c>
      <c r="D35" s="30" t="s">
        <v>22</v>
      </c>
    </row>
    <row r="36" spans="1:4" ht="14.5" x14ac:dyDescent="0.35">
      <c r="B36" s="25" t="s">
        <v>23</v>
      </c>
      <c r="C36" s="26">
        <f>VLOOKUP($D$32&amp;" - "&amp;B36,Auxiliar!$A$3:$D$20,4,FALSE)</f>
        <v>0.32</v>
      </c>
      <c r="D36" s="27">
        <f>C36*aporte</f>
        <v>64</v>
      </c>
    </row>
    <row r="37" spans="1:4" ht="14.5" x14ac:dyDescent="0.35">
      <c r="B37" s="25" t="s">
        <v>24</v>
      </c>
      <c r="C37" s="26">
        <f>VLOOKUP($D$32&amp;" - "&amp;B37,Auxiliar!$A$3:$D$20,4,FALSE)</f>
        <v>0.35</v>
      </c>
      <c r="D37" s="27">
        <f>C37*aporte</f>
        <v>70</v>
      </c>
    </row>
    <row r="38" spans="1:4" ht="14.5" x14ac:dyDescent="0.35">
      <c r="B38" s="25" t="s">
        <v>25</v>
      </c>
      <c r="C38" s="26">
        <f>VLOOKUP($D$32&amp;" - "&amp;B38,Auxiliar!$A$3:$D$20,4,FALSE)</f>
        <v>0.08</v>
      </c>
      <c r="D38" s="27">
        <f>C38*aporte</f>
        <v>16</v>
      </c>
    </row>
    <row r="39" spans="1:4" ht="14.5" x14ac:dyDescent="0.35">
      <c r="B39" s="25" t="s">
        <v>26</v>
      </c>
      <c r="C39" s="26">
        <f>VLOOKUP($D$32&amp;" - "&amp;B39,Auxiliar!$A$3:$D$20,4,FALSE)</f>
        <v>0.05</v>
      </c>
      <c r="D39" s="27">
        <f>C39*aporte</f>
        <v>10</v>
      </c>
    </row>
    <row r="40" spans="1:4" ht="14.5" x14ac:dyDescent="0.35">
      <c r="B40" s="25" t="s">
        <v>27</v>
      </c>
      <c r="C40" s="26">
        <f>VLOOKUP($D$32&amp;" - "&amp;B40,Auxiliar!$A$3:$D$20,4,FALSE)</f>
        <v>0.1</v>
      </c>
      <c r="D40" s="27">
        <f>C40*aporte</f>
        <v>20</v>
      </c>
    </row>
    <row r="41" spans="1:4" ht="14.5" x14ac:dyDescent="0.35">
      <c r="B41" s="25" t="s">
        <v>28</v>
      </c>
      <c r="C41" s="26">
        <f>VLOOKUP($D$32&amp;" - "&amp;B41,Auxiliar!$A$3:$D$20,4,FALSE)</f>
        <v>0.1</v>
      </c>
      <c r="D41" s="27">
        <f>C41*aporte</f>
        <v>20</v>
      </c>
    </row>
    <row r="42" spans="1:4" ht="14.5" x14ac:dyDescent="0.35">
      <c r="B42" s="31"/>
      <c r="C42" s="31"/>
      <c r="D42" s="32">
        <f>SUM(D36:D41)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</sheetData>
  <mergeCells count="11">
    <mergeCell ref="B19:C19"/>
    <mergeCell ref="B20:C20"/>
    <mergeCell ref="B21:C21"/>
    <mergeCell ref="B23:C23"/>
    <mergeCell ref="B11:D11"/>
    <mergeCell ref="B16:D16"/>
    <mergeCell ref="B12:C12"/>
    <mergeCell ref="B13:C13"/>
    <mergeCell ref="B14:C14"/>
    <mergeCell ref="B17:C17"/>
    <mergeCell ref="B18:C18"/>
  </mergeCells>
  <dataValidations count="1">
    <dataValidation type="list" allowBlank="1" showInputMessage="1" showErrorMessage="1" sqref="D32" xr:uid="{22F4F24C-144F-4D41-B29D-B2C4DCC9A96B}">
      <formula1>"Conservador,Moderado,Agressivo"</formula1>
    </dataValidation>
  </dataValidations>
  <printOptions horizontalCentered="1"/>
  <pageMargins left="0.23622047244094491" right="0.23622047244094491" top="0.35433070866141736" bottom="0.35433070866141736" header="0.11811023622047245" footer="0.11811023622047245"/>
  <pageSetup paperSize="9" orientation="landscape" r:id="rId1"/>
  <headerFooter>
    <oddFooter>&amp;L&amp;F&amp;C&amp;D - &amp;T&amp;RPágina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F3DA1-482B-48A0-96B2-09304FBADEDA}">
  <dimension ref="A2:E20"/>
  <sheetViews>
    <sheetView showGridLines="0" workbookViewId="0">
      <selection activeCell="C41" sqref="C41"/>
    </sheetView>
  </sheetViews>
  <sheetFormatPr defaultRowHeight="12.5" x14ac:dyDescent="0.25"/>
  <cols>
    <col min="1" max="1" width="24.6328125" bestFit="1" customWidth="1"/>
    <col min="2" max="2" width="13.90625" customWidth="1"/>
    <col min="3" max="3" width="16.453125" customWidth="1"/>
  </cols>
  <sheetData>
    <row r="2" spans="1:5" x14ac:dyDescent="0.25">
      <c r="A2" s="19" t="s">
        <v>31</v>
      </c>
      <c r="B2" s="19" t="s">
        <v>16</v>
      </c>
      <c r="C2" s="14" t="s">
        <v>20</v>
      </c>
      <c r="D2" s="14" t="s">
        <v>32</v>
      </c>
    </row>
    <row r="3" spans="1:5" x14ac:dyDescent="0.25">
      <c r="A3" s="1" t="str">
        <f>B3&amp;" - "&amp;C3</f>
        <v>Conservador - Papel</v>
      </c>
      <c r="B3" s="1" t="s">
        <v>29</v>
      </c>
      <c r="C3" s="3" t="s">
        <v>23</v>
      </c>
      <c r="D3" s="4">
        <v>0.3</v>
      </c>
      <c r="E3" s="4"/>
    </row>
    <row r="4" spans="1:5" x14ac:dyDescent="0.25">
      <c r="A4" s="1" t="str">
        <f t="shared" ref="A4:A20" si="0">B4&amp;" - "&amp;C4</f>
        <v>Conservador - Tijolo</v>
      </c>
      <c r="B4" s="1" t="s">
        <v>29</v>
      </c>
      <c r="C4" s="3" t="s">
        <v>24</v>
      </c>
      <c r="D4" s="4">
        <v>0.5</v>
      </c>
      <c r="E4" s="4"/>
    </row>
    <row r="5" spans="1:5" x14ac:dyDescent="0.25">
      <c r="A5" s="1" t="str">
        <f t="shared" si="0"/>
        <v>Conservador - Híbridos</v>
      </c>
      <c r="B5" s="1" t="s">
        <v>29</v>
      </c>
      <c r="C5" s="3" t="s">
        <v>25</v>
      </c>
      <c r="D5" s="4">
        <v>0.1</v>
      </c>
      <c r="E5" s="4"/>
    </row>
    <row r="6" spans="1:5" x14ac:dyDescent="0.25">
      <c r="A6" s="1" t="str">
        <f t="shared" si="0"/>
        <v>Conservador - FOFs</v>
      </c>
      <c r="B6" s="1" t="s">
        <v>29</v>
      </c>
      <c r="C6" s="3" t="s">
        <v>26</v>
      </c>
      <c r="D6" s="4">
        <v>0.1</v>
      </c>
      <c r="E6" s="4"/>
    </row>
    <row r="7" spans="1:5" x14ac:dyDescent="0.25">
      <c r="A7" s="1" t="str">
        <f t="shared" si="0"/>
        <v>Conservador - Desenvolvimento</v>
      </c>
      <c r="B7" s="1" t="s">
        <v>29</v>
      </c>
      <c r="C7" s="3" t="s">
        <v>27</v>
      </c>
      <c r="D7" s="4">
        <v>0</v>
      </c>
      <c r="E7" s="4"/>
    </row>
    <row r="8" spans="1:5" ht="13" thickBot="1" x14ac:dyDescent="0.3">
      <c r="A8" s="15" t="str">
        <f t="shared" si="0"/>
        <v>Conservador - Hotelarias</v>
      </c>
      <c r="B8" s="15" t="s">
        <v>29</v>
      </c>
      <c r="C8" s="16" t="s">
        <v>28</v>
      </c>
      <c r="D8" s="20">
        <v>0</v>
      </c>
      <c r="E8" s="4">
        <f>SUM(D3:D8)</f>
        <v>1</v>
      </c>
    </row>
    <row r="9" spans="1:5" x14ac:dyDescent="0.25">
      <c r="A9" s="17" t="str">
        <f t="shared" si="0"/>
        <v>Moderado - Papel</v>
      </c>
      <c r="B9" s="17" t="s">
        <v>30</v>
      </c>
      <c r="C9" s="18" t="s">
        <v>23</v>
      </c>
      <c r="D9" s="21">
        <v>0.32</v>
      </c>
      <c r="E9" s="4"/>
    </row>
    <row r="10" spans="1:5" x14ac:dyDescent="0.25">
      <c r="A10" s="1" t="str">
        <f t="shared" si="0"/>
        <v>Moderado - Tijolo</v>
      </c>
      <c r="B10" s="1" t="s">
        <v>30</v>
      </c>
      <c r="C10" s="3" t="s">
        <v>24</v>
      </c>
      <c r="D10" s="4">
        <v>0.35</v>
      </c>
      <c r="E10" s="4"/>
    </row>
    <row r="11" spans="1:5" x14ac:dyDescent="0.25">
      <c r="A11" s="1" t="str">
        <f t="shared" si="0"/>
        <v>Moderado - Híbridos</v>
      </c>
      <c r="B11" s="1" t="s">
        <v>30</v>
      </c>
      <c r="C11" s="3" t="s">
        <v>25</v>
      </c>
      <c r="D11" s="4">
        <v>0.08</v>
      </c>
      <c r="E11" s="4"/>
    </row>
    <row r="12" spans="1:5" x14ac:dyDescent="0.25">
      <c r="A12" s="1" t="str">
        <f t="shared" si="0"/>
        <v>Moderado - FOFs</v>
      </c>
      <c r="B12" s="1" t="s">
        <v>30</v>
      </c>
      <c r="C12" s="3" t="s">
        <v>26</v>
      </c>
      <c r="D12" s="4">
        <v>0.05</v>
      </c>
      <c r="E12" s="4"/>
    </row>
    <row r="13" spans="1:5" x14ac:dyDescent="0.25">
      <c r="A13" s="1" t="str">
        <f t="shared" si="0"/>
        <v>Moderado - Desenvolvimento</v>
      </c>
      <c r="B13" s="1" t="s">
        <v>30</v>
      </c>
      <c r="C13" s="3" t="s">
        <v>27</v>
      </c>
      <c r="D13" s="4">
        <v>0.1</v>
      </c>
      <c r="E13" s="4"/>
    </row>
    <row r="14" spans="1:5" ht="13" thickBot="1" x14ac:dyDescent="0.3">
      <c r="A14" s="15" t="str">
        <f t="shared" si="0"/>
        <v>Moderado - Hotelarias</v>
      </c>
      <c r="B14" s="15" t="s">
        <v>30</v>
      </c>
      <c r="C14" s="16" t="s">
        <v>28</v>
      </c>
      <c r="D14" s="20">
        <v>0.1</v>
      </c>
      <c r="E14" s="4">
        <f>SUM(D9:D14)</f>
        <v>0.99999999999999989</v>
      </c>
    </row>
    <row r="15" spans="1:5" x14ac:dyDescent="0.25">
      <c r="A15" s="17" t="str">
        <f t="shared" si="0"/>
        <v>Agressivo - Papel</v>
      </c>
      <c r="B15" s="17" t="s">
        <v>17</v>
      </c>
      <c r="C15" s="18" t="s">
        <v>23</v>
      </c>
      <c r="D15" s="21">
        <v>0.5</v>
      </c>
      <c r="E15" s="4"/>
    </row>
    <row r="16" spans="1:5" x14ac:dyDescent="0.25">
      <c r="A16" s="1" t="str">
        <f t="shared" si="0"/>
        <v>Agressivo - Tijolo</v>
      </c>
      <c r="B16" s="1" t="s">
        <v>17</v>
      </c>
      <c r="C16" s="3" t="s">
        <v>24</v>
      </c>
      <c r="D16" s="4">
        <v>0.1</v>
      </c>
      <c r="E16" s="4"/>
    </row>
    <row r="17" spans="1:5" x14ac:dyDescent="0.25">
      <c r="A17" s="1" t="str">
        <f t="shared" si="0"/>
        <v>Agressivo - Híbridos</v>
      </c>
      <c r="B17" s="1" t="s">
        <v>17</v>
      </c>
      <c r="C17" s="3" t="s">
        <v>25</v>
      </c>
      <c r="D17" s="4">
        <v>0.05</v>
      </c>
      <c r="E17" s="4"/>
    </row>
    <row r="18" spans="1:5" x14ac:dyDescent="0.25">
      <c r="A18" s="1" t="str">
        <f t="shared" si="0"/>
        <v>Agressivo - FOFs</v>
      </c>
      <c r="B18" s="1" t="s">
        <v>17</v>
      </c>
      <c r="C18" s="3" t="s">
        <v>26</v>
      </c>
      <c r="D18" s="4">
        <v>0.05</v>
      </c>
      <c r="E18" s="4"/>
    </row>
    <row r="19" spans="1:5" x14ac:dyDescent="0.25">
      <c r="A19" s="1" t="str">
        <f t="shared" si="0"/>
        <v>Agressivo - Desenvolvimento</v>
      </c>
      <c r="B19" s="1" t="s">
        <v>17</v>
      </c>
      <c r="C19" s="3" t="s">
        <v>27</v>
      </c>
      <c r="D19" s="4">
        <v>0.2</v>
      </c>
      <c r="E19" s="4"/>
    </row>
    <row r="20" spans="1:5" x14ac:dyDescent="0.25">
      <c r="A20" s="1" t="str">
        <f t="shared" si="0"/>
        <v>Agressivo - Hotelarias</v>
      </c>
      <c r="B20" s="1" t="s">
        <v>17</v>
      </c>
      <c r="C20" s="3" t="s">
        <v>28</v>
      </c>
      <c r="D20" s="4">
        <v>0.1</v>
      </c>
      <c r="E20" s="4">
        <f>SUM(D15:D20)</f>
        <v>1.0000000000000002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Auxiliar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Maria N. de Almeida</dc:creator>
  <cp:lastModifiedBy>Almeidas</cp:lastModifiedBy>
  <cp:lastPrinted>2023-07-12T18:46:08Z</cp:lastPrinted>
  <dcterms:created xsi:type="dcterms:W3CDTF">2015-08-04T17:18:04Z</dcterms:created>
  <dcterms:modified xsi:type="dcterms:W3CDTF">2025-06-19T21:12:49Z</dcterms:modified>
</cp:coreProperties>
</file>