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7E7DA9BE-05CB-4891-B75A-23D7F291CA40}" xr6:coauthVersionLast="45" xr6:coauthVersionMax="45" xr10:uidLastSave="{00000000-0000-0000-0000-000000000000}"/>
  <bookViews>
    <workbookView xWindow="-120" yWindow="-120" windowWidth="20730" windowHeight="1116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62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externalReferences>
    <externalReference r:id="rId31"/>
  </externalReferences>
  <definedNames>
    <definedName name="_xlnm.Print_Area" localSheetId="1">'IK Behavior'!$B$1:$K$41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02" l="1"/>
  <c r="E28" i="102"/>
  <c r="K27" i="102"/>
  <c r="E27" i="102"/>
  <c r="K26" i="102"/>
  <c r="E26" i="102"/>
  <c r="K25" i="102"/>
  <c r="E25" i="102"/>
  <c r="E2" i="162"/>
  <c r="Q2" i="162"/>
  <c r="E5" i="162"/>
  <c r="K5" i="162"/>
  <c r="P5" i="162"/>
  <c r="E6" i="162"/>
  <c r="K6" i="162"/>
  <c r="P6" i="162"/>
  <c r="E7" i="162"/>
  <c r="K7" i="162"/>
  <c r="P7" i="162"/>
  <c r="K8" i="162"/>
  <c r="A14" i="162"/>
  <c r="S14" i="162"/>
  <c r="AA14" i="162"/>
  <c r="A15" i="162"/>
  <c r="O15" i="162"/>
  <c r="S15" i="162"/>
  <c r="AA15" i="162"/>
  <c r="N15" i="162" s="1"/>
  <c r="O16" i="162" s="1"/>
  <c r="A16" i="162"/>
  <c r="S16" i="162"/>
  <c r="AA16" i="162"/>
  <c r="N16" i="162" s="1"/>
  <c r="O17" i="162" s="1"/>
  <c r="A17" i="162"/>
  <c r="S17" i="162"/>
  <c r="AA17" i="162"/>
  <c r="N17" i="162" s="1"/>
  <c r="O18" i="162" s="1"/>
  <c r="A18" i="162"/>
  <c r="N18" i="162"/>
  <c r="S18" i="162"/>
  <c r="AA18" i="162"/>
  <c r="A19" i="162"/>
  <c r="S19" i="162"/>
  <c r="AA19" i="162"/>
  <c r="N19" i="162" s="1"/>
  <c r="O20" i="162" s="1"/>
  <c r="A20" i="162"/>
  <c r="S20" i="162"/>
  <c r="AA20" i="162"/>
  <c r="N20" i="162" s="1"/>
  <c r="O21" i="162" s="1"/>
  <c r="A21" i="162"/>
  <c r="S21" i="162"/>
  <c r="AA21" i="162"/>
  <c r="N21" i="162" s="1"/>
  <c r="O22" i="162" s="1"/>
  <c r="A22" i="162"/>
  <c r="N22" i="162"/>
  <c r="O23" i="162" s="1"/>
  <c r="S22" i="162"/>
  <c r="AA22" i="162"/>
  <c r="A23" i="162"/>
  <c r="S23" i="162"/>
  <c r="AA23" i="162"/>
  <c r="N23" i="162" s="1"/>
  <c r="A24" i="162"/>
  <c r="S24" i="162"/>
  <c r="AA24" i="162"/>
  <c r="N24" i="162" s="1"/>
  <c r="O25" i="162" s="1"/>
  <c r="A25" i="162"/>
  <c r="I25" i="162"/>
  <c r="K25" i="162"/>
  <c r="M25" i="162"/>
  <c r="N25" i="162"/>
  <c r="Q25" i="162"/>
  <c r="S25" i="162"/>
  <c r="AA25" i="162"/>
  <c r="A26" i="162"/>
  <c r="I26" i="162"/>
  <c r="K26" i="162"/>
  <c r="M26" i="162"/>
  <c r="N26" i="162"/>
  <c r="O26" i="162"/>
  <c r="Q26" i="162"/>
  <c r="S26" i="162"/>
  <c r="AA26" i="162"/>
  <c r="A27" i="162"/>
  <c r="I27" i="162"/>
  <c r="K27" i="162"/>
  <c r="M27" i="162"/>
  <c r="N27" i="162"/>
  <c r="O28" i="162" s="1"/>
  <c r="O27" i="162"/>
  <c r="Q27" i="162"/>
  <c r="S27" i="162"/>
  <c r="AA27" i="162"/>
  <c r="A28" i="162"/>
  <c r="I28" i="162"/>
  <c r="K28" i="162"/>
  <c r="M28" i="162"/>
  <c r="N28" i="162"/>
  <c r="O29" i="162" s="1"/>
  <c r="Q28" i="162"/>
  <c r="S28" i="162"/>
  <c r="AA28" i="162"/>
  <c r="A29" i="162"/>
  <c r="I29" i="162"/>
  <c r="K29" i="162"/>
  <c r="M29" i="162"/>
  <c r="N29" i="162"/>
  <c r="Q29" i="162"/>
  <c r="S29" i="162"/>
  <c r="AA29" i="162"/>
  <c r="A30" i="162"/>
  <c r="I30" i="162"/>
  <c r="K30" i="162"/>
  <c r="M30" i="162"/>
  <c r="N30" i="162"/>
  <c r="O30" i="162"/>
  <c r="Q30" i="162"/>
  <c r="S30" i="162"/>
  <c r="AA30" i="162"/>
  <c r="A31" i="162"/>
  <c r="I31" i="162"/>
  <c r="K31" i="162"/>
  <c r="M31" i="162"/>
  <c r="N31" i="162"/>
  <c r="O32" i="162" s="1"/>
  <c r="O31" i="162"/>
  <c r="Q31" i="162"/>
  <c r="S31" i="162"/>
  <c r="AA31" i="162"/>
  <c r="A32" i="162"/>
  <c r="I32" i="162"/>
  <c r="K32" i="162"/>
  <c r="M32" i="162"/>
  <c r="N32" i="162"/>
  <c r="O33" i="162" s="1"/>
  <c r="Q32" i="162"/>
  <c r="S32" i="162"/>
  <c r="AA32" i="162"/>
  <c r="A33" i="162"/>
  <c r="I33" i="162"/>
  <c r="K33" i="162"/>
  <c r="M33" i="162"/>
  <c r="N33" i="162"/>
  <c r="Q33" i="162"/>
  <c r="S33" i="162"/>
  <c r="AA33" i="162"/>
  <c r="A34" i="162"/>
  <c r="I34" i="162"/>
  <c r="K34" i="162"/>
  <c r="M34" i="162"/>
  <c r="N34" i="162"/>
  <c r="O34" i="162"/>
  <c r="Q34" i="162"/>
  <c r="S34" i="162"/>
  <c r="AA34" i="162"/>
  <c r="A35" i="162"/>
  <c r="I35" i="162"/>
  <c r="K35" i="162"/>
  <c r="M35" i="162"/>
  <c r="N35" i="162"/>
  <c r="O36" i="162" s="1"/>
  <c r="O35" i="162"/>
  <c r="Q35" i="162"/>
  <c r="S35" i="162"/>
  <c r="AA35" i="162"/>
  <c r="A36" i="162"/>
  <c r="I36" i="162"/>
  <c r="K36" i="162"/>
  <c r="M36" i="162"/>
  <c r="N36" i="162"/>
  <c r="Q36" i="162"/>
  <c r="S36" i="162"/>
  <c r="AA36" i="162"/>
  <c r="D38" i="162"/>
  <c r="B50" i="162" l="1"/>
  <c r="O19" i="162"/>
  <c r="O24" i="162"/>
  <c r="P8" i="16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J20" i="139" l="1"/>
  <c r="F20" i="139"/>
  <c r="I20" i="139"/>
  <c r="D20" i="139"/>
  <c r="H20" i="139"/>
  <c r="C20" i="139"/>
  <c r="G20" i="139"/>
  <c r="B20" i="139"/>
  <c r="L7" i="139"/>
  <c r="L6" i="139"/>
  <c r="K17" i="102" l="1"/>
  <c r="K18" i="102"/>
  <c r="K19" i="102"/>
  <c r="K20" i="102"/>
  <c r="K21" i="102"/>
  <c r="K22" i="102"/>
  <c r="K23" i="102"/>
  <c r="K24" i="102"/>
  <c r="K29" i="102"/>
  <c r="K30" i="102"/>
  <c r="K31" i="102"/>
  <c r="K32" i="102"/>
  <c r="K33" i="102"/>
  <c r="K34" i="102"/>
  <c r="K35" i="102"/>
  <c r="K36" i="102"/>
  <c r="K37" i="102"/>
  <c r="K38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9" i="102"/>
  <c r="E30" i="102"/>
  <c r="E31" i="102"/>
  <c r="E32" i="102"/>
  <c r="E33" i="102"/>
  <c r="E34" i="102"/>
  <c r="E35" i="102"/>
  <c r="E36" i="102"/>
  <c r="E37" i="102"/>
  <c r="E38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O22" i="159" s="1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N29" i="158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N34" i="157"/>
  <c r="O35" i="157" s="1"/>
  <c r="M34" i="157"/>
  <c r="K34" i="157"/>
  <c r="I34" i="157"/>
  <c r="A34" i="157"/>
  <c r="AA33" i="157"/>
  <c r="S33" i="157"/>
  <c r="Q33" i="157"/>
  <c r="N33" i="157"/>
  <c r="O34" i="157" s="1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O22" i="157"/>
  <c r="N22" i="157"/>
  <c r="O23" i="157" s="1"/>
  <c r="M22" i="157"/>
  <c r="K22" i="157"/>
  <c r="I22" i="157"/>
  <c r="A22" i="157"/>
  <c r="AA21" i="157"/>
  <c r="S21" i="157"/>
  <c r="Q21" i="157"/>
  <c r="N21" i="157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O33" i="156"/>
  <c r="N33" i="156"/>
  <c r="O34" i="156" s="1"/>
  <c r="M33" i="156"/>
  <c r="K33" i="156"/>
  <c r="I33" i="156"/>
  <c r="A33" i="156"/>
  <c r="AA32" i="156"/>
  <c r="S32" i="156"/>
  <c r="Q32" i="156"/>
  <c r="N32" i="156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O18" i="156" s="1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N34" i="155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N18" i="155"/>
  <c r="M18" i="155"/>
  <c r="K18" i="155"/>
  <c r="I18" i="155"/>
  <c r="A18" i="155"/>
  <c r="AA17" i="155"/>
  <c r="S17" i="155"/>
  <c r="Q17" i="155"/>
  <c r="N17" i="155"/>
  <c r="O18" i="155" s="1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O25" i="140"/>
  <c r="N25" i="140"/>
  <c r="O26" i="140" s="1"/>
  <c r="M25" i="140"/>
  <c r="K25" i="140"/>
  <c r="I25" i="140"/>
  <c r="A25" i="140"/>
  <c r="AA24" i="140"/>
  <c r="S24" i="140"/>
  <c r="Q24" i="140"/>
  <c r="N24" i="140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N26" i="52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O30" i="142"/>
  <c r="N30" i="142"/>
  <c r="O31" i="142" s="1"/>
  <c r="M30" i="142"/>
  <c r="K30" i="142"/>
  <c r="I30" i="142"/>
  <c r="A30" i="142"/>
  <c r="AA29" i="142"/>
  <c r="S29" i="142"/>
  <c r="Q29" i="142"/>
  <c r="N29" i="142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O26" i="141"/>
  <c r="N26" i="141"/>
  <c r="O27" i="141" s="1"/>
  <c r="M26" i="141"/>
  <c r="K26" i="141"/>
  <c r="I26" i="141"/>
  <c r="A26" i="141"/>
  <c r="AA25" i="141"/>
  <c r="S25" i="141"/>
  <c r="Q25" i="141"/>
  <c r="N25" i="14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O30" i="146" s="1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O18" i="145"/>
  <c r="N18" i="145"/>
  <c r="O19" i="145" s="1"/>
  <c r="M18" i="145"/>
  <c r="K18" i="145"/>
  <c r="I18" i="145"/>
  <c r="A18" i="145"/>
  <c r="AA17" i="145"/>
  <c r="S17" i="145"/>
  <c r="Q17" i="145"/>
  <c r="N17" i="145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N33" i="154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N17" i="154"/>
  <c r="M17" i="154"/>
  <c r="K17" i="154"/>
  <c r="I17" i="154"/>
  <c r="A17" i="154"/>
  <c r="AA16" i="154"/>
  <c r="S16" i="154"/>
  <c r="Q16" i="154"/>
  <c r="N16" i="154"/>
  <c r="O17" i="154" s="1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O34" i="152"/>
  <c r="N34" i="152"/>
  <c r="O35" i="152" s="1"/>
  <c r="M34" i="152"/>
  <c r="K34" i="152"/>
  <c r="I34" i="152"/>
  <c r="A34" i="152"/>
  <c r="AA33" i="152"/>
  <c r="S33" i="152"/>
  <c r="Q33" i="152"/>
  <c r="N33" i="152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N23" i="152"/>
  <c r="A23" i="152"/>
  <c r="AA22" i="152"/>
  <c r="S22" i="152"/>
  <c r="N22" i="152"/>
  <c r="A22" i="152"/>
  <c r="AA21" i="152"/>
  <c r="S21" i="152"/>
  <c r="N21" i="152"/>
  <c r="A21" i="152"/>
  <c r="AA20" i="152"/>
  <c r="N20" i="152" s="1"/>
  <c r="S20" i="152"/>
  <c r="A20" i="152"/>
  <c r="AA19" i="152"/>
  <c r="N19" i="152" s="1"/>
  <c r="S19" i="152"/>
  <c r="A19" i="152"/>
  <c r="AA18" i="152"/>
  <c r="N18" i="152" s="1"/>
  <c r="S18" i="152"/>
  <c r="A18" i="152"/>
  <c r="AA17" i="152"/>
  <c r="N17" i="152" s="1"/>
  <c r="S17" i="152"/>
  <c r="A17" i="152"/>
  <c r="AA16" i="152"/>
  <c r="N16" i="152" s="1"/>
  <c r="S16" i="152"/>
  <c r="A16" i="152"/>
  <c r="AA15" i="152"/>
  <c r="N15" i="152" s="1"/>
  <c r="S15" i="152"/>
  <c r="O15" i="152"/>
  <c r="A15" i="152"/>
  <c r="AA14" i="152"/>
  <c r="S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O30" i="151"/>
  <c r="N30" i="151"/>
  <c r="O31" i="151" s="1"/>
  <c r="M30" i="151"/>
  <c r="K30" i="151"/>
  <c r="I30" i="151"/>
  <c r="A30" i="151"/>
  <c r="AA29" i="151"/>
  <c r="S29" i="151"/>
  <c r="Q29" i="151"/>
  <c r="N29" i="15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N24" i="151" s="1"/>
  <c r="O25" i="151" s="1"/>
  <c r="S24" i="151"/>
  <c r="A24" i="151"/>
  <c r="AA23" i="151"/>
  <c r="N23" i="151" s="1"/>
  <c r="S23" i="151"/>
  <c r="A23" i="151"/>
  <c r="AA22" i="151"/>
  <c r="N22" i="151" s="1"/>
  <c r="S22" i="151"/>
  <c r="A22" i="151"/>
  <c r="AA21" i="151"/>
  <c r="N21" i="151" s="1"/>
  <c r="S21" i="151"/>
  <c r="A21" i="151"/>
  <c r="AA20" i="151"/>
  <c r="N20" i="151" s="1"/>
  <c r="S20" i="151"/>
  <c r="A20" i="151"/>
  <c r="AA19" i="151"/>
  <c r="N19" i="151" s="1"/>
  <c r="S19" i="151"/>
  <c r="A19" i="151"/>
  <c r="AA18" i="151"/>
  <c r="N18" i="151" s="1"/>
  <c r="S18" i="151"/>
  <c r="A18" i="151"/>
  <c r="AA17" i="151"/>
  <c r="N17" i="151" s="1"/>
  <c r="S17" i="151"/>
  <c r="A17" i="151"/>
  <c r="AA16" i="151"/>
  <c r="N16" i="151" s="1"/>
  <c r="S16" i="151"/>
  <c r="A16" i="151"/>
  <c r="AA15" i="151"/>
  <c r="S15" i="151"/>
  <c r="O15" i="151"/>
  <c r="N15" i="151"/>
  <c r="A15" i="151"/>
  <c r="AA14" i="151"/>
  <c r="S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N26" i="150" s="1"/>
  <c r="S26" i="150"/>
  <c r="A26" i="150"/>
  <c r="AA25" i="150"/>
  <c r="N25" i="150" s="1"/>
  <c r="S25" i="150"/>
  <c r="A25" i="150"/>
  <c r="AA24" i="150"/>
  <c r="N24" i="150" s="1"/>
  <c r="S24" i="150"/>
  <c r="A24" i="150"/>
  <c r="AA23" i="150"/>
  <c r="N23" i="150" s="1"/>
  <c r="S23" i="150"/>
  <c r="A23" i="150"/>
  <c r="AA22" i="150"/>
  <c r="N22" i="150" s="1"/>
  <c r="S22" i="150"/>
  <c r="A22" i="150"/>
  <c r="AA21" i="150"/>
  <c r="N21" i="150" s="1"/>
  <c r="S21" i="150"/>
  <c r="A21" i="150"/>
  <c r="AA20" i="150"/>
  <c r="N20" i="150" s="1"/>
  <c r="S20" i="150"/>
  <c r="A20" i="150"/>
  <c r="AA19" i="150"/>
  <c r="N19" i="150" s="1"/>
  <c r="S19" i="150"/>
  <c r="A19" i="150"/>
  <c r="AA18" i="150"/>
  <c r="N18" i="150" s="1"/>
  <c r="S18" i="150"/>
  <c r="A18" i="150"/>
  <c r="AA17" i="150"/>
  <c r="S17" i="150"/>
  <c r="N17" i="150"/>
  <c r="A17" i="150"/>
  <c r="AA16" i="150"/>
  <c r="S16" i="150"/>
  <c r="N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N21" i="149" s="1"/>
  <c r="O22" i="149" s="1"/>
  <c r="S21" i="149"/>
  <c r="A21" i="149"/>
  <c r="AA20" i="149"/>
  <c r="N20" i="149" s="1"/>
  <c r="S20" i="149"/>
  <c r="A20" i="149"/>
  <c r="AA19" i="149"/>
  <c r="N19" i="149" s="1"/>
  <c r="S19" i="149"/>
  <c r="A19" i="149"/>
  <c r="AA18" i="149"/>
  <c r="S18" i="149"/>
  <c r="N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O22" i="148"/>
  <c r="N22" i="148"/>
  <c r="O23" i="148" s="1"/>
  <c r="M22" i="148"/>
  <c r="K22" i="148"/>
  <c r="I22" i="148"/>
  <c r="A22" i="148"/>
  <c r="AA21" i="148"/>
  <c r="S21" i="148"/>
  <c r="Q21" i="148"/>
  <c r="N21" i="148"/>
  <c r="M21" i="148"/>
  <c r="K21" i="148"/>
  <c r="I21" i="148"/>
  <c r="A21" i="148"/>
  <c r="AA20" i="148"/>
  <c r="S20" i="148"/>
  <c r="Q20" i="148"/>
  <c r="N20" i="148"/>
  <c r="O21" i="148" s="1"/>
  <c r="M20" i="148"/>
  <c r="K20" i="148"/>
  <c r="I20" i="148"/>
  <c r="A20" i="148"/>
  <c r="AA19" i="148"/>
  <c r="S19" i="148"/>
  <c r="Q19" i="148"/>
  <c r="N19" i="148"/>
  <c r="O20" i="148" s="1"/>
  <c r="M19" i="148"/>
  <c r="K19" i="148"/>
  <c r="I19" i="148"/>
  <c r="A19" i="148"/>
  <c r="AA18" i="148"/>
  <c r="S18" i="148"/>
  <c r="N18" i="148"/>
  <c r="O19" i="148" s="1"/>
  <c r="A18" i="148"/>
  <c r="AA17" i="148"/>
  <c r="S17" i="148"/>
  <c r="N17" i="148"/>
  <c r="A17" i="148"/>
  <c r="AA16" i="148"/>
  <c r="N16" i="148" s="1"/>
  <c r="S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20" i="151" l="1"/>
  <c r="O27" i="150"/>
  <c r="O24" i="152"/>
  <c r="O23" i="152"/>
  <c r="O22" i="152"/>
  <c r="O21" i="152"/>
  <c r="O20" i="152"/>
  <c r="O19" i="152"/>
  <c r="O18" i="152"/>
  <c r="O17" i="152"/>
  <c r="O16" i="152"/>
  <c r="O24" i="151"/>
  <c r="O23" i="151"/>
  <c r="O22" i="151"/>
  <c r="O21" i="151"/>
  <c r="O19" i="151"/>
  <c r="O18" i="151"/>
  <c r="O17" i="151"/>
  <c r="O16" i="151"/>
  <c r="O26" i="150"/>
  <c r="O25" i="150"/>
  <c r="O24" i="150"/>
  <c r="O23" i="150"/>
  <c r="O22" i="150"/>
  <c r="O21" i="150"/>
  <c r="O20" i="150"/>
  <c r="O19" i="150"/>
  <c r="O18" i="150"/>
  <c r="O17" i="150"/>
  <c r="O16" i="150"/>
  <c r="O21" i="149"/>
  <c r="O20" i="149"/>
  <c r="O19" i="149"/>
  <c r="O18" i="149"/>
  <c r="O17" i="149"/>
  <c r="O16" i="149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2"/>
  <c r="B50" i="151"/>
  <c r="B50" i="150"/>
  <c r="B50" i="149"/>
  <c r="B50" i="148"/>
  <c r="N21" i="147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I15" i="139"/>
  <c r="F15" i="139"/>
  <c r="H15" i="139"/>
  <c r="D15" i="139"/>
  <c r="G15" i="139"/>
  <c r="C15" i="139"/>
  <c r="B15" i="139"/>
  <c r="J19" i="139"/>
  <c r="I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F16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Q21" i="147"/>
  <c r="O21" i="147"/>
  <c r="M21" i="147"/>
  <c r="K21" i="147"/>
  <c r="I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C17" i="139" s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0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<sst xmlns="http://schemas.openxmlformats.org/spreadsheetml/2006/main" count="1636" uniqueCount="184">
  <si>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</si>
  <si>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</si>
  <si>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</si>
  <si>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</si>
  <si>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</si>
  <si>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</si>
  <si>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</si>
  <si>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</si>
  <si>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</si>
  <si>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</si>
  <si>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</si>
  <si>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</si>
  <si>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</si>
  <si>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</si>
  <si>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</si>
  <si>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</si>
  <si>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</si>
  <si>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</si>
  <si>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</si>
  <si>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</si>
  <si>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</si>
  <si>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</si>
  <si>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</si>
  <si>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</si>
  <si>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</si>
  <si>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</si>
  <si>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</si>
  <si>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</si>
  <si>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</si>
  <si>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</si>
  <si>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</si>
  <si>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</si>
  <si>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</si>
  <si>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</si>
  <si>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</si>
  <si>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</si>
  <si>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</si>
  <si>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</si>
  <si>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</si>
  <si>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</si>
  <si>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</si>
  <si>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</si>
  <si>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</si>
  <si>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</si>
  <si>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</si>
  <si>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</si>
  <si>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</si>
  <si>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</si>
  <si>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</si>
  <si>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</si>
  <si>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</si>
  <si>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</si>
  <si>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</si>
  <si>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</si>
  <si>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</si>
  <si>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</si>
  <si>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</si>
  <si>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</si>
  <si>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</si>
  <si>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</si>
  <si>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</si>
  <si>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</si>
  <si>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</si>
  <si>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</si>
  <si>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</si>
  <si>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</si>
  <si>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</si>
  <si>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</si>
  <si>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</si>
  <si>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</si>
  <si>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</si>
  <si>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</si>
  <si>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</si>
  <si>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</si>
  <si>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</si>
  <si>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</si>
  <si>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</si>
  <si>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</si>
  <si>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</si>
  <si>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</si>
  <si>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Gas</t>
  </si>
  <si>
    <t>DPT-10</t>
  </si>
  <si>
    <t>Trinity</t>
  </si>
  <si>
    <t>No Change When Hammer Stopped</t>
  </si>
  <si>
    <t>6/22/2020:15:27:15</t>
  </si>
  <si>
    <t>NA</t>
  </si>
  <si>
    <t>IK Decreased When Hammer Stopped</t>
  </si>
  <si>
    <t>6/22/2020:15:28:40</t>
  </si>
  <si>
    <t>6/22/2020:15:30:08</t>
  </si>
  <si>
    <t>6/22/2020:15:31:35</t>
  </si>
  <si>
    <t>6/23/2020:09:36:31</t>
  </si>
  <si>
    <t>IK Increased When Hammer Stopped</t>
  </si>
  <si>
    <t>6/23/2020:09:40:30</t>
  </si>
  <si>
    <t>6/23/2020:11:15:33</t>
  </si>
  <si>
    <t>6/23/2020:15:17:58</t>
  </si>
  <si>
    <t>6/23/2020:15:19:48</t>
  </si>
  <si>
    <t>6/24/2020:09:43:44</t>
  </si>
  <si>
    <t>ROP Dropped Below Threshold</t>
  </si>
  <si>
    <t>06/22/2020:15:57:08</t>
  </si>
  <si>
    <t>06/22/2020:16:04:13</t>
  </si>
  <si>
    <t>06/22/2020:16:11:06</t>
  </si>
  <si>
    <t>06/22/2020:16:18:18</t>
  </si>
  <si>
    <t>06/22/2020:16:25:12</t>
  </si>
  <si>
    <t>06/22/2020:16:32:53</t>
  </si>
  <si>
    <t>06/22/2020:16:39:16</t>
  </si>
  <si>
    <t>Not Stable // Pulled sample due to time constraints.</t>
  </si>
  <si>
    <t>06/23/2020:08:30:27</t>
  </si>
  <si>
    <t>06/23/2020:08:36:51</t>
  </si>
  <si>
    <t>06/23/2020:08:42:29</t>
  </si>
  <si>
    <t>06/23/2020:08:48:58</t>
  </si>
  <si>
    <t>06/23/2020:08:54:47</t>
  </si>
  <si>
    <t>06/23/2020:10:09:10</t>
  </si>
  <si>
    <t>06/23/2020:10:16:45</t>
  </si>
  <si>
    <t>06/23/2020:10:23:32</t>
  </si>
  <si>
    <t>06/23/2020:10:32:06</t>
  </si>
  <si>
    <t>06/23/2020:10:39:06</t>
  </si>
  <si>
    <t>06/23/2020:10:46:11</t>
  </si>
  <si>
    <t>06/23/2020:10:52:11</t>
  </si>
  <si>
    <t>06/23/2020:10:57:48</t>
  </si>
  <si>
    <t>06/23/2020:11:41:32</t>
  </si>
  <si>
    <t>06/23/2020:11:48:43</t>
  </si>
  <si>
    <t>06/23/2020:11:55:42</t>
  </si>
  <si>
    <t>06/23/2020:12:04:52</t>
  </si>
  <si>
    <t>06/23/2020:12:12:21</t>
  </si>
  <si>
    <t>06/23/2020:12:20:26</t>
  </si>
  <si>
    <t>06/23/2020:12:28:18</t>
  </si>
  <si>
    <t>06/23/2020:12:36:17</t>
  </si>
  <si>
    <t>06/23/2020:12:44:16</t>
  </si>
  <si>
    <t>06/23/2020:12:52:14</t>
  </si>
  <si>
    <t>06/23/2020:13:00:47</t>
  </si>
  <si>
    <t>06/23/2020:13:07:28</t>
  </si>
  <si>
    <t>06/23/2020:13:15:07</t>
  </si>
  <si>
    <t>06/23/2020:15:35:14</t>
  </si>
  <si>
    <t>06/23/2020:15:41:38</t>
  </si>
  <si>
    <t>06/23/2020:15:48:43</t>
  </si>
  <si>
    <t>06/23/2020:15:54:32</t>
  </si>
  <si>
    <t>06/23/2020:16:00:26</t>
  </si>
  <si>
    <t>06/23/2020:16:06:32</t>
  </si>
  <si>
    <t>06/23/2020:16:12:56</t>
  </si>
  <si>
    <t>06/23/2020:16:18:57</t>
  </si>
  <si>
    <t>06/23/2020:16:25:21</t>
  </si>
  <si>
    <t>06/23/2020:16:31:45</t>
  </si>
  <si>
    <t>06/23/2020:16:38:27</t>
  </si>
  <si>
    <t>06/24/2020:08:22:31</t>
  </si>
  <si>
    <t>06/24/2020:08:28:38</t>
  </si>
  <si>
    <t>06/24/2020:08:35:45</t>
  </si>
  <si>
    <t>06/24/2020:08:42:45</t>
  </si>
  <si>
    <t>06/24/2020:08:49:44</t>
  </si>
  <si>
    <t>06/24/2020:08:56:44</t>
  </si>
  <si>
    <t>06/24/2020:09:03:49</t>
  </si>
  <si>
    <t>06/24/2020:09:11:00</t>
  </si>
  <si>
    <t>06/24/2020:09:20:45</t>
  </si>
  <si>
    <t>06/24/2020:09:27:44</t>
  </si>
  <si>
    <t>Sample Duplicate Pulled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</si>
  <si>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</si>
  <si>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</si>
  <si>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</si>
  <si>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</si>
  <si>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</si>
  <si>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</si>
  <si>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</si>
  <si>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DPT10</t>
  </si>
  <si>
    <t>MSTJV</t>
  </si>
  <si>
    <t>CS</t>
  </si>
  <si>
    <t>Second sample pulled for metals</t>
  </si>
  <si>
    <t>06/25/2020:10:04:10</t>
  </si>
  <si>
    <t>06/25/2020:09:55:59</t>
  </si>
  <si>
    <t>06/25/2020:09:47:43</t>
  </si>
  <si>
    <t>06/25/2020:09:38:33</t>
  </si>
  <si>
    <t>06/25/2020:09:29:42</t>
  </si>
  <si>
    <t>06/25/2020:09:20:56</t>
  </si>
  <si>
    <t>06/25/2020:09:12:22</t>
  </si>
  <si>
    <t>06/25/2020:09:04:53</t>
  </si>
  <si>
    <t>06/25/2020:08:57:00</t>
  </si>
  <si>
    <t>06/25/2020:08:49:37</t>
  </si>
  <si>
    <t>06/25/2020:08:42:02</t>
  </si>
  <si>
    <t>55-60 PSI</t>
  </si>
  <si>
    <t>Pull tooling // Advance Hollow Stem Auger // Resume</t>
  </si>
  <si>
    <t>6/25/2020:08:16:59</t>
  </si>
  <si>
    <t>6/25/2020:08:20:12</t>
  </si>
  <si>
    <t>6/25/2020:10:27:59</t>
  </si>
  <si>
    <t>**Note:  Augered to 45' // Lowered Tooling // Start Depth = 45.0'</t>
  </si>
  <si>
    <t>**Note:  ROP Dropped below lower limit // Pulled Tooling // Auger Advanced to 80' // Resume Boring @ 79.3'</t>
  </si>
  <si>
    <t>**Note: Resume @ 79.3'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</si>
</sst>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27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0" fontId="21" fillId="6" borderId="19" xfId="0" applyFont="1" applyFill="1" applyBorder="1" applyAlignment="1">
      <alignment horizontal="left" vertical="center" wrapText="1"/>
    </xf>
    <xf numFmtId="0" fontId="21" fillId="6" borderId="26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7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  <xf numFmtId="0" fontId="0" fillId="6" borderId="0" xfId="0" applyFill="1" applyAlignment="1">
      <alignment vertical="center"/>
    </xf>
    <xf numFmtId="0" fontId="0" fillId="0" borderId="18" xfId="0" applyBorder="1" applyAlignment="1" applyProtection="1">
      <alignment wrapText="1"/>
      <protection locked="0"/>
    </xf>
    <xf numFmtId="164" fontId="0" fillId="0" borderId="8" xfId="0" applyNumberFormat="1" applyBorder="1" applyAlignment="1">
      <alignment horizontal="center"/>
    </xf>
    <xf numFmtId="1" fontId="0" fillId="0" borderId="8" xfId="0" applyNumberFormat="1" applyBorder="1" applyProtection="1">
      <protection locked="0"/>
    </xf>
    <xf numFmtId="164" fontId="0" fillId="0" borderId="8" xfId="0" applyNumberFormat="1" applyBorder="1" applyAlignment="1">
      <alignment horizontal="center" vertical="center"/>
    </xf>
    <xf numFmtId="1" fontId="0" fillId="6" borderId="21" xfId="0" applyNumberFormat="1" applyFill="1" applyBorder="1" applyAlignment="1" applyProtection="1">
      <alignment horizontal="left" vertical="center" wrapText="1"/>
      <protection locked="0"/>
    </xf>
    <xf numFmtId="2" fontId="0" fillId="0" borderId="8" xfId="0" applyNumberFormat="1" applyBorder="1" applyProtection="1">
      <protection locked="0"/>
    </xf>
    <xf numFmtId="164" fontId="0" fillId="0" borderId="8" xfId="0" applyNumberFormat="1" applyBorder="1"/>
    <xf numFmtId="1" fontId="0" fillId="6" borderId="21" xfId="0" applyNumberFormat="1" applyFill="1" applyBorder="1" applyAlignment="1" applyProtection="1">
      <alignment wrapText="1"/>
      <protection locked="0"/>
    </xf>
    <xf numFmtId="22" fontId="0" fillId="6" borderId="21" xfId="0" applyNumberFormat="1" applyFill="1" applyBorder="1" applyAlignment="1" applyProtection="1">
      <alignment horizontal="left" vertical="center" wrapText="1"/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6" borderId="18" xfId="0" applyFill="1" applyBorder="1" applyAlignment="1" applyProtection="1">
      <alignment wrapText="1"/>
      <protection locked="0"/>
    </xf>
    <xf numFmtId="2" fontId="0" fillId="6" borderId="21" xfId="0" applyNumberFormat="1" applyFill="1" applyBorder="1" applyAlignment="1" applyProtection="1">
      <alignment wrapText="1"/>
      <protection locked="0"/>
    </xf>
    <xf numFmtId="0" fontId="0" fillId="6" borderId="21" xfId="0" applyFill="1" applyBorder="1" applyAlignment="1">
      <alignment horizontal="left" vertical="center" wrapText="1"/>
    </xf>
    <xf numFmtId="0" fontId="3" fillId="0" borderId="11" xfId="0" applyFont="1" applyBorder="1"/>
    <xf numFmtId="0" fontId="2" fillId="0" borderId="0" xfId="0" applyFont="1" applyAlignment="1">
      <alignment horizontal="left"/>
    </xf>
    <xf numFmtId="0" fontId="2" fillId="0" borderId="0" xfId="3" applyAlignment="1">
      <alignment horizontal="right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4" fontId="0" fillId="6" borderId="0" xfId="0" applyNumberFormat="1" applyFill="1" applyAlignment="1" applyProtection="1">
      <alignment vertical="center" wrapText="1"/>
      <protection locked="0"/>
    </xf>
    <xf numFmtId="0" fontId="11" fillId="0" borderId="0" xfId="0" applyFont="1" applyAlignment="1">
      <alignment horizontal="center"/>
    </xf>
    <xf numFmtId="0" fontId="4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65" fontId="18" fillId="0" borderId="18" xfId="3" applyNumberFormat="1" applyFont="1" applyBorder="1" applyAlignment="1">
      <alignment horizontal="center" wrapText="1"/>
    </xf>
    <xf numFmtId="1" fontId="9" fillId="0" borderId="22" xfId="3" applyNumberFormat="1" applyFont="1" applyBorder="1" applyAlignment="1">
      <alignment horizontal="left" wrapText="1"/>
    </xf>
    <xf numFmtId="1" fontId="9" fillId="0" borderId="2" xfId="3" applyNumberFormat="1" applyFont="1" applyBorder="1" applyAlignment="1">
      <alignment horizontal="left" wrapText="1"/>
    </xf>
    <xf numFmtId="1" fontId="9" fillId="0" borderId="19" xfId="3" applyNumberFormat="1" applyFont="1" applyBorder="1" applyAlignment="1">
      <alignment horizontal="left" wrapText="1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Ik'!$H$2:$H$2903</c:f>
              <c:numCache>
                <c:formatCode>General</c:formatCode>
                <c:ptCount val="2902"/>
                <c:pt idx="0">
                  <c:v>4.6519000000000004</c:v>
                </c:pt>
                <c:pt idx="1">
                  <c:v>4.5650000000000004</c:v>
                </c:pt>
                <c:pt idx="2">
                  <c:v>4.5551000000000004</c:v>
                </c:pt>
                <c:pt idx="3">
                  <c:v>4.5298000000000007</c:v>
                </c:pt>
                <c:pt idx="4">
                  <c:v>4.3559999999999999</c:v>
                </c:pt>
                <c:pt idx="5">
                  <c:v>4.0106000000000002</c:v>
                </c:pt>
                <c:pt idx="6">
                  <c:v>3.1592000000000002</c:v>
                </c:pt>
                <c:pt idx="7">
                  <c:v>1.8304</c:v>
                </c:pt>
                <c:pt idx="8">
                  <c:v>0.82830000000000004</c:v>
                </c:pt>
                <c:pt idx="9">
                  <c:v>0.3377</c:v>
                </c:pt>
                <c:pt idx="10">
                  <c:v>0.1386</c:v>
                </c:pt>
                <c:pt idx="11">
                  <c:v>5.8300000000000005E-2</c:v>
                </c:pt>
                <c:pt idx="12">
                  <c:v>2.86E-2</c:v>
                </c:pt>
                <c:pt idx="13">
                  <c:v>1.6500000000000001E-2</c:v>
                </c:pt>
                <c:pt idx="14">
                  <c:v>1.1000000000000001E-2</c:v>
                </c:pt>
                <c:pt idx="15">
                  <c:v>8.8000000000000005E-3</c:v>
                </c:pt>
                <c:pt idx="16">
                  <c:v>8.8000000000000005E-3</c:v>
                </c:pt>
                <c:pt idx="17">
                  <c:v>8.8000000000000005E-3</c:v>
                </c:pt>
                <c:pt idx="18">
                  <c:v>7.7000000000000011E-3</c:v>
                </c:pt>
                <c:pt idx="19">
                  <c:v>7.7000000000000011E-3</c:v>
                </c:pt>
                <c:pt idx="20">
                  <c:v>7.7000000000000011E-3</c:v>
                </c:pt>
                <c:pt idx="21">
                  <c:v>7.7000000000000011E-3</c:v>
                </c:pt>
                <c:pt idx="22">
                  <c:v>7.7000000000000011E-3</c:v>
                </c:pt>
                <c:pt idx="23">
                  <c:v>7.7000000000000011E-3</c:v>
                </c:pt>
                <c:pt idx="24">
                  <c:v>7.7000000000000011E-3</c:v>
                </c:pt>
                <c:pt idx="25">
                  <c:v>7.7000000000000011E-3</c:v>
                </c:pt>
                <c:pt idx="26">
                  <c:v>7.7000000000000011E-3</c:v>
                </c:pt>
                <c:pt idx="27">
                  <c:v>7.7000000000000011E-3</c:v>
                </c:pt>
                <c:pt idx="28">
                  <c:v>7.7000000000000011E-3</c:v>
                </c:pt>
                <c:pt idx="29">
                  <c:v>7.7000000000000011E-3</c:v>
                </c:pt>
                <c:pt idx="30">
                  <c:v>6.6000000000000008E-3</c:v>
                </c:pt>
                <c:pt idx="31">
                  <c:v>6.6000000000000008E-3</c:v>
                </c:pt>
                <c:pt idx="32">
                  <c:v>6.6000000000000008E-3</c:v>
                </c:pt>
                <c:pt idx="33">
                  <c:v>6.6000000000000008E-3</c:v>
                </c:pt>
                <c:pt idx="34">
                  <c:v>6.6000000000000008E-3</c:v>
                </c:pt>
                <c:pt idx="35">
                  <c:v>6.6000000000000008E-3</c:v>
                </c:pt>
                <c:pt idx="36">
                  <c:v>6.6000000000000008E-3</c:v>
                </c:pt>
                <c:pt idx="37">
                  <c:v>6.6000000000000008E-3</c:v>
                </c:pt>
                <c:pt idx="38">
                  <c:v>6.6000000000000008E-3</c:v>
                </c:pt>
                <c:pt idx="39">
                  <c:v>6.6000000000000008E-3</c:v>
                </c:pt>
                <c:pt idx="40">
                  <c:v>6.6000000000000008E-3</c:v>
                </c:pt>
                <c:pt idx="41">
                  <c:v>6.6000000000000008E-3</c:v>
                </c:pt>
                <c:pt idx="42">
                  <c:v>6.6000000000000008E-3</c:v>
                </c:pt>
                <c:pt idx="43">
                  <c:v>7.7000000000000011E-3</c:v>
                </c:pt>
                <c:pt idx="44">
                  <c:v>1.9338000000000002</c:v>
                </c:pt>
                <c:pt idx="45">
                  <c:v>1.7402000000000002</c:v>
                </c:pt>
                <c:pt idx="46">
                  <c:v>1.6346000000000001</c:v>
                </c:pt>
                <c:pt idx="47">
                  <c:v>2.7873999999999999</c:v>
                </c:pt>
                <c:pt idx="48">
                  <c:v>3.4914000000000001</c:v>
                </c:pt>
                <c:pt idx="49">
                  <c:v>3.3176000000000001</c:v>
                </c:pt>
                <c:pt idx="50">
                  <c:v>2.9612000000000003</c:v>
                </c:pt>
                <c:pt idx="51">
                  <c:v>3.0184000000000006</c:v>
                </c:pt>
                <c:pt idx="52">
                  <c:v>2.7632000000000003</c:v>
                </c:pt>
                <c:pt idx="53">
                  <c:v>1.5202</c:v>
                </c:pt>
                <c:pt idx="54">
                  <c:v>1.9734000000000003</c:v>
                </c:pt>
                <c:pt idx="55">
                  <c:v>1.7929999999999999</c:v>
                </c:pt>
                <c:pt idx="56">
                  <c:v>1.6368</c:v>
                </c:pt>
                <c:pt idx="57">
                  <c:v>1.4916000000000003</c:v>
                </c:pt>
                <c:pt idx="58">
                  <c:v>1.3958999999999999</c:v>
                </c:pt>
                <c:pt idx="59">
                  <c:v>1.3497000000000001</c:v>
                </c:pt>
                <c:pt idx="60">
                  <c:v>1.3486</c:v>
                </c:pt>
                <c:pt idx="61">
                  <c:v>1.3332000000000002</c:v>
                </c:pt>
                <c:pt idx="62">
                  <c:v>1.2397</c:v>
                </c:pt>
                <c:pt idx="63">
                  <c:v>1.3618000000000001</c:v>
                </c:pt>
                <c:pt idx="64">
                  <c:v>1.5928</c:v>
                </c:pt>
                <c:pt idx="65">
                  <c:v>1.6137000000000001</c:v>
                </c:pt>
                <c:pt idx="66">
                  <c:v>1.4355</c:v>
                </c:pt>
                <c:pt idx="67">
                  <c:v>1.0923</c:v>
                </c:pt>
                <c:pt idx="68">
                  <c:v>0.71610000000000007</c:v>
                </c:pt>
                <c:pt idx="69">
                  <c:v>0.47190000000000004</c:v>
                </c:pt>
                <c:pt idx="70">
                  <c:v>0.34540000000000004</c:v>
                </c:pt>
                <c:pt idx="71">
                  <c:v>0.31569999999999998</c:v>
                </c:pt>
                <c:pt idx="72">
                  <c:v>0.35530000000000006</c:v>
                </c:pt>
                <c:pt idx="73">
                  <c:v>0.34430000000000005</c:v>
                </c:pt>
                <c:pt idx="74">
                  <c:v>0.36300000000000004</c:v>
                </c:pt>
                <c:pt idx="75">
                  <c:v>0.32780000000000004</c:v>
                </c:pt>
                <c:pt idx="76">
                  <c:v>0.20350000000000001</c:v>
                </c:pt>
                <c:pt idx="77">
                  <c:v>0.12540000000000001</c:v>
                </c:pt>
                <c:pt idx="78">
                  <c:v>0.21230000000000002</c:v>
                </c:pt>
                <c:pt idx="79">
                  <c:v>0.41910000000000003</c:v>
                </c:pt>
                <c:pt idx="80">
                  <c:v>0.8217000000000001</c:v>
                </c:pt>
                <c:pt idx="81">
                  <c:v>1.0571000000000002</c:v>
                </c:pt>
                <c:pt idx="82">
                  <c:v>1.3761000000000001</c:v>
                </c:pt>
                <c:pt idx="83">
                  <c:v>1.3981000000000001</c:v>
                </c:pt>
                <c:pt idx="84">
                  <c:v>1.3860000000000001</c:v>
                </c:pt>
                <c:pt idx="85">
                  <c:v>1.5026000000000002</c:v>
                </c:pt>
                <c:pt idx="86">
                  <c:v>1.6346000000000001</c:v>
                </c:pt>
                <c:pt idx="87">
                  <c:v>1.6742000000000001</c:v>
                </c:pt>
                <c:pt idx="88">
                  <c:v>1.6665000000000001</c:v>
                </c:pt>
                <c:pt idx="89">
                  <c:v>1.6060000000000001</c:v>
                </c:pt>
                <c:pt idx="90">
                  <c:v>1.5609000000000002</c:v>
                </c:pt>
                <c:pt idx="91">
                  <c:v>1.5136000000000001</c:v>
                </c:pt>
                <c:pt idx="92">
                  <c:v>1.6598999999999999</c:v>
                </c:pt>
                <c:pt idx="93">
                  <c:v>1.7138000000000002</c:v>
                </c:pt>
                <c:pt idx="94">
                  <c:v>1.7259</c:v>
                </c:pt>
                <c:pt idx="95">
                  <c:v>1.7402000000000002</c:v>
                </c:pt>
                <c:pt idx="96">
                  <c:v>1.8359000000000001</c:v>
                </c:pt>
                <c:pt idx="97">
                  <c:v>1.8865000000000003</c:v>
                </c:pt>
                <c:pt idx="98">
                  <c:v>1.8744000000000001</c:v>
                </c:pt>
                <c:pt idx="99">
                  <c:v>1.7929999999999999</c:v>
                </c:pt>
                <c:pt idx="100">
                  <c:v>1.7941000000000003</c:v>
                </c:pt>
                <c:pt idx="101">
                  <c:v>1.6621000000000001</c:v>
                </c:pt>
                <c:pt idx="102">
                  <c:v>1.9041000000000003</c:v>
                </c:pt>
                <c:pt idx="103">
                  <c:v>1.8843000000000003</c:v>
                </c:pt>
                <c:pt idx="104">
                  <c:v>1.8645000000000003</c:v>
                </c:pt>
                <c:pt idx="105">
                  <c:v>1.837</c:v>
                </c:pt>
                <c:pt idx="106">
                  <c:v>1.8084</c:v>
                </c:pt>
                <c:pt idx="107">
                  <c:v>1.7743000000000002</c:v>
                </c:pt>
                <c:pt idx="108">
                  <c:v>1.837</c:v>
                </c:pt>
                <c:pt idx="109">
                  <c:v>1.7864000000000002</c:v>
                </c:pt>
                <c:pt idx="110">
                  <c:v>1.6929000000000001</c:v>
                </c:pt>
                <c:pt idx="111">
                  <c:v>1.6159000000000001</c:v>
                </c:pt>
                <c:pt idx="112">
                  <c:v>1.6016000000000001</c:v>
                </c:pt>
                <c:pt idx="113">
                  <c:v>1.5554000000000001</c:v>
                </c:pt>
                <c:pt idx="114">
                  <c:v>1.4168000000000001</c:v>
                </c:pt>
                <c:pt idx="115">
                  <c:v>1.353</c:v>
                </c:pt>
                <c:pt idx="116">
                  <c:v>1.3233000000000001</c:v>
                </c:pt>
                <c:pt idx="117">
                  <c:v>1.2749000000000001</c:v>
                </c:pt>
                <c:pt idx="118">
                  <c:v>1.2562</c:v>
                </c:pt>
                <c:pt idx="119">
                  <c:v>1.1726000000000001</c:v>
                </c:pt>
                <c:pt idx="120">
                  <c:v>1.4817</c:v>
                </c:pt>
                <c:pt idx="121">
                  <c:v>2.1934</c:v>
                </c:pt>
                <c:pt idx="122">
                  <c:v>2.3517999999999999</c:v>
                </c:pt>
                <c:pt idx="123">
                  <c:v>1.7138000000000002</c:v>
                </c:pt>
                <c:pt idx="124">
                  <c:v>1.5565000000000002</c:v>
                </c:pt>
                <c:pt idx="125">
                  <c:v>1.4960000000000002</c:v>
                </c:pt>
                <c:pt idx="126">
                  <c:v>1.6181000000000003</c:v>
                </c:pt>
                <c:pt idx="127">
                  <c:v>2.1285000000000003</c:v>
                </c:pt>
                <c:pt idx="128">
                  <c:v>1.4916000000000003</c:v>
                </c:pt>
                <c:pt idx="129">
                  <c:v>1.2859</c:v>
                </c:pt>
                <c:pt idx="130">
                  <c:v>1.034</c:v>
                </c:pt>
                <c:pt idx="131">
                  <c:v>0.89210000000000012</c:v>
                </c:pt>
                <c:pt idx="132">
                  <c:v>0.82610000000000006</c:v>
                </c:pt>
                <c:pt idx="133">
                  <c:v>0.99220000000000008</c:v>
                </c:pt>
                <c:pt idx="134">
                  <c:v>1.0043000000000002</c:v>
                </c:pt>
                <c:pt idx="135">
                  <c:v>1.0120000000000002</c:v>
                </c:pt>
                <c:pt idx="136">
                  <c:v>1.3211000000000002</c:v>
                </c:pt>
                <c:pt idx="137">
                  <c:v>1.5928</c:v>
                </c:pt>
                <c:pt idx="138">
                  <c:v>0.76339999999999997</c:v>
                </c:pt>
                <c:pt idx="139">
                  <c:v>0.96360000000000012</c:v>
                </c:pt>
                <c:pt idx="140">
                  <c:v>1.0065000000000002</c:v>
                </c:pt>
                <c:pt idx="141">
                  <c:v>1.7193000000000001</c:v>
                </c:pt>
                <c:pt idx="142">
                  <c:v>1.9624000000000001</c:v>
                </c:pt>
                <c:pt idx="143">
                  <c:v>1.6401000000000003</c:v>
                </c:pt>
                <c:pt idx="144">
                  <c:v>1.3145000000000002</c:v>
                </c:pt>
                <c:pt idx="145">
                  <c:v>1.2441000000000002</c:v>
                </c:pt>
                <c:pt idx="146">
                  <c:v>1.2320000000000002</c:v>
                </c:pt>
                <c:pt idx="147">
                  <c:v>1.1935</c:v>
                </c:pt>
                <c:pt idx="148">
                  <c:v>1.1858000000000002</c:v>
                </c:pt>
                <c:pt idx="149">
                  <c:v>1.2089000000000001</c:v>
                </c:pt>
                <c:pt idx="150">
                  <c:v>1.2859</c:v>
                </c:pt>
                <c:pt idx="151">
                  <c:v>1.2869999999999999</c:v>
                </c:pt>
                <c:pt idx="152">
                  <c:v>1.3101000000000003</c:v>
                </c:pt>
                <c:pt idx="153">
                  <c:v>1.3068</c:v>
                </c:pt>
                <c:pt idx="154">
                  <c:v>1.1176000000000001</c:v>
                </c:pt>
                <c:pt idx="155">
                  <c:v>0.9042</c:v>
                </c:pt>
                <c:pt idx="156">
                  <c:v>0.8338000000000001</c:v>
                </c:pt>
                <c:pt idx="157">
                  <c:v>0.77110000000000001</c:v>
                </c:pt>
                <c:pt idx="158">
                  <c:v>0.72050000000000014</c:v>
                </c:pt>
                <c:pt idx="159">
                  <c:v>0.66549999999999998</c:v>
                </c:pt>
                <c:pt idx="160">
                  <c:v>0.52910000000000001</c:v>
                </c:pt>
                <c:pt idx="161">
                  <c:v>0.34320000000000001</c:v>
                </c:pt>
                <c:pt idx="162">
                  <c:v>0.26840000000000003</c:v>
                </c:pt>
                <c:pt idx="163">
                  <c:v>0.24310000000000001</c:v>
                </c:pt>
                <c:pt idx="164">
                  <c:v>0.2266</c:v>
                </c:pt>
                <c:pt idx="165">
                  <c:v>0.21010000000000001</c:v>
                </c:pt>
                <c:pt idx="166">
                  <c:v>0.24310000000000001</c:v>
                </c:pt>
                <c:pt idx="167">
                  <c:v>0.21780000000000002</c:v>
                </c:pt>
                <c:pt idx="168">
                  <c:v>0.20570000000000002</c:v>
                </c:pt>
                <c:pt idx="169">
                  <c:v>0.22330000000000003</c:v>
                </c:pt>
                <c:pt idx="170">
                  <c:v>0.2321</c:v>
                </c:pt>
                <c:pt idx="171">
                  <c:v>0.20350000000000001</c:v>
                </c:pt>
                <c:pt idx="172">
                  <c:v>0.1628</c:v>
                </c:pt>
                <c:pt idx="173">
                  <c:v>0.12100000000000001</c:v>
                </c:pt>
                <c:pt idx="174">
                  <c:v>0.16940000000000002</c:v>
                </c:pt>
                <c:pt idx="175">
                  <c:v>0.24200000000000002</c:v>
                </c:pt>
                <c:pt idx="176">
                  <c:v>0.24420000000000003</c:v>
                </c:pt>
                <c:pt idx="177">
                  <c:v>0.25080000000000002</c:v>
                </c:pt>
                <c:pt idx="178">
                  <c:v>0.22770000000000001</c:v>
                </c:pt>
                <c:pt idx="179">
                  <c:v>0.24310000000000001</c:v>
                </c:pt>
                <c:pt idx="180">
                  <c:v>0.22990000000000002</c:v>
                </c:pt>
                <c:pt idx="181">
                  <c:v>0.21780000000000002</c:v>
                </c:pt>
                <c:pt idx="182">
                  <c:v>0.24970000000000003</c:v>
                </c:pt>
                <c:pt idx="183">
                  <c:v>0.29370000000000002</c:v>
                </c:pt>
                <c:pt idx="184">
                  <c:v>0.32890000000000003</c:v>
                </c:pt>
                <c:pt idx="185">
                  <c:v>0.32890000000000003</c:v>
                </c:pt>
                <c:pt idx="186">
                  <c:v>0.36190000000000005</c:v>
                </c:pt>
                <c:pt idx="187">
                  <c:v>0.33660000000000001</c:v>
                </c:pt>
                <c:pt idx="188">
                  <c:v>0.32890000000000003</c:v>
                </c:pt>
                <c:pt idx="189">
                  <c:v>0.34760000000000002</c:v>
                </c:pt>
                <c:pt idx="190">
                  <c:v>0.34320000000000001</c:v>
                </c:pt>
                <c:pt idx="191">
                  <c:v>0.38500000000000001</c:v>
                </c:pt>
                <c:pt idx="192">
                  <c:v>0.42460000000000003</c:v>
                </c:pt>
                <c:pt idx="193">
                  <c:v>0.47080000000000005</c:v>
                </c:pt>
                <c:pt idx="194">
                  <c:v>0.47960000000000003</c:v>
                </c:pt>
                <c:pt idx="195">
                  <c:v>0.45430000000000004</c:v>
                </c:pt>
                <c:pt idx="196">
                  <c:v>0.44769999999999999</c:v>
                </c:pt>
                <c:pt idx="197">
                  <c:v>0.46970000000000001</c:v>
                </c:pt>
                <c:pt idx="198">
                  <c:v>0.47740000000000005</c:v>
                </c:pt>
                <c:pt idx="199">
                  <c:v>0.44880000000000003</c:v>
                </c:pt>
                <c:pt idx="200">
                  <c:v>0.39269999999999999</c:v>
                </c:pt>
                <c:pt idx="201">
                  <c:v>0.35530000000000006</c:v>
                </c:pt>
                <c:pt idx="202">
                  <c:v>0.31790000000000002</c:v>
                </c:pt>
                <c:pt idx="203">
                  <c:v>0.28710000000000002</c:v>
                </c:pt>
                <c:pt idx="204">
                  <c:v>0.18150000000000002</c:v>
                </c:pt>
                <c:pt idx="205">
                  <c:v>0.1023</c:v>
                </c:pt>
                <c:pt idx="206">
                  <c:v>9.240000000000001E-2</c:v>
                </c:pt>
                <c:pt idx="207">
                  <c:v>0.12100000000000001</c:v>
                </c:pt>
                <c:pt idx="208">
                  <c:v>0.27830000000000005</c:v>
                </c:pt>
                <c:pt idx="209">
                  <c:v>0.1595</c:v>
                </c:pt>
                <c:pt idx="210">
                  <c:v>0.11660000000000001</c:v>
                </c:pt>
                <c:pt idx="211">
                  <c:v>9.3500000000000014E-2</c:v>
                </c:pt>
                <c:pt idx="212">
                  <c:v>6.4899999999999999E-2</c:v>
                </c:pt>
                <c:pt idx="213">
                  <c:v>7.4800000000000005E-2</c:v>
                </c:pt>
                <c:pt idx="214">
                  <c:v>0.12650000000000003</c:v>
                </c:pt>
                <c:pt idx="215">
                  <c:v>0.13750000000000001</c:v>
                </c:pt>
                <c:pt idx="216">
                  <c:v>0.13420000000000001</c:v>
                </c:pt>
                <c:pt idx="217">
                  <c:v>0.1133</c:v>
                </c:pt>
                <c:pt idx="218">
                  <c:v>0.21560000000000001</c:v>
                </c:pt>
                <c:pt idx="219">
                  <c:v>0.2651</c:v>
                </c:pt>
                <c:pt idx="220">
                  <c:v>0.28710000000000002</c:v>
                </c:pt>
                <c:pt idx="221">
                  <c:v>0.26730000000000004</c:v>
                </c:pt>
                <c:pt idx="222">
                  <c:v>0.28600000000000003</c:v>
                </c:pt>
                <c:pt idx="223">
                  <c:v>0.49170000000000003</c:v>
                </c:pt>
                <c:pt idx="224">
                  <c:v>0.53680000000000005</c:v>
                </c:pt>
                <c:pt idx="225">
                  <c:v>0.5918000000000001</c:v>
                </c:pt>
                <c:pt idx="226">
                  <c:v>1.0043000000000002</c:v>
                </c:pt>
                <c:pt idx="227">
                  <c:v>0.99550000000000016</c:v>
                </c:pt>
                <c:pt idx="228">
                  <c:v>0.83600000000000008</c:v>
                </c:pt>
                <c:pt idx="229">
                  <c:v>0.67649999999999999</c:v>
                </c:pt>
                <c:pt idx="230">
                  <c:v>0.59510000000000007</c:v>
                </c:pt>
                <c:pt idx="231">
                  <c:v>0.49940000000000007</c:v>
                </c:pt>
                <c:pt idx="232">
                  <c:v>0.43450000000000005</c:v>
                </c:pt>
                <c:pt idx="233">
                  <c:v>0.37730000000000008</c:v>
                </c:pt>
                <c:pt idx="234">
                  <c:v>0.53349999999999997</c:v>
                </c:pt>
                <c:pt idx="235">
                  <c:v>0.40810000000000002</c:v>
                </c:pt>
                <c:pt idx="236">
                  <c:v>0.38830000000000003</c:v>
                </c:pt>
                <c:pt idx="237">
                  <c:v>0.28820000000000001</c:v>
                </c:pt>
                <c:pt idx="238">
                  <c:v>0.26840000000000003</c:v>
                </c:pt>
                <c:pt idx="239">
                  <c:v>0.26290000000000002</c:v>
                </c:pt>
                <c:pt idx="240">
                  <c:v>0.22440000000000002</c:v>
                </c:pt>
                <c:pt idx="241">
                  <c:v>0.21010000000000001</c:v>
                </c:pt>
                <c:pt idx="242">
                  <c:v>0.20130000000000001</c:v>
                </c:pt>
                <c:pt idx="243">
                  <c:v>0.18370000000000003</c:v>
                </c:pt>
                <c:pt idx="244">
                  <c:v>0.16390000000000002</c:v>
                </c:pt>
                <c:pt idx="245">
                  <c:v>0.1353</c:v>
                </c:pt>
                <c:pt idx="246">
                  <c:v>0.12430000000000001</c:v>
                </c:pt>
                <c:pt idx="247">
                  <c:v>0.11000000000000001</c:v>
                </c:pt>
                <c:pt idx="248">
                  <c:v>0.1023</c:v>
                </c:pt>
                <c:pt idx="249">
                  <c:v>0.11550000000000001</c:v>
                </c:pt>
                <c:pt idx="250">
                  <c:v>0.12320000000000002</c:v>
                </c:pt>
                <c:pt idx="251">
                  <c:v>0.11110000000000002</c:v>
                </c:pt>
                <c:pt idx="252">
                  <c:v>0.10560000000000001</c:v>
                </c:pt>
                <c:pt idx="253">
                  <c:v>0.10670000000000002</c:v>
                </c:pt>
                <c:pt idx="254">
                  <c:v>0.1298</c:v>
                </c:pt>
                <c:pt idx="255">
                  <c:v>0.13090000000000002</c:v>
                </c:pt>
                <c:pt idx="256">
                  <c:v>0.14080000000000001</c:v>
                </c:pt>
                <c:pt idx="257">
                  <c:v>0.12760000000000002</c:v>
                </c:pt>
                <c:pt idx="258">
                  <c:v>0.14740000000000003</c:v>
                </c:pt>
                <c:pt idx="259">
                  <c:v>0.16940000000000002</c:v>
                </c:pt>
                <c:pt idx="260">
                  <c:v>0.27390000000000003</c:v>
                </c:pt>
                <c:pt idx="261">
                  <c:v>0.28600000000000003</c:v>
                </c:pt>
                <c:pt idx="262">
                  <c:v>0.33550000000000002</c:v>
                </c:pt>
                <c:pt idx="263">
                  <c:v>0.28160000000000002</c:v>
                </c:pt>
                <c:pt idx="264">
                  <c:v>0.3256</c:v>
                </c:pt>
                <c:pt idx="265">
                  <c:v>0.3322</c:v>
                </c:pt>
                <c:pt idx="266">
                  <c:v>0.35860000000000003</c:v>
                </c:pt>
                <c:pt idx="267">
                  <c:v>0.36520000000000002</c:v>
                </c:pt>
                <c:pt idx="268">
                  <c:v>0.36190000000000005</c:v>
                </c:pt>
                <c:pt idx="269">
                  <c:v>0.36850000000000005</c:v>
                </c:pt>
                <c:pt idx="270">
                  <c:v>0.38830000000000003</c:v>
                </c:pt>
                <c:pt idx="271">
                  <c:v>0.41580000000000006</c:v>
                </c:pt>
                <c:pt idx="272">
                  <c:v>0.37620000000000003</c:v>
                </c:pt>
                <c:pt idx="273">
                  <c:v>0.3795</c:v>
                </c:pt>
                <c:pt idx="274">
                  <c:v>0.37730000000000008</c:v>
                </c:pt>
                <c:pt idx="275">
                  <c:v>0.37730000000000008</c:v>
                </c:pt>
                <c:pt idx="276">
                  <c:v>0.39930000000000004</c:v>
                </c:pt>
                <c:pt idx="277">
                  <c:v>0.42240000000000005</c:v>
                </c:pt>
                <c:pt idx="278">
                  <c:v>0.42130000000000006</c:v>
                </c:pt>
                <c:pt idx="279">
                  <c:v>0.41360000000000002</c:v>
                </c:pt>
                <c:pt idx="280">
                  <c:v>0.3982</c:v>
                </c:pt>
                <c:pt idx="281">
                  <c:v>0.3982</c:v>
                </c:pt>
                <c:pt idx="282">
                  <c:v>0.40700000000000003</c:v>
                </c:pt>
                <c:pt idx="283">
                  <c:v>0.39930000000000004</c:v>
                </c:pt>
                <c:pt idx="284">
                  <c:v>0.4037</c:v>
                </c:pt>
                <c:pt idx="285">
                  <c:v>0.42680000000000007</c:v>
                </c:pt>
                <c:pt idx="286">
                  <c:v>0.46530000000000005</c:v>
                </c:pt>
                <c:pt idx="287">
                  <c:v>0.49280000000000007</c:v>
                </c:pt>
                <c:pt idx="288">
                  <c:v>0.46970000000000001</c:v>
                </c:pt>
                <c:pt idx="289">
                  <c:v>0.41800000000000004</c:v>
                </c:pt>
                <c:pt idx="290">
                  <c:v>0.42900000000000005</c:v>
                </c:pt>
                <c:pt idx="291">
                  <c:v>0.44330000000000008</c:v>
                </c:pt>
                <c:pt idx="292">
                  <c:v>0.41800000000000004</c:v>
                </c:pt>
                <c:pt idx="293">
                  <c:v>0.43340000000000006</c:v>
                </c:pt>
                <c:pt idx="294">
                  <c:v>0.43340000000000006</c:v>
                </c:pt>
                <c:pt idx="295">
                  <c:v>0.41140000000000004</c:v>
                </c:pt>
                <c:pt idx="296">
                  <c:v>0.44330000000000008</c:v>
                </c:pt>
                <c:pt idx="297">
                  <c:v>0.47520000000000001</c:v>
                </c:pt>
                <c:pt idx="298">
                  <c:v>0.44550000000000006</c:v>
                </c:pt>
                <c:pt idx="299">
                  <c:v>1.1121000000000001</c:v>
                </c:pt>
                <c:pt idx="300">
                  <c:v>1.1758999999999999</c:v>
                </c:pt>
                <c:pt idx="301">
                  <c:v>1.0395000000000001</c:v>
                </c:pt>
                <c:pt idx="302">
                  <c:v>0.8459000000000001</c:v>
                </c:pt>
                <c:pt idx="303">
                  <c:v>0.81510000000000005</c:v>
                </c:pt>
                <c:pt idx="304">
                  <c:v>0.99110000000000009</c:v>
                </c:pt>
                <c:pt idx="305">
                  <c:v>2.9898000000000002</c:v>
                </c:pt>
                <c:pt idx="306">
                  <c:v>3.5068000000000006</c:v>
                </c:pt>
                <c:pt idx="307">
                  <c:v>3.4199000000000002</c:v>
                </c:pt>
                <c:pt idx="308">
                  <c:v>2.8072000000000004</c:v>
                </c:pt>
                <c:pt idx="309">
                  <c:v>3.2989000000000006</c:v>
                </c:pt>
                <c:pt idx="310">
                  <c:v>3.0085000000000002</c:v>
                </c:pt>
                <c:pt idx="311">
                  <c:v>1.9294000000000002</c:v>
                </c:pt>
                <c:pt idx="312">
                  <c:v>2.7577000000000003</c:v>
                </c:pt>
                <c:pt idx="313">
                  <c:v>2.3473999999999999</c:v>
                </c:pt>
                <c:pt idx="314">
                  <c:v>1.6467000000000003</c:v>
                </c:pt>
                <c:pt idx="315">
                  <c:v>0.37070000000000003</c:v>
                </c:pt>
                <c:pt idx="316">
                  <c:v>4.0952999999999999</c:v>
                </c:pt>
                <c:pt idx="317">
                  <c:v>4.0612000000000004</c:v>
                </c:pt>
                <c:pt idx="318">
                  <c:v>3.9897</c:v>
                </c:pt>
                <c:pt idx="319">
                  <c:v>4.07</c:v>
                </c:pt>
                <c:pt idx="320">
                  <c:v>4.1492000000000004</c:v>
                </c:pt>
                <c:pt idx="321">
                  <c:v>4.0853999999999999</c:v>
                </c:pt>
                <c:pt idx="322">
                  <c:v>4.2207000000000008</c:v>
                </c:pt>
                <c:pt idx="323">
                  <c:v>4.2053000000000003</c:v>
                </c:pt>
                <c:pt idx="324">
                  <c:v>4.2460000000000004</c:v>
                </c:pt>
                <c:pt idx="325">
                  <c:v>4.2636000000000003</c:v>
                </c:pt>
                <c:pt idx="326">
                  <c:v>4.1822000000000008</c:v>
                </c:pt>
                <c:pt idx="327">
                  <c:v>4.2614000000000001</c:v>
                </c:pt>
                <c:pt idx="328">
                  <c:v>4.1745000000000001</c:v>
                </c:pt>
                <c:pt idx="329">
                  <c:v>4.1140000000000008</c:v>
                </c:pt>
                <c:pt idx="330">
                  <c:v>4.1514000000000006</c:v>
                </c:pt>
                <c:pt idx="331">
                  <c:v>4.2482000000000006</c:v>
                </c:pt>
                <c:pt idx="332">
                  <c:v>4.1844000000000001</c:v>
                </c:pt>
                <c:pt idx="333">
                  <c:v>4.3087</c:v>
                </c:pt>
                <c:pt idx="334">
                  <c:v>4.2195999999999998</c:v>
                </c:pt>
                <c:pt idx="335">
                  <c:v>4.2107999999999999</c:v>
                </c:pt>
                <c:pt idx="336">
                  <c:v>4.2679999999999998</c:v>
                </c:pt>
                <c:pt idx="337">
                  <c:v>4.3075999999999999</c:v>
                </c:pt>
                <c:pt idx="338">
                  <c:v>4.3098000000000001</c:v>
                </c:pt>
                <c:pt idx="339">
                  <c:v>4.2713000000000001</c:v>
                </c:pt>
                <c:pt idx="340">
                  <c:v>4.2526000000000002</c:v>
                </c:pt>
                <c:pt idx="341">
                  <c:v>4.3362000000000007</c:v>
                </c:pt>
                <c:pt idx="342">
                  <c:v>4.2339000000000002</c:v>
                </c:pt>
                <c:pt idx="343">
                  <c:v>4.2504</c:v>
                </c:pt>
                <c:pt idx="344">
                  <c:v>3.7763</c:v>
                </c:pt>
                <c:pt idx="345">
                  <c:v>2.9106000000000001</c:v>
                </c:pt>
                <c:pt idx="346">
                  <c:v>4.0799000000000003</c:v>
                </c:pt>
                <c:pt idx="347">
                  <c:v>4.2361000000000004</c:v>
                </c:pt>
                <c:pt idx="348">
                  <c:v>4.3043000000000005</c:v>
                </c:pt>
                <c:pt idx="349">
                  <c:v>4.2713000000000001</c:v>
                </c:pt>
                <c:pt idx="350">
                  <c:v>4.2482000000000006</c:v>
                </c:pt>
                <c:pt idx="351">
                  <c:v>4.3494000000000002</c:v>
                </c:pt>
                <c:pt idx="352">
                  <c:v>4.4340999999999999</c:v>
                </c:pt>
                <c:pt idx="353">
                  <c:v>4.3241000000000005</c:v>
                </c:pt>
                <c:pt idx="354">
                  <c:v>4.2966000000000006</c:v>
                </c:pt>
                <c:pt idx="355">
                  <c:v>4.2713000000000001</c:v>
                </c:pt>
                <c:pt idx="356">
                  <c:v>4.2548000000000004</c:v>
                </c:pt>
                <c:pt idx="357">
                  <c:v>4.3483000000000001</c:v>
                </c:pt>
                <c:pt idx="358">
                  <c:v>4.2690999999999999</c:v>
                </c:pt>
                <c:pt idx="359">
                  <c:v>4.2339000000000002</c:v>
                </c:pt>
                <c:pt idx="360">
                  <c:v>4.1899000000000006</c:v>
                </c:pt>
                <c:pt idx="361">
                  <c:v>4.3098000000000001</c:v>
                </c:pt>
                <c:pt idx="362">
                  <c:v>4.2933000000000003</c:v>
                </c:pt>
                <c:pt idx="363">
                  <c:v>4.2031000000000009</c:v>
                </c:pt>
                <c:pt idx="364">
                  <c:v>4.1954000000000002</c:v>
                </c:pt>
                <c:pt idx="365">
                  <c:v>4.1074000000000002</c:v>
                </c:pt>
                <c:pt idx="366">
                  <c:v>4.0436000000000005</c:v>
                </c:pt>
                <c:pt idx="367">
                  <c:v>4.0733000000000006</c:v>
                </c:pt>
                <c:pt idx="368">
                  <c:v>4.0777000000000001</c:v>
                </c:pt>
                <c:pt idx="369">
                  <c:v>2.4859999999999998</c:v>
                </c:pt>
                <c:pt idx="370">
                  <c:v>3.3671000000000002</c:v>
                </c:pt>
                <c:pt idx="371">
                  <c:v>4.0546000000000006</c:v>
                </c:pt>
                <c:pt idx="372">
                  <c:v>0.8932000000000001</c:v>
                </c:pt>
                <c:pt idx="373">
                  <c:v>3.5706000000000002</c:v>
                </c:pt>
                <c:pt idx="374">
                  <c:v>3.9457000000000004</c:v>
                </c:pt>
                <c:pt idx="375">
                  <c:v>4.0425000000000004</c:v>
                </c:pt>
                <c:pt idx="376">
                  <c:v>4.1107000000000005</c:v>
                </c:pt>
                <c:pt idx="377">
                  <c:v>4.07</c:v>
                </c:pt>
                <c:pt idx="378">
                  <c:v>3.9952000000000005</c:v>
                </c:pt>
                <c:pt idx="379">
                  <c:v>3.8049000000000004</c:v>
                </c:pt>
                <c:pt idx="380">
                  <c:v>3.9996000000000005</c:v>
                </c:pt>
                <c:pt idx="381">
                  <c:v>1.9371</c:v>
                </c:pt>
                <c:pt idx="382">
                  <c:v>1.8018000000000001</c:v>
                </c:pt>
                <c:pt idx="383">
                  <c:v>2.2605000000000004</c:v>
                </c:pt>
                <c:pt idx="384">
                  <c:v>1.6467000000000003</c:v>
                </c:pt>
                <c:pt idx="385">
                  <c:v>1.4102000000000001</c:v>
                </c:pt>
                <c:pt idx="386">
                  <c:v>1.4388000000000001</c:v>
                </c:pt>
                <c:pt idx="387">
                  <c:v>1.2429999999999999</c:v>
                </c:pt>
                <c:pt idx="388">
                  <c:v>1.3024</c:v>
                </c:pt>
                <c:pt idx="389">
                  <c:v>1.4047000000000001</c:v>
                </c:pt>
                <c:pt idx="390">
                  <c:v>0.12650000000000003</c:v>
                </c:pt>
                <c:pt idx="391">
                  <c:v>0.1716</c:v>
                </c:pt>
                <c:pt idx="392">
                  <c:v>0.14300000000000002</c:v>
                </c:pt>
                <c:pt idx="393">
                  <c:v>0.2046</c:v>
                </c:pt>
                <c:pt idx="394">
                  <c:v>0.20350000000000001</c:v>
                </c:pt>
                <c:pt idx="395">
                  <c:v>0.24310000000000001</c:v>
                </c:pt>
                <c:pt idx="396">
                  <c:v>0.23980000000000001</c:v>
                </c:pt>
                <c:pt idx="397">
                  <c:v>0.20790000000000003</c:v>
                </c:pt>
                <c:pt idx="398">
                  <c:v>0.22220000000000004</c:v>
                </c:pt>
                <c:pt idx="399">
                  <c:v>0.51150000000000007</c:v>
                </c:pt>
                <c:pt idx="400">
                  <c:v>0.59840000000000004</c:v>
                </c:pt>
                <c:pt idx="401">
                  <c:v>0.64129999999999998</c:v>
                </c:pt>
                <c:pt idx="402">
                  <c:v>0.63580000000000003</c:v>
                </c:pt>
                <c:pt idx="403">
                  <c:v>0.60830000000000006</c:v>
                </c:pt>
                <c:pt idx="404">
                  <c:v>0.60500000000000009</c:v>
                </c:pt>
                <c:pt idx="405">
                  <c:v>0.68640000000000001</c:v>
                </c:pt>
                <c:pt idx="406">
                  <c:v>1.0703</c:v>
                </c:pt>
                <c:pt idx="407">
                  <c:v>1.2111000000000001</c:v>
                </c:pt>
                <c:pt idx="408">
                  <c:v>1.1990000000000003</c:v>
                </c:pt>
                <c:pt idx="409">
                  <c:v>1.1385000000000001</c:v>
                </c:pt>
                <c:pt idx="410">
                  <c:v>1.0791000000000002</c:v>
                </c:pt>
                <c:pt idx="411">
                  <c:v>1.0328999999999999</c:v>
                </c:pt>
                <c:pt idx="412">
                  <c:v>1.0021000000000002</c:v>
                </c:pt>
                <c:pt idx="413">
                  <c:v>0.95040000000000002</c:v>
                </c:pt>
                <c:pt idx="414">
                  <c:v>0.90529999999999999</c:v>
                </c:pt>
                <c:pt idx="415">
                  <c:v>0.92949999999999999</c:v>
                </c:pt>
                <c:pt idx="416">
                  <c:v>0.93940000000000001</c:v>
                </c:pt>
                <c:pt idx="417">
                  <c:v>0.96030000000000004</c:v>
                </c:pt>
                <c:pt idx="418">
                  <c:v>0.9900000000000001</c:v>
                </c:pt>
                <c:pt idx="419">
                  <c:v>1.0318000000000001</c:v>
                </c:pt>
                <c:pt idx="420">
                  <c:v>1.0725</c:v>
                </c:pt>
                <c:pt idx="421">
                  <c:v>1.089</c:v>
                </c:pt>
                <c:pt idx="422">
                  <c:v>1.0846</c:v>
                </c:pt>
                <c:pt idx="423">
                  <c:v>1.0835000000000001</c:v>
                </c:pt>
                <c:pt idx="424">
                  <c:v>1.1154000000000002</c:v>
                </c:pt>
                <c:pt idx="425">
                  <c:v>1.1044</c:v>
                </c:pt>
                <c:pt idx="426">
                  <c:v>1.1198000000000001</c:v>
                </c:pt>
                <c:pt idx="427">
                  <c:v>1.1198000000000001</c:v>
                </c:pt>
                <c:pt idx="428">
                  <c:v>1.1484000000000001</c:v>
                </c:pt>
                <c:pt idx="429">
                  <c:v>1.1638000000000002</c:v>
                </c:pt>
                <c:pt idx="430">
                  <c:v>1.1792000000000002</c:v>
                </c:pt>
                <c:pt idx="431">
                  <c:v>1.2133</c:v>
                </c:pt>
                <c:pt idx="432">
                  <c:v>1.2342000000000002</c:v>
                </c:pt>
                <c:pt idx="433">
                  <c:v>1.2452000000000001</c:v>
                </c:pt>
                <c:pt idx="434">
                  <c:v>1.2496</c:v>
                </c:pt>
                <c:pt idx="435">
                  <c:v>1.2551000000000001</c:v>
                </c:pt>
                <c:pt idx="436">
                  <c:v>1.2683000000000002</c:v>
                </c:pt>
                <c:pt idx="437">
                  <c:v>1.2969000000000002</c:v>
                </c:pt>
                <c:pt idx="438">
                  <c:v>1.2958000000000001</c:v>
                </c:pt>
                <c:pt idx="439">
                  <c:v>1.3101000000000003</c:v>
                </c:pt>
                <c:pt idx="440">
                  <c:v>1.5983000000000003</c:v>
                </c:pt>
                <c:pt idx="441">
                  <c:v>1.3475000000000001</c:v>
                </c:pt>
                <c:pt idx="442">
                  <c:v>1.3134000000000001</c:v>
                </c:pt>
                <c:pt idx="443">
                  <c:v>1.2815000000000001</c:v>
                </c:pt>
                <c:pt idx="444">
                  <c:v>1.2727000000000002</c:v>
                </c:pt>
                <c:pt idx="445">
                  <c:v>1.2243000000000002</c:v>
                </c:pt>
                <c:pt idx="446">
                  <c:v>1.2089000000000001</c:v>
                </c:pt>
                <c:pt idx="447">
                  <c:v>1.4124000000000001</c:v>
                </c:pt>
                <c:pt idx="448">
                  <c:v>1.2562</c:v>
                </c:pt>
                <c:pt idx="449">
                  <c:v>1.2111000000000001</c:v>
                </c:pt>
                <c:pt idx="450">
                  <c:v>1.2012000000000003</c:v>
                </c:pt>
                <c:pt idx="451">
                  <c:v>1.1616000000000002</c:v>
                </c:pt>
                <c:pt idx="452">
                  <c:v>1.1638000000000002</c:v>
                </c:pt>
                <c:pt idx="453">
                  <c:v>1.2958000000000001</c:v>
                </c:pt>
                <c:pt idx="454">
                  <c:v>1.4311</c:v>
                </c:pt>
                <c:pt idx="455">
                  <c:v>1.3970000000000002</c:v>
                </c:pt>
                <c:pt idx="456">
                  <c:v>1.2771000000000001</c:v>
                </c:pt>
                <c:pt idx="457">
                  <c:v>1.1792000000000002</c:v>
                </c:pt>
                <c:pt idx="458">
                  <c:v>1.1274999999999999</c:v>
                </c:pt>
                <c:pt idx="459">
                  <c:v>1.0989</c:v>
                </c:pt>
                <c:pt idx="460">
                  <c:v>1.0758000000000001</c:v>
                </c:pt>
                <c:pt idx="461">
                  <c:v>1.0582</c:v>
                </c:pt>
                <c:pt idx="462">
                  <c:v>1.0593000000000001</c:v>
                </c:pt>
                <c:pt idx="463">
                  <c:v>1.1209</c:v>
                </c:pt>
                <c:pt idx="464">
                  <c:v>1.1044</c:v>
                </c:pt>
                <c:pt idx="465">
                  <c:v>1.1396000000000002</c:v>
                </c:pt>
                <c:pt idx="466">
                  <c:v>1.1506000000000001</c:v>
                </c:pt>
                <c:pt idx="467">
                  <c:v>1.1572000000000002</c:v>
                </c:pt>
                <c:pt idx="468">
                  <c:v>1.1913</c:v>
                </c:pt>
                <c:pt idx="469">
                  <c:v>1.1979</c:v>
                </c:pt>
                <c:pt idx="470">
                  <c:v>1.2716000000000001</c:v>
                </c:pt>
                <c:pt idx="471">
                  <c:v>1.3266</c:v>
                </c:pt>
                <c:pt idx="472">
                  <c:v>1.3277000000000001</c:v>
                </c:pt>
                <c:pt idx="473">
                  <c:v>1.3288</c:v>
                </c:pt>
                <c:pt idx="474">
                  <c:v>1.3552000000000002</c:v>
                </c:pt>
                <c:pt idx="475">
                  <c:v>1.3585000000000003</c:v>
                </c:pt>
                <c:pt idx="476">
                  <c:v>1.3541000000000003</c:v>
                </c:pt>
                <c:pt idx="477">
                  <c:v>1.2947000000000002</c:v>
                </c:pt>
                <c:pt idx="478">
                  <c:v>1.3156000000000001</c:v>
                </c:pt>
                <c:pt idx="479">
                  <c:v>1.3299000000000001</c:v>
                </c:pt>
                <c:pt idx="480">
                  <c:v>1.3332000000000002</c:v>
                </c:pt>
                <c:pt idx="481">
                  <c:v>1.3552000000000002</c:v>
                </c:pt>
                <c:pt idx="482">
                  <c:v>1.3662000000000001</c:v>
                </c:pt>
                <c:pt idx="483">
                  <c:v>1.3552000000000002</c:v>
                </c:pt>
                <c:pt idx="484">
                  <c:v>1.3519000000000001</c:v>
                </c:pt>
                <c:pt idx="485">
                  <c:v>1.3640000000000001</c:v>
                </c:pt>
                <c:pt idx="486">
                  <c:v>1.353</c:v>
                </c:pt>
                <c:pt idx="487">
                  <c:v>1.3475000000000001</c:v>
                </c:pt>
                <c:pt idx="488">
                  <c:v>1.3508</c:v>
                </c:pt>
                <c:pt idx="489">
                  <c:v>1.5334000000000001</c:v>
                </c:pt>
                <c:pt idx="490">
                  <c:v>1.5719000000000001</c:v>
                </c:pt>
                <c:pt idx="491">
                  <c:v>1.5367000000000002</c:v>
                </c:pt>
                <c:pt idx="492">
                  <c:v>1.5224</c:v>
                </c:pt>
                <c:pt idx="493">
                  <c:v>1.4927000000000001</c:v>
                </c:pt>
                <c:pt idx="494">
                  <c:v>2.0537000000000001</c:v>
                </c:pt>
                <c:pt idx="495">
                  <c:v>2.0559000000000003</c:v>
                </c:pt>
                <c:pt idx="496">
                  <c:v>2.1571000000000002</c:v>
                </c:pt>
                <c:pt idx="497">
                  <c:v>2.2528000000000001</c:v>
                </c:pt>
                <c:pt idx="498">
                  <c:v>1.5807000000000002</c:v>
                </c:pt>
                <c:pt idx="499">
                  <c:v>1.7589000000000001</c:v>
                </c:pt>
                <c:pt idx="500">
                  <c:v>2.6059000000000005</c:v>
                </c:pt>
                <c:pt idx="501">
                  <c:v>2.6697000000000002</c:v>
                </c:pt>
                <c:pt idx="502">
                  <c:v>3.1526000000000005</c:v>
                </c:pt>
                <c:pt idx="503">
                  <c:v>3.2252000000000001</c:v>
                </c:pt>
                <c:pt idx="504">
                  <c:v>3.0679000000000003</c:v>
                </c:pt>
                <c:pt idx="505">
                  <c:v>3.1548000000000003</c:v>
                </c:pt>
                <c:pt idx="506">
                  <c:v>2.9480000000000004</c:v>
                </c:pt>
                <c:pt idx="507">
                  <c:v>2.5399000000000003</c:v>
                </c:pt>
                <c:pt idx="508">
                  <c:v>2.1637000000000004</c:v>
                </c:pt>
                <c:pt idx="509">
                  <c:v>2.0130000000000003</c:v>
                </c:pt>
                <c:pt idx="510">
                  <c:v>1.4014000000000002</c:v>
                </c:pt>
                <c:pt idx="511">
                  <c:v>1.8106</c:v>
                </c:pt>
                <c:pt idx="512">
                  <c:v>1.8887000000000003</c:v>
                </c:pt>
                <c:pt idx="513">
                  <c:v>1.7534000000000003</c:v>
                </c:pt>
                <c:pt idx="514">
                  <c:v>1.7798000000000003</c:v>
                </c:pt>
                <c:pt idx="515">
                  <c:v>2.2968000000000002</c:v>
                </c:pt>
                <c:pt idx="516">
                  <c:v>3.0074000000000001</c:v>
                </c:pt>
                <c:pt idx="517">
                  <c:v>3.6355000000000004</c:v>
                </c:pt>
                <c:pt idx="518">
                  <c:v>3.7488000000000001</c:v>
                </c:pt>
                <c:pt idx="519">
                  <c:v>3.7158000000000002</c:v>
                </c:pt>
                <c:pt idx="520">
                  <c:v>3.6421000000000001</c:v>
                </c:pt>
                <c:pt idx="521">
                  <c:v>3.6377000000000002</c:v>
                </c:pt>
                <c:pt idx="522">
                  <c:v>3.6729000000000003</c:v>
                </c:pt>
                <c:pt idx="523">
                  <c:v>3.7125000000000004</c:v>
                </c:pt>
                <c:pt idx="524">
                  <c:v>3.8181000000000003</c:v>
                </c:pt>
                <c:pt idx="525">
                  <c:v>3.8192000000000004</c:v>
                </c:pt>
                <c:pt idx="526">
                  <c:v>3.7873000000000006</c:v>
                </c:pt>
                <c:pt idx="527">
                  <c:v>3.7246000000000006</c:v>
                </c:pt>
                <c:pt idx="528">
                  <c:v>3.762</c:v>
                </c:pt>
                <c:pt idx="529">
                  <c:v>3.7994000000000003</c:v>
                </c:pt>
                <c:pt idx="530">
                  <c:v>3.7158000000000002</c:v>
                </c:pt>
                <c:pt idx="531">
                  <c:v>3.7213000000000003</c:v>
                </c:pt>
                <c:pt idx="532">
                  <c:v>3.7356000000000003</c:v>
                </c:pt>
                <c:pt idx="533">
                  <c:v>3.7312000000000003</c:v>
                </c:pt>
                <c:pt idx="534">
                  <c:v>3.6696</c:v>
                </c:pt>
                <c:pt idx="535">
                  <c:v>3.6366000000000005</c:v>
                </c:pt>
                <c:pt idx="536">
                  <c:v>3.6267000000000005</c:v>
                </c:pt>
                <c:pt idx="537">
                  <c:v>3.5057</c:v>
                </c:pt>
                <c:pt idx="538">
                  <c:v>3.2681000000000004</c:v>
                </c:pt>
                <c:pt idx="539">
                  <c:v>2.9249000000000001</c:v>
                </c:pt>
                <c:pt idx="540">
                  <c:v>2.7434000000000003</c:v>
                </c:pt>
                <c:pt idx="541">
                  <c:v>2.8237000000000005</c:v>
                </c:pt>
                <c:pt idx="542">
                  <c:v>3.0745</c:v>
                </c:pt>
                <c:pt idx="543">
                  <c:v>3.1152000000000002</c:v>
                </c:pt>
                <c:pt idx="544">
                  <c:v>2.2935000000000003</c:v>
                </c:pt>
                <c:pt idx="545">
                  <c:v>1.7127000000000001</c:v>
                </c:pt>
                <c:pt idx="546">
                  <c:v>1.3958999999999999</c:v>
                </c:pt>
                <c:pt idx="547">
                  <c:v>1.4982000000000002</c:v>
                </c:pt>
                <c:pt idx="548">
                  <c:v>1.5103000000000002</c:v>
                </c:pt>
                <c:pt idx="549">
                  <c:v>1.4586000000000001</c:v>
                </c:pt>
                <c:pt idx="550">
                  <c:v>1.5202</c:v>
                </c:pt>
                <c:pt idx="551">
                  <c:v>1.4806000000000001</c:v>
                </c:pt>
                <c:pt idx="552">
                  <c:v>1.6203000000000003</c:v>
                </c:pt>
                <c:pt idx="553">
                  <c:v>1.7116000000000002</c:v>
                </c:pt>
                <c:pt idx="554">
                  <c:v>1.7556000000000003</c:v>
                </c:pt>
                <c:pt idx="555">
                  <c:v>1.4223000000000001</c:v>
                </c:pt>
                <c:pt idx="556">
                  <c:v>1.3156000000000001</c:v>
                </c:pt>
                <c:pt idx="557">
                  <c:v>1.2177</c:v>
                </c:pt>
                <c:pt idx="558">
                  <c:v>1.4454000000000002</c:v>
                </c:pt>
                <c:pt idx="559">
                  <c:v>1.4795</c:v>
                </c:pt>
                <c:pt idx="560">
                  <c:v>1.5631000000000002</c:v>
                </c:pt>
                <c:pt idx="561">
                  <c:v>1.4267000000000001</c:v>
                </c:pt>
                <c:pt idx="562">
                  <c:v>1.3684000000000001</c:v>
                </c:pt>
                <c:pt idx="563">
                  <c:v>1.2804</c:v>
                </c:pt>
                <c:pt idx="564">
                  <c:v>1.3321000000000003</c:v>
                </c:pt>
                <c:pt idx="565">
                  <c:v>1.3662000000000001</c:v>
                </c:pt>
                <c:pt idx="566">
                  <c:v>1.3761000000000001</c:v>
                </c:pt>
                <c:pt idx="567">
                  <c:v>2.1736</c:v>
                </c:pt>
                <c:pt idx="568">
                  <c:v>2.2891000000000004</c:v>
                </c:pt>
                <c:pt idx="569">
                  <c:v>2.1339999999999999</c:v>
                </c:pt>
                <c:pt idx="570">
                  <c:v>1.2859</c:v>
                </c:pt>
                <c:pt idx="571">
                  <c:v>1.2914000000000001</c:v>
                </c:pt>
                <c:pt idx="572">
                  <c:v>1.6533</c:v>
                </c:pt>
                <c:pt idx="573">
                  <c:v>1.8161000000000003</c:v>
                </c:pt>
                <c:pt idx="574">
                  <c:v>1.3299000000000001</c:v>
                </c:pt>
                <c:pt idx="575">
                  <c:v>1.3772000000000002</c:v>
                </c:pt>
                <c:pt idx="576">
                  <c:v>2.0614000000000003</c:v>
                </c:pt>
                <c:pt idx="577">
                  <c:v>2.3914</c:v>
                </c:pt>
                <c:pt idx="578">
                  <c:v>2.6598000000000002</c:v>
                </c:pt>
                <c:pt idx="579">
                  <c:v>2.8633000000000006</c:v>
                </c:pt>
                <c:pt idx="580">
                  <c:v>2.8435000000000001</c:v>
                </c:pt>
                <c:pt idx="581">
                  <c:v>2.9216000000000002</c:v>
                </c:pt>
                <c:pt idx="582">
                  <c:v>2.5575000000000006</c:v>
                </c:pt>
                <c:pt idx="583">
                  <c:v>2.3419000000000003</c:v>
                </c:pt>
                <c:pt idx="584">
                  <c:v>1.8634000000000002</c:v>
                </c:pt>
                <c:pt idx="585">
                  <c:v>1.6368</c:v>
                </c:pt>
                <c:pt idx="586">
                  <c:v>1.3662000000000001</c:v>
                </c:pt>
                <c:pt idx="587">
                  <c:v>0.81400000000000006</c:v>
                </c:pt>
                <c:pt idx="588">
                  <c:v>0.87890000000000013</c:v>
                </c:pt>
                <c:pt idx="589">
                  <c:v>1.0527</c:v>
                </c:pt>
                <c:pt idx="590">
                  <c:v>1.0669999999999999</c:v>
                </c:pt>
                <c:pt idx="591">
                  <c:v>1.1538999999999999</c:v>
                </c:pt>
                <c:pt idx="592">
                  <c:v>1.0813000000000001</c:v>
                </c:pt>
                <c:pt idx="593">
                  <c:v>1.0669999999999999</c:v>
                </c:pt>
                <c:pt idx="594">
                  <c:v>1.1088</c:v>
                </c:pt>
                <c:pt idx="596">
                  <c:v>3.7246000000000006</c:v>
                </c:pt>
                <c:pt idx="597">
                  <c:v>3.4958</c:v>
                </c:pt>
                <c:pt idx="598">
                  <c:v>3.5409000000000002</c:v>
                </c:pt>
                <c:pt idx="599">
                  <c:v>2.9282000000000004</c:v>
                </c:pt>
                <c:pt idx="600">
                  <c:v>2.4815999999999998</c:v>
                </c:pt>
                <c:pt idx="601">
                  <c:v>2.2033000000000005</c:v>
                </c:pt>
                <c:pt idx="602">
                  <c:v>1.8920000000000001</c:v>
                </c:pt>
                <c:pt idx="603">
                  <c:v>1.4388000000000001</c:v>
                </c:pt>
                <c:pt idx="604">
                  <c:v>1.1098999999999999</c:v>
                </c:pt>
                <c:pt idx="605">
                  <c:v>1.3497000000000001</c:v>
                </c:pt>
                <c:pt idx="606">
                  <c:v>1.7116000000000002</c:v>
                </c:pt>
                <c:pt idx="607">
                  <c:v>2.0306000000000002</c:v>
                </c:pt>
                <c:pt idx="608">
                  <c:v>2.2539000000000002</c:v>
                </c:pt>
                <c:pt idx="609">
                  <c:v>2.3815000000000004</c:v>
                </c:pt>
                <c:pt idx="610">
                  <c:v>2.4684000000000004</c:v>
                </c:pt>
                <c:pt idx="611">
                  <c:v>2.6158000000000001</c:v>
                </c:pt>
                <c:pt idx="612">
                  <c:v>2.8160000000000003</c:v>
                </c:pt>
                <c:pt idx="613">
                  <c:v>2.7873999999999999</c:v>
                </c:pt>
                <c:pt idx="614">
                  <c:v>2.9931000000000005</c:v>
                </c:pt>
                <c:pt idx="615">
                  <c:v>2.9843000000000002</c:v>
                </c:pt>
                <c:pt idx="616">
                  <c:v>3.0690000000000004</c:v>
                </c:pt>
                <c:pt idx="617">
                  <c:v>2.5146000000000002</c:v>
                </c:pt>
                <c:pt idx="618">
                  <c:v>1.2947000000000002</c:v>
                </c:pt>
                <c:pt idx="619">
                  <c:v>0.81290000000000007</c:v>
                </c:pt>
                <c:pt idx="620">
                  <c:v>0.8085</c:v>
                </c:pt>
                <c:pt idx="621">
                  <c:v>0.89100000000000013</c:v>
                </c:pt>
                <c:pt idx="622">
                  <c:v>0.90970000000000006</c:v>
                </c:pt>
                <c:pt idx="623">
                  <c:v>0.97900000000000009</c:v>
                </c:pt>
                <c:pt idx="624">
                  <c:v>0.96910000000000007</c:v>
                </c:pt>
                <c:pt idx="625">
                  <c:v>0.92730000000000001</c:v>
                </c:pt>
                <c:pt idx="626">
                  <c:v>0.77</c:v>
                </c:pt>
                <c:pt idx="627">
                  <c:v>0.64239999999999997</c:v>
                </c:pt>
                <c:pt idx="628">
                  <c:v>0.57310000000000005</c:v>
                </c:pt>
                <c:pt idx="629">
                  <c:v>0.50930000000000009</c:v>
                </c:pt>
                <c:pt idx="630">
                  <c:v>0.45760000000000001</c:v>
                </c:pt>
                <c:pt idx="631">
                  <c:v>0.45980000000000004</c:v>
                </c:pt>
                <c:pt idx="632">
                  <c:v>0.50270000000000004</c:v>
                </c:pt>
                <c:pt idx="633">
                  <c:v>0.38500000000000001</c:v>
                </c:pt>
                <c:pt idx="634">
                  <c:v>0.37510000000000004</c:v>
                </c:pt>
                <c:pt idx="635">
                  <c:v>0.37510000000000004</c:v>
                </c:pt>
                <c:pt idx="636">
                  <c:v>0.37290000000000006</c:v>
                </c:pt>
                <c:pt idx="637">
                  <c:v>0.42240000000000005</c:v>
                </c:pt>
                <c:pt idx="638">
                  <c:v>0.39269999999999999</c:v>
                </c:pt>
                <c:pt idx="639">
                  <c:v>0.33440000000000003</c:v>
                </c:pt>
                <c:pt idx="640">
                  <c:v>0.3135</c:v>
                </c:pt>
                <c:pt idx="641">
                  <c:v>0.40150000000000002</c:v>
                </c:pt>
                <c:pt idx="642">
                  <c:v>0.4642</c:v>
                </c:pt>
                <c:pt idx="643">
                  <c:v>0.43890000000000007</c:v>
                </c:pt>
                <c:pt idx="644">
                  <c:v>0.52360000000000007</c:v>
                </c:pt>
                <c:pt idx="645">
                  <c:v>0.62590000000000001</c:v>
                </c:pt>
                <c:pt idx="646">
                  <c:v>0.62590000000000001</c:v>
                </c:pt>
                <c:pt idx="647">
                  <c:v>0.50050000000000006</c:v>
                </c:pt>
                <c:pt idx="648">
                  <c:v>0.47520000000000001</c:v>
                </c:pt>
                <c:pt idx="649">
                  <c:v>0.36080000000000007</c:v>
                </c:pt>
                <c:pt idx="650">
                  <c:v>0.16500000000000001</c:v>
                </c:pt>
                <c:pt idx="651">
                  <c:v>0.32119999999999999</c:v>
                </c:pt>
                <c:pt idx="652">
                  <c:v>0.29480000000000006</c:v>
                </c:pt>
                <c:pt idx="653">
                  <c:v>0.58960000000000012</c:v>
                </c:pt>
                <c:pt idx="654">
                  <c:v>0.61380000000000012</c:v>
                </c:pt>
                <c:pt idx="655">
                  <c:v>0.76449999999999996</c:v>
                </c:pt>
                <c:pt idx="656">
                  <c:v>0.7370000000000001</c:v>
                </c:pt>
                <c:pt idx="657">
                  <c:v>0.62590000000000001</c:v>
                </c:pt>
                <c:pt idx="658">
                  <c:v>0.57310000000000005</c:v>
                </c:pt>
                <c:pt idx="659">
                  <c:v>0.58410000000000006</c:v>
                </c:pt>
                <c:pt idx="660">
                  <c:v>0.55110000000000003</c:v>
                </c:pt>
                <c:pt idx="661">
                  <c:v>0.53239999999999998</c:v>
                </c:pt>
                <c:pt idx="662">
                  <c:v>0.49280000000000007</c:v>
                </c:pt>
                <c:pt idx="663">
                  <c:v>0.44660000000000005</c:v>
                </c:pt>
                <c:pt idx="664">
                  <c:v>0.41030000000000005</c:v>
                </c:pt>
                <c:pt idx="665">
                  <c:v>1.1473</c:v>
                </c:pt>
                <c:pt idx="666">
                  <c:v>2.1186000000000003</c:v>
                </c:pt>
                <c:pt idx="667">
                  <c:v>2.6609000000000003</c:v>
                </c:pt>
                <c:pt idx="668">
                  <c:v>1.4564000000000001</c:v>
                </c:pt>
                <c:pt idx="669">
                  <c:v>0.95150000000000001</c:v>
                </c:pt>
                <c:pt idx="670">
                  <c:v>0.76560000000000006</c:v>
                </c:pt>
                <c:pt idx="671">
                  <c:v>0.63580000000000003</c:v>
                </c:pt>
                <c:pt idx="672">
                  <c:v>0.55880000000000007</c:v>
                </c:pt>
                <c:pt idx="673">
                  <c:v>0.5082000000000001</c:v>
                </c:pt>
                <c:pt idx="674">
                  <c:v>0.47300000000000003</c:v>
                </c:pt>
                <c:pt idx="675">
                  <c:v>0.35310000000000002</c:v>
                </c:pt>
                <c:pt idx="676">
                  <c:v>0.22330000000000003</c:v>
                </c:pt>
                <c:pt idx="677">
                  <c:v>0.27500000000000002</c:v>
                </c:pt>
                <c:pt idx="678">
                  <c:v>0.50710000000000011</c:v>
                </c:pt>
                <c:pt idx="679">
                  <c:v>0.46310000000000001</c:v>
                </c:pt>
                <c:pt idx="680">
                  <c:v>0.34210000000000002</c:v>
                </c:pt>
                <c:pt idx="681">
                  <c:v>0.24420000000000003</c:v>
                </c:pt>
                <c:pt idx="682">
                  <c:v>0.21890000000000004</c:v>
                </c:pt>
                <c:pt idx="683">
                  <c:v>0.24310000000000001</c:v>
                </c:pt>
                <c:pt idx="684">
                  <c:v>0.24200000000000002</c:v>
                </c:pt>
                <c:pt idx="685">
                  <c:v>0.23650000000000002</c:v>
                </c:pt>
                <c:pt idx="686">
                  <c:v>0.26290000000000002</c:v>
                </c:pt>
                <c:pt idx="687">
                  <c:v>0.31019999999999998</c:v>
                </c:pt>
                <c:pt idx="688">
                  <c:v>0.30470000000000003</c:v>
                </c:pt>
                <c:pt idx="689">
                  <c:v>0.3201</c:v>
                </c:pt>
                <c:pt idx="690">
                  <c:v>0.31569999999999998</c:v>
                </c:pt>
                <c:pt idx="691">
                  <c:v>0.33660000000000001</c:v>
                </c:pt>
                <c:pt idx="692">
                  <c:v>0.3377</c:v>
                </c:pt>
                <c:pt idx="693">
                  <c:v>0.30140000000000006</c:v>
                </c:pt>
                <c:pt idx="694">
                  <c:v>0.26069999999999999</c:v>
                </c:pt>
                <c:pt idx="695">
                  <c:v>0.23540000000000003</c:v>
                </c:pt>
              </c:numCache>
            </c:numRef>
          </c:xVal>
          <c:yVal>
            <c:numRef>
              <c:f>'Processed Ik'!$C$2:$C$2903</c:f>
              <c:numCache>
                <c:formatCode>General</c:formatCode>
                <c:ptCount val="2902"/>
                <c:pt idx="0">
                  <c:v>-45.064</c:v>
                </c:pt>
                <c:pt idx="1">
                  <c:v>-45.134999999999998</c:v>
                </c:pt>
                <c:pt idx="2">
                  <c:v>-45.186999999999998</c:v>
                </c:pt>
                <c:pt idx="3">
                  <c:v>-45.247</c:v>
                </c:pt>
                <c:pt idx="4">
                  <c:v>-45.313000000000002</c:v>
                </c:pt>
                <c:pt idx="5">
                  <c:v>-45.381</c:v>
                </c:pt>
                <c:pt idx="6">
                  <c:v>-45.448</c:v>
                </c:pt>
                <c:pt idx="7">
                  <c:v>-45.515999999999998</c:v>
                </c:pt>
                <c:pt idx="8">
                  <c:v>-45.582000000000001</c:v>
                </c:pt>
                <c:pt idx="9">
                  <c:v>-45.646000000000001</c:v>
                </c:pt>
                <c:pt idx="10">
                  <c:v>-45.707999999999998</c:v>
                </c:pt>
                <c:pt idx="11">
                  <c:v>-45.768000000000001</c:v>
                </c:pt>
                <c:pt idx="12">
                  <c:v>-45.826999999999998</c:v>
                </c:pt>
                <c:pt idx="13">
                  <c:v>-45.881</c:v>
                </c:pt>
                <c:pt idx="14">
                  <c:v>-45.95</c:v>
                </c:pt>
                <c:pt idx="15">
                  <c:v>-46.006999999999998</c:v>
                </c:pt>
                <c:pt idx="16">
                  <c:v>-46.061</c:v>
                </c:pt>
                <c:pt idx="17">
                  <c:v>-46.110999999999997</c:v>
                </c:pt>
                <c:pt idx="18">
                  <c:v>-46.173000000000002</c:v>
                </c:pt>
                <c:pt idx="19">
                  <c:v>-46.238999999999997</c:v>
                </c:pt>
                <c:pt idx="20">
                  <c:v>-46.302</c:v>
                </c:pt>
                <c:pt idx="21">
                  <c:v>-46.366</c:v>
                </c:pt>
                <c:pt idx="22">
                  <c:v>-46.427999999999997</c:v>
                </c:pt>
                <c:pt idx="23">
                  <c:v>-46.488999999999997</c:v>
                </c:pt>
                <c:pt idx="24">
                  <c:v>-46.548999999999999</c:v>
                </c:pt>
                <c:pt idx="25">
                  <c:v>-46.61</c:v>
                </c:pt>
                <c:pt idx="26">
                  <c:v>-46.671999999999997</c:v>
                </c:pt>
                <c:pt idx="27">
                  <c:v>-46.732999999999997</c:v>
                </c:pt>
                <c:pt idx="28">
                  <c:v>-46.79</c:v>
                </c:pt>
                <c:pt idx="29">
                  <c:v>-46.845999999999997</c:v>
                </c:pt>
                <c:pt idx="30">
                  <c:v>-46.901000000000003</c:v>
                </c:pt>
                <c:pt idx="31">
                  <c:v>-46.956000000000003</c:v>
                </c:pt>
                <c:pt idx="32">
                  <c:v>-47.01</c:v>
                </c:pt>
                <c:pt idx="33">
                  <c:v>-47.061999999999998</c:v>
                </c:pt>
                <c:pt idx="34">
                  <c:v>-47.112000000000002</c:v>
                </c:pt>
                <c:pt idx="35">
                  <c:v>-47.183</c:v>
                </c:pt>
                <c:pt idx="36">
                  <c:v>-47.25</c:v>
                </c:pt>
                <c:pt idx="37">
                  <c:v>-47.319000000000003</c:v>
                </c:pt>
                <c:pt idx="38">
                  <c:v>-47.387999999999998</c:v>
                </c:pt>
                <c:pt idx="39">
                  <c:v>-47.454000000000001</c:v>
                </c:pt>
                <c:pt idx="40">
                  <c:v>-47.518999999999998</c:v>
                </c:pt>
                <c:pt idx="41">
                  <c:v>-47.584000000000003</c:v>
                </c:pt>
                <c:pt idx="42">
                  <c:v>-47.65</c:v>
                </c:pt>
                <c:pt idx="43">
                  <c:v>-47.7</c:v>
                </c:pt>
                <c:pt idx="44">
                  <c:v>-47.749000000000002</c:v>
                </c:pt>
                <c:pt idx="45">
                  <c:v>-47.8</c:v>
                </c:pt>
                <c:pt idx="46">
                  <c:v>-47.848999999999997</c:v>
                </c:pt>
                <c:pt idx="47">
                  <c:v>-47.9</c:v>
                </c:pt>
                <c:pt idx="48">
                  <c:v>-47.96</c:v>
                </c:pt>
                <c:pt idx="49">
                  <c:v>-48.018999999999998</c:v>
                </c:pt>
                <c:pt idx="50">
                  <c:v>-48.076000000000001</c:v>
                </c:pt>
                <c:pt idx="51">
                  <c:v>-48.131</c:v>
                </c:pt>
                <c:pt idx="52">
                  <c:v>-48.183</c:v>
                </c:pt>
                <c:pt idx="53">
                  <c:v>-48.234999999999999</c:v>
                </c:pt>
                <c:pt idx="54">
                  <c:v>-48.295000000000002</c:v>
                </c:pt>
                <c:pt idx="55">
                  <c:v>-48.347999999999999</c:v>
                </c:pt>
                <c:pt idx="56">
                  <c:v>-48.398000000000003</c:v>
                </c:pt>
                <c:pt idx="57">
                  <c:v>-48.456000000000003</c:v>
                </c:pt>
                <c:pt idx="58">
                  <c:v>-48.517000000000003</c:v>
                </c:pt>
                <c:pt idx="59">
                  <c:v>-48.566000000000003</c:v>
                </c:pt>
                <c:pt idx="60">
                  <c:v>-48.625999999999998</c:v>
                </c:pt>
                <c:pt idx="61">
                  <c:v>-48.676000000000002</c:v>
                </c:pt>
                <c:pt idx="62">
                  <c:v>-48.734999999999999</c:v>
                </c:pt>
                <c:pt idx="63">
                  <c:v>-48.795999999999999</c:v>
                </c:pt>
                <c:pt idx="64">
                  <c:v>-48.845999999999997</c:v>
                </c:pt>
                <c:pt idx="65">
                  <c:v>-48.898000000000003</c:v>
                </c:pt>
                <c:pt idx="66">
                  <c:v>-48.951999999999998</c:v>
                </c:pt>
                <c:pt idx="67">
                  <c:v>-49.003</c:v>
                </c:pt>
                <c:pt idx="68">
                  <c:v>-49.052999999999997</c:v>
                </c:pt>
                <c:pt idx="69">
                  <c:v>-49.106000000000002</c:v>
                </c:pt>
                <c:pt idx="70">
                  <c:v>-49.158999999999999</c:v>
                </c:pt>
                <c:pt idx="71">
                  <c:v>-49.21</c:v>
                </c:pt>
                <c:pt idx="72">
                  <c:v>-49.262</c:v>
                </c:pt>
                <c:pt idx="73">
                  <c:v>-49.316000000000003</c:v>
                </c:pt>
                <c:pt idx="74">
                  <c:v>-49.371000000000002</c:v>
                </c:pt>
                <c:pt idx="75">
                  <c:v>-49.423000000000002</c:v>
                </c:pt>
                <c:pt idx="76">
                  <c:v>-49.481999999999999</c:v>
                </c:pt>
                <c:pt idx="77">
                  <c:v>-49.531999999999996</c:v>
                </c:pt>
                <c:pt idx="78">
                  <c:v>-49.584000000000003</c:v>
                </c:pt>
                <c:pt idx="79">
                  <c:v>-49.645000000000003</c:v>
                </c:pt>
                <c:pt idx="80">
                  <c:v>-49.706000000000003</c:v>
                </c:pt>
                <c:pt idx="81">
                  <c:v>-49.756</c:v>
                </c:pt>
                <c:pt idx="82">
                  <c:v>-49.807000000000002</c:v>
                </c:pt>
                <c:pt idx="83">
                  <c:v>-49.857999999999997</c:v>
                </c:pt>
                <c:pt idx="84">
                  <c:v>-49.908999999999999</c:v>
                </c:pt>
                <c:pt idx="85">
                  <c:v>-49.959000000000003</c:v>
                </c:pt>
                <c:pt idx="86">
                  <c:v>-50.017000000000003</c:v>
                </c:pt>
                <c:pt idx="87">
                  <c:v>-50.073999999999998</c:v>
                </c:pt>
                <c:pt idx="88">
                  <c:v>-50.136000000000003</c:v>
                </c:pt>
                <c:pt idx="89">
                  <c:v>-50.186</c:v>
                </c:pt>
                <c:pt idx="90">
                  <c:v>-50.235999999999997</c:v>
                </c:pt>
                <c:pt idx="91">
                  <c:v>-50.286999999999999</c:v>
                </c:pt>
                <c:pt idx="92">
                  <c:v>-50.338000000000001</c:v>
                </c:pt>
                <c:pt idx="93">
                  <c:v>-50.393000000000001</c:v>
                </c:pt>
                <c:pt idx="94">
                  <c:v>-50.45</c:v>
                </c:pt>
                <c:pt idx="95">
                  <c:v>-50.500999999999998</c:v>
                </c:pt>
                <c:pt idx="96">
                  <c:v>-50.555</c:v>
                </c:pt>
                <c:pt idx="97">
                  <c:v>-50.610999999999997</c:v>
                </c:pt>
                <c:pt idx="98">
                  <c:v>-50.665999999999997</c:v>
                </c:pt>
                <c:pt idx="99">
                  <c:v>-50.719000000000001</c:v>
                </c:pt>
                <c:pt idx="100">
                  <c:v>-50.777999999999999</c:v>
                </c:pt>
                <c:pt idx="101">
                  <c:v>-50.834000000000003</c:v>
                </c:pt>
                <c:pt idx="102">
                  <c:v>-50.887999999999998</c:v>
                </c:pt>
                <c:pt idx="103">
                  <c:v>-50.945</c:v>
                </c:pt>
                <c:pt idx="104">
                  <c:v>-50.999000000000002</c:v>
                </c:pt>
                <c:pt idx="105">
                  <c:v>-51.05</c:v>
                </c:pt>
                <c:pt idx="106">
                  <c:v>-51.100999999999999</c:v>
                </c:pt>
                <c:pt idx="107">
                  <c:v>-51.152000000000001</c:v>
                </c:pt>
                <c:pt idx="108">
                  <c:v>-51.210999999999999</c:v>
                </c:pt>
                <c:pt idx="109">
                  <c:v>-51.265000000000001</c:v>
                </c:pt>
                <c:pt idx="110">
                  <c:v>-51.322000000000003</c:v>
                </c:pt>
                <c:pt idx="111">
                  <c:v>-51.378999999999998</c:v>
                </c:pt>
                <c:pt idx="112">
                  <c:v>-51.439</c:v>
                </c:pt>
                <c:pt idx="113">
                  <c:v>-51.499000000000002</c:v>
                </c:pt>
                <c:pt idx="114">
                  <c:v>-51.551000000000002</c:v>
                </c:pt>
                <c:pt idx="115">
                  <c:v>-51.607999999999997</c:v>
                </c:pt>
                <c:pt idx="116">
                  <c:v>-51.665999999999997</c:v>
                </c:pt>
                <c:pt idx="117">
                  <c:v>-51.723999999999997</c:v>
                </c:pt>
                <c:pt idx="118">
                  <c:v>-51.781999999999996</c:v>
                </c:pt>
                <c:pt idx="119">
                  <c:v>-51.838000000000001</c:v>
                </c:pt>
                <c:pt idx="120">
                  <c:v>-51.889000000000003</c:v>
                </c:pt>
                <c:pt idx="121">
                  <c:v>-51.942999999999998</c:v>
                </c:pt>
                <c:pt idx="122">
                  <c:v>-51.999000000000002</c:v>
                </c:pt>
                <c:pt idx="123">
                  <c:v>-52.055999999999997</c:v>
                </c:pt>
                <c:pt idx="124">
                  <c:v>-52.107999999999997</c:v>
                </c:pt>
                <c:pt idx="125">
                  <c:v>-52.164000000000001</c:v>
                </c:pt>
                <c:pt idx="126">
                  <c:v>-52.216000000000001</c:v>
                </c:pt>
                <c:pt idx="127">
                  <c:v>-52.268000000000001</c:v>
                </c:pt>
                <c:pt idx="128">
                  <c:v>-52.322000000000003</c:v>
                </c:pt>
                <c:pt idx="129">
                  <c:v>-52.378</c:v>
                </c:pt>
                <c:pt idx="130">
                  <c:v>-52.433</c:v>
                </c:pt>
                <c:pt idx="131">
                  <c:v>-52.487000000000002</c:v>
                </c:pt>
                <c:pt idx="132">
                  <c:v>-52.539000000000001</c:v>
                </c:pt>
                <c:pt idx="133">
                  <c:v>-52.594999999999999</c:v>
                </c:pt>
                <c:pt idx="134">
                  <c:v>-52.646999999999998</c:v>
                </c:pt>
                <c:pt idx="135">
                  <c:v>-52.701000000000001</c:v>
                </c:pt>
                <c:pt idx="136">
                  <c:v>-52.75</c:v>
                </c:pt>
                <c:pt idx="137">
                  <c:v>-52.8</c:v>
                </c:pt>
                <c:pt idx="138">
                  <c:v>-52.853999999999999</c:v>
                </c:pt>
                <c:pt idx="139">
                  <c:v>-52.905999999999999</c:v>
                </c:pt>
                <c:pt idx="140">
                  <c:v>-52.968000000000004</c:v>
                </c:pt>
                <c:pt idx="141">
                  <c:v>-53.026000000000003</c:v>
                </c:pt>
                <c:pt idx="142">
                  <c:v>-53.084000000000003</c:v>
                </c:pt>
                <c:pt idx="143">
                  <c:v>-53.14</c:v>
                </c:pt>
                <c:pt idx="144">
                  <c:v>-53.2</c:v>
                </c:pt>
                <c:pt idx="145">
                  <c:v>-53.259</c:v>
                </c:pt>
                <c:pt idx="146">
                  <c:v>-53.311</c:v>
                </c:pt>
                <c:pt idx="147">
                  <c:v>-53.362000000000002</c:v>
                </c:pt>
                <c:pt idx="148">
                  <c:v>-53.420999999999999</c:v>
                </c:pt>
                <c:pt idx="149">
                  <c:v>-53.476999999999997</c:v>
                </c:pt>
                <c:pt idx="150">
                  <c:v>-53.53</c:v>
                </c:pt>
                <c:pt idx="151">
                  <c:v>-53.581000000000003</c:v>
                </c:pt>
                <c:pt idx="152">
                  <c:v>-53.637</c:v>
                </c:pt>
                <c:pt idx="153">
                  <c:v>-53.69</c:v>
                </c:pt>
                <c:pt idx="154">
                  <c:v>-53.744999999999997</c:v>
                </c:pt>
                <c:pt idx="155">
                  <c:v>-53.831000000000003</c:v>
                </c:pt>
                <c:pt idx="156">
                  <c:v>-53.887</c:v>
                </c:pt>
                <c:pt idx="157">
                  <c:v>-53.945</c:v>
                </c:pt>
                <c:pt idx="158">
                  <c:v>-54.006</c:v>
                </c:pt>
                <c:pt idx="159">
                  <c:v>-54.069000000000003</c:v>
                </c:pt>
                <c:pt idx="160">
                  <c:v>-54.122</c:v>
                </c:pt>
                <c:pt idx="161">
                  <c:v>-54.192</c:v>
                </c:pt>
                <c:pt idx="162">
                  <c:v>-54.255000000000003</c:v>
                </c:pt>
                <c:pt idx="163">
                  <c:v>-54.314999999999998</c:v>
                </c:pt>
                <c:pt idx="164">
                  <c:v>-54.372</c:v>
                </c:pt>
                <c:pt idx="165">
                  <c:v>-54.426000000000002</c:v>
                </c:pt>
                <c:pt idx="166">
                  <c:v>-54.481000000000002</c:v>
                </c:pt>
                <c:pt idx="167">
                  <c:v>-54.534999999999997</c:v>
                </c:pt>
                <c:pt idx="168">
                  <c:v>-54.59</c:v>
                </c:pt>
                <c:pt idx="169">
                  <c:v>-54.643999999999998</c:v>
                </c:pt>
                <c:pt idx="170">
                  <c:v>-54.695999999999998</c:v>
                </c:pt>
                <c:pt idx="171">
                  <c:v>-54.749000000000002</c:v>
                </c:pt>
                <c:pt idx="172">
                  <c:v>-54.8</c:v>
                </c:pt>
                <c:pt idx="173">
                  <c:v>-54.863999999999997</c:v>
                </c:pt>
                <c:pt idx="174">
                  <c:v>-54.923999999999999</c:v>
                </c:pt>
                <c:pt idx="175">
                  <c:v>-54.978000000000002</c:v>
                </c:pt>
                <c:pt idx="176">
                  <c:v>-55.036999999999999</c:v>
                </c:pt>
                <c:pt idx="177">
                  <c:v>-55.100999999999999</c:v>
                </c:pt>
                <c:pt idx="178">
                  <c:v>-55.152000000000001</c:v>
                </c:pt>
                <c:pt idx="179">
                  <c:v>-55.216000000000001</c:v>
                </c:pt>
                <c:pt idx="180">
                  <c:v>-55.277999999999999</c:v>
                </c:pt>
                <c:pt idx="181">
                  <c:v>-55.34</c:v>
                </c:pt>
                <c:pt idx="182">
                  <c:v>-55.396999999999998</c:v>
                </c:pt>
                <c:pt idx="183">
                  <c:v>-55.451999999999998</c:v>
                </c:pt>
                <c:pt idx="184">
                  <c:v>-55.506999999999998</c:v>
                </c:pt>
                <c:pt idx="185">
                  <c:v>-55.57</c:v>
                </c:pt>
                <c:pt idx="186">
                  <c:v>-55.633000000000003</c:v>
                </c:pt>
                <c:pt idx="187">
                  <c:v>-55.694000000000003</c:v>
                </c:pt>
                <c:pt idx="188">
                  <c:v>-55.75</c:v>
                </c:pt>
                <c:pt idx="189">
                  <c:v>-55.805</c:v>
                </c:pt>
                <c:pt idx="190">
                  <c:v>-55.865000000000002</c:v>
                </c:pt>
                <c:pt idx="191">
                  <c:v>-55.923999999999999</c:v>
                </c:pt>
                <c:pt idx="192">
                  <c:v>-55.984000000000002</c:v>
                </c:pt>
                <c:pt idx="193">
                  <c:v>-56.043999999999997</c:v>
                </c:pt>
                <c:pt idx="194">
                  <c:v>-56.103000000000002</c:v>
                </c:pt>
                <c:pt idx="195">
                  <c:v>-56.161000000000001</c:v>
                </c:pt>
                <c:pt idx="196">
                  <c:v>-56.216999999999999</c:v>
                </c:pt>
                <c:pt idx="197">
                  <c:v>-56.271999999999998</c:v>
                </c:pt>
                <c:pt idx="198">
                  <c:v>-56.328000000000003</c:v>
                </c:pt>
                <c:pt idx="199">
                  <c:v>-56.387</c:v>
                </c:pt>
                <c:pt idx="200">
                  <c:v>-56.448</c:v>
                </c:pt>
                <c:pt idx="201">
                  <c:v>-56.506999999999998</c:v>
                </c:pt>
                <c:pt idx="202">
                  <c:v>-56.566000000000003</c:v>
                </c:pt>
                <c:pt idx="203">
                  <c:v>-56.622999999999998</c:v>
                </c:pt>
                <c:pt idx="204">
                  <c:v>-56.68</c:v>
                </c:pt>
                <c:pt idx="205">
                  <c:v>-56.735999999999997</c:v>
                </c:pt>
                <c:pt idx="206">
                  <c:v>-56.790999999999997</c:v>
                </c:pt>
                <c:pt idx="207">
                  <c:v>-56.85</c:v>
                </c:pt>
                <c:pt idx="208">
                  <c:v>-56.911000000000001</c:v>
                </c:pt>
                <c:pt idx="209">
                  <c:v>-56.97</c:v>
                </c:pt>
                <c:pt idx="210">
                  <c:v>-57.030999999999999</c:v>
                </c:pt>
                <c:pt idx="211">
                  <c:v>-57.085000000000001</c:v>
                </c:pt>
                <c:pt idx="212">
                  <c:v>-57.140999999999998</c:v>
                </c:pt>
                <c:pt idx="213">
                  <c:v>-57.195999999999998</c:v>
                </c:pt>
                <c:pt idx="214">
                  <c:v>-57.250999999999998</c:v>
                </c:pt>
                <c:pt idx="215">
                  <c:v>-57.307000000000002</c:v>
                </c:pt>
                <c:pt idx="216">
                  <c:v>-57.363</c:v>
                </c:pt>
                <c:pt idx="217">
                  <c:v>-57.414999999999999</c:v>
                </c:pt>
                <c:pt idx="218">
                  <c:v>-57.475999999999999</c:v>
                </c:pt>
                <c:pt idx="219">
                  <c:v>-57.526000000000003</c:v>
                </c:pt>
                <c:pt idx="220">
                  <c:v>-57.585000000000001</c:v>
                </c:pt>
                <c:pt idx="221">
                  <c:v>-57.642000000000003</c:v>
                </c:pt>
                <c:pt idx="222">
                  <c:v>-57.7</c:v>
                </c:pt>
                <c:pt idx="223">
                  <c:v>-57.75</c:v>
                </c:pt>
                <c:pt idx="224">
                  <c:v>-57.8</c:v>
                </c:pt>
                <c:pt idx="225">
                  <c:v>-57.853999999999999</c:v>
                </c:pt>
                <c:pt idx="226">
                  <c:v>-57.906999999999996</c:v>
                </c:pt>
                <c:pt idx="227">
                  <c:v>-57.959000000000003</c:v>
                </c:pt>
                <c:pt idx="228">
                  <c:v>-58.018000000000001</c:v>
                </c:pt>
                <c:pt idx="229">
                  <c:v>-58.073</c:v>
                </c:pt>
                <c:pt idx="230">
                  <c:v>-58.128</c:v>
                </c:pt>
                <c:pt idx="231">
                  <c:v>-58.183999999999997</c:v>
                </c:pt>
                <c:pt idx="232">
                  <c:v>-58.235999999999997</c:v>
                </c:pt>
                <c:pt idx="233">
                  <c:v>-58.292000000000002</c:v>
                </c:pt>
                <c:pt idx="234">
                  <c:v>-58.341999999999999</c:v>
                </c:pt>
                <c:pt idx="235">
                  <c:v>-58.395000000000003</c:v>
                </c:pt>
                <c:pt idx="236">
                  <c:v>-58.451999999999998</c:v>
                </c:pt>
                <c:pt idx="237">
                  <c:v>-58.505000000000003</c:v>
                </c:pt>
                <c:pt idx="238">
                  <c:v>-58.557000000000002</c:v>
                </c:pt>
                <c:pt idx="239">
                  <c:v>-58.609000000000002</c:v>
                </c:pt>
                <c:pt idx="240">
                  <c:v>-58.661999999999999</c:v>
                </c:pt>
                <c:pt idx="241">
                  <c:v>-58.713000000000001</c:v>
                </c:pt>
                <c:pt idx="242">
                  <c:v>-58.764000000000003</c:v>
                </c:pt>
                <c:pt idx="243">
                  <c:v>-58.82</c:v>
                </c:pt>
                <c:pt idx="244">
                  <c:v>-58.875999999999998</c:v>
                </c:pt>
                <c:pt idx="245">
                  <c:v>-58.936</c:v>
                </c:pt>
                <c:pt idx="246">
                  <c:v>-58.987000000000002</c:v>
                </c:pt>
                <c:pt idx="247">
                  <c:v>-59.039000000000001</c:v>
                </c:pt>
                <c:pt idx="248">
                  <c:v>-59.091999999999999</c:v>
                </c:pt>
                <c:pt idx="249">
                  <c:v>-59.143999999999998</c:v>
                </c:pt>
                <c:pt idx="250">
                  <c:v>-59.195999999999998</c:v>
                </c:pt>
                <c:pt idx="251">
                  <c:v>-59.246000000000002</c:v>
                </c:pt>
                <c:pt idx="252">
                  <c:v>-59.307000000000002</c:v>
                </c:pt>
                <c:pt idx="253">
                  <c:v>-59.366</c:v>
                </c:pt>
                <c:pt idx="254">
                  <c:v>-59.424999999999997</c:v>
                </c:pt>
                <c:pt idx="255">
                  <c:v>-59.475999999999999</c:v>
                </c:pt>
                <c:pt idx="256">
                  <c:v>-59.527999999999999</c:v>
                </c:pt>
                <c:pt idx="257">
                  <c:v>-59.578000000000003</c:v>
                </c:pt>
                <c:pt idx="258">
                  <c:v>-59.628</c:v>
                </c:pt>
                <c:pt idx="259">
                  <c:v>-59.688000000000002</c:v>
                </c:pt>
                <c:pt idx="260">
                  <c:v>-59.738999999999997</c:v>
                </c:pt>
                <c:pt idx="261">
                  <c:v>-59.8</c:v>
                </c:pt>
                <c:pt idx="262">
                  <c:v>-59.854999999999997</c:v>
                </c:pt>
                <c:pt idx="263">
                  <c:v>-59.91</c:v>
                </c:pt>
                <c:pt idx="264">
                  <c:v>-59.963000000000001</c:v>
                </c:pt>
                <c:pt idx="265">
                  <c:v>-60.024999999999999</c:v>
                </c:pt>
                <c:pt idx="266">
                  <c:v>-60.075000000000003</c:v>
                </c:pt>
                <c:pt idx="267">
                  <c:v>-60.136000000000003</c:v>
                </c:pt>
                <c:pt idx="268">
                  <c:v>-60.186</c:v>
                </c:pt>
                <c:pt idx="269">
                  <c:v>-60.247999999999998</c:v>
                </c:pt>
                <c:pt idx="270">
                  <c:v>-60.301000000000002</c:v>
                </c:pt>
                <c:pt idx="271">
                  <c:v>-60.36</c:v>
                </c:pt>
                <c:pt idx="272">
                  <c:v>-60.418999999999997</c:v>
                </c:pt>
                <c:pt idx="273">
                  <c:v>-60.473999999999997</c:v>
                </c:pt>
                <c:pt idx="274">
                  <c:v>-60.530999999999999</c:v>
                </c:pt>
                <c:pt idx="275">
                  <c:v>-60.587000000000003</c:v>
                </c:pt>
                <c:pt idx="276">
                  <c:v>-60.643999999999998</c:v>
                </c:pt>
                <c:pt idx="277">
                  <c:v>-60.701000000000001</c:v>
                </c:pt>
                <c:pt idx="278">
                  <c:v>-60.756999999999998</c:v>
                </c:pt>
                <c:pt idx="279">
                  <c:v>-60.811999999999998</c:v>
                </c:pt>
                <c:pt idx="280">
                  <c:v>-60.866</c:v>
                </c:pt>
                <c:pt idx="281">
                  <c:v>-60.923000000000002</c:v>
                </c:pt>
                <c:pt idx="282">
                  <c:v>-60.981999999999999</c:v>
                </c:pt>
                <c:pt idx="283">
                  <c:v>-61.04</c:v>
                </c:pt>
                <c:pt idx="284">
                  <c:v>-61.1</c:v>
                </c:pt>
                <c:pt idx="285">
                  <c:v>-61.161000000000001</c:v>
                </c:pt>
                <c:pt idx="286">
                  <c:v>-61.222999999999999</c:v>
                </c:pt>
                <c:pt idx="287">
                  <c:v>-61.283999999999999</c:v>
                </c:pt>
                <c:pt idx="288">
                  <c:v>-61.343000000000004</c:v>
                </c:pt>
                <c:pt idx="289">
                  <c:v>-61.402000000000001</c:v>
                </c:pt>
                <c:pt idx="290">
                  <c:v>-61.46</c:v>
                </c:pt>
                <c:pt idx="291">
                  <c:v>-61.518999999999998</c:v>
                </c:pt>
                <c:pt idx="292">
                  <c:v>-61.58</c:v>
                </c:pt>
                <c:pt idx="293">
                  <c:v>-61.64</c:v>
                </c:pt>
                <c:pt idx="294">
                  <c:v>-61.7</c:v>
                </c:pt>
                <c:pt idx="295">
                  <c:v>-61.759</c:v>
                </c:pt>
                <c:pt idx="296">
                  <c:v>-61.817999999999998</c:v>
                </c:pt>
                <c:pt idx="297">
                  <c:v>-61.878</c:v>
                </c:pt>
                <c:pt idx="298">
                  <c:v>-61.939</c:v>
                </c:pt>
                <c:pt idx="299">
                  <c:v>-61.991</c:v>
                </c:pt>
                <c:pt idx="300">
                  <c:v>-62.052</c:v>
                </c:pt>
                <c:pt idx="301">
                  <c:v>-62.113999999999997</c:v>
                </c:pt>
                <c:pt idx="302">
                  <c:v>-62.170999999999999</c:v>
                </c:pt>
                <c:pt idx="303">
                  <c:v>-62.228999999999999</c:v>
                </c:pt>
                <c:pt idx="304">
                  <c:v>-62.286999999999999</c:v>
                </c:pt>
                <c:pt idx="305">
                  <c:v>-62.344999999999999</c:v>
                </c:pt>
                <c:pt idx="306">
                  <c:v>-62.404000000000003</c:v>
                </c:pt>
                <c:pt idx="307">
                  <c:v>-62.462000000000003</c:v>
                </c:pt>
                <c:pt idx="308">
                  <c:v>-62.512999999999998</c:v>
                </c:pt>
                <c:pt idx="309">
                  <c:v>-62.569000000000003</c:v>
                </c:pt>
                <c:pt idx="310">
                  <c:v>-62.622</c:v>
                </c:pt>
                <c:pt idx="311">
                  <c:v>-62.673999999999999</c:v>
                </c:pt>
                <c:pt idx="312">
                  <c:v>-62.725000000000001</c:v>
                </c:pt>
                <c:pt idx="313">
                  <c:v>-62.786000000000001</c:v>
                </c:pt>
                <c:pt idx="314">
                  <c:v>-62.845999999999997</c:v>
                </c:pt>
                <c:pt idx="315">
                  <c:v>-62.9</c:v>
                </c:pt>
                <c:pt idx="316">
                  <c:v>-62.902000000000001</c:v>
                </c:pt>
                <c:pt idx="317">
                  <c:v>-62.957999999999998</c:v>
                </c:pt>
                <c:pt idx="318">
                  <c:v>-63.023000000000003</c:v>
                </c:pt>
                <c:pt idx="319">
                  <c:v>-63.084000000000003</c:v>
                </c:pt>
                <c:pt idx="320">
                  <c:v>-63.137</c:v>
                </c:pt>
                <c:pt idx="321">
                  <c:v>-63.198</c:v>
                </c:pt>
                <c:pt idx="322">
                  <c:v>-63.253999999999998</c:v>
                </c:pt>
                <c:pt idx="323">
                  <c:v>-63.314</c:v>
                </c:pt>
                <c:pt idx="324">
                  <c:v>-63.372</c:v>
                </c:pt>
                <c:pt idx="325">
                  <c:v>-63.426000000000002</c:v>
                </c:pt>
                <c:pt idx="326">
                  <c:v>-63.494999999999997</c:v>
                </c:pt>
                <c:pt idx="327">
                  <c:v>-63.552</c:v>
                </c:pt>
                <c:pt idx="328">
                  <c:v>-63.603000000000002</c:v>
                </c:pt>
                <c:pt idx="329">
                  <c:v>-63.665999999999997</c:v>
                </c:pt>
                <c:pt idx="330">
                  <c:v>-63.731000000000002</c:v>
                </c:pt>
                <c:pt idx="331">
                  <c:v>-63.793999999999997</c:v>
                </c:pt>
                <c:pt idx="332">
                  <c:v>-63.85</c:v>
                </c:pt>
                <c:pt idx="333">
                  <c:v>-63.906999999999996</c:v>
                </c:pt>
                <c:pt idx="334">
                  <c:v>-63.963000000000001</c:v>
                </c:pt>
                <c:pt idx="335">
                  <c:v>-64.013000000000005</c:v>
                </c:pt>
                <c:pt idx="336">
                  <c:v>-64.064999999999998</c:v>
                </c:pt>
                <c:pt idx="337">
                  <c:v>-64.122</c:v>
                </c:pt>
                <c:pt idx="338">
                  <c:v>-64.176000000000002</c:v>
                </c:pt>
                <c:pt idx="339">
                  <c:v>-64.233999999999995</c:v>
                </c:pt>
                <c:pt idx="340">
                  <c:v>-64.289000000000001</c:v>
                </c:pt>
                <c:pt idx="341">
                  <c:v>-64.343999999999994</c:v>
                </c:pt>
                <c:pt idx="342">
                  <c:v>-64.397999999999996</c:v>
                </c:pt>
                <c:pt idx="343">
                  <c:v>-64.447999999999993</c:v>
                </c:pt>
                <c:pt idx="344">
                  <c:v>-64.507000000000005</c:v>
                </c:pt>
                <c:pt idx="345">
                  <c:v>-64.566000000000003</c:v>
                </c:pt>
                <c:pt idx="346">
                  <c:v>-64.629000000000005</c:v>
                </c:pt>
                <c:pt idx="347">
                  <c:v>-64.680000000000007</c:v>
                </c:pt>
                <c:pt idx="348">
                  <c:v>-64.730999999999995</c:v>
                </c:pt>
                <c:pt idx="349">
                  <c:v>-64.781999999999996</c:v>
                </c:pt>
                <c:pt idx="350">
                  <c:v>-64.841999999999999</c:v>
                </c:pt>
                <c:pt idx="351">
                  <c:v>-64.893000000000001</c:v>
                </c:pt>
                <c:pt idx="352">
                  <c:v>-64.944999999999993</c:v>
                </c:pt>
                <c:pt idx="353">
                  <c:v>-64.995000000000005</c:v>
                </c:pt>
                <c:pt idx="354">
                  <c:v>-65.049000000000007</c:v>
                </c:pt>
                <c:pt idx="355">
                  <c:v>-65.102999999999994</c:v>
                </c:pt>
                <c:pt idx="356">
                  <c:v>-65.156999999999996</c:v>
                </c:pt>
                <c:pt idx="357">
                  <c:v>-65.209000000000003</c:v>
                </c:pt>
                <c:pt idx="358">
                  <c:v>-65.265000000000001</c:v>
                </c:pt>
                <c:pt idx="359">
                  <c:v>-65.322000000000003</c:v>
                </c:pt>
                <c:pt idx="360">
                  <c:v>-65.373999999999995</c:v>
                </c:pt>
                <c:pt idx="361">
                  <c:v>-65.424999999999997</c:v>
                </c:pt>
                <c:pt idx="362">
                  <c:v>-65.475999999999999</c:v>
                </c:pt>
                <c:pt idx="363">
                  <c:v>-65.528000000000006</c:v>
                </c:pt>
                <c:pt idx="364">
                  <c:v>-65.58</c:v>
                </c:pt>
                <c:pt idx="365">
                  <c:v>-65.631</c:v>
                </c:pt>
                <c:pt idx="366">
                  <c:v>-65.692999999999998</c:v>
                </c:pt>
                <c:pt idx="367">
                  <c:v>-65.753</c:v>
                </c:pt>
                <c:pt idx="368">
                  <c:v>-65.813999999999993</c:v>
                </c:pt>
                <c:pt idx="369">
                  <c:v>-65.872</c:v>
                </c:pt>
                <c:pt idx="370">
                  <c:v>-65.927000000000007</c:v>
                </c:pt>
                <c:pt idx="371">
                  <c:v>-65.986999999999995</c:v>
                </c:pt>
                <c:pt idx="372">
                  <c:v>-66.046000000000006</c:v>
                </c:pt>
                <c:pt idx="373">
                  <c:v>-66.108000000000004</c:v>
                </c:pt>
                <c:pt idx="374">
                  <c:v>-66.168999999999997</c:v>
                </c:pt>
                <c:pt idx="375">
                  <c:v>-66.218999999999994</c:v>
                </c:pt>
                <c:pt idx="376">
                  <c:v>-66.28</c:v>
                </c:pt>
                <c:pt idx="377">
                  <c:v>-66.341999999999999</c:v>
                </c:pt>
                <c:pt idx="378">
                  <c:v>-66.393000000000001</c:v>
                </c:pt>
                <c:pt idx="379">
                  <c:v>-66.445999999999998</c:v>
                </c:pt>
                <c:pt idx="380">
                  <c:v>-66.506</c:v>
                </c:pt>
                <c:pt idx="381">
                  <c:v>-66.557000000000002</c:v>
                </c:pt>
                <c:pt idx="382">
                  <c:v>-66.608999999999995</c:v>
                </c:pt>
                <c:pt idx="383">
                  <c:v>-66.661000000000001</c:v>
                </c:pt>
                <c:pt idx="384">
                  <c:v>-66.721999999999994</c:v>
                </c:pt>
                <c:pt idx="385">
                  <c:v>-66.781999999999996</c:v>
                </c:pt>
                <c:pt idx="386">
                  <c:v>-66.838999999999999</c:v>
                </c:pt>
                <c:pt idx="387">
                  <c:v>-66.891000000000005</c:v>
                </c:pt>
                <c:pt idx="388">
                  <c:v>-66.947000000000003</c:v>
                </c:pt>
                <c:pt idx="389">
                  <c:v>-67.003</c:v>
                </c:pt>
                <c:pt idx="390">
                  <c:v>-67.042000000000002</c:v>
                </c:pt>
                <c:pt idx="391">
                  <c:v>-67.099999999999994</c:v>
                </c:pt>
                <c:pt idx="392">
                  <c:v>-67.158000000000001</c:v>
                </c:pt>
                <c:pt idx="393">
                  <c:v>-67.213999999999999</c:v>
                </c:pt>
                <c:pt idx="394">
                  <c:v>-67.257999999999996</c:v>
                </c:pt>
                <c:pt idx="395">
                  <c:v>-67.314999999999998</c:v>
                </c:pt>
                <c:pt idx="396">
                  <c:v>-67.372</c:v>
                </c:pt>
                <c:pt idx="397">
                  <c:v>-67.427000000000007</c:v>
                </c:pt>
                <c:pt idx="398">
                  <c:v>-67.480999999999995</c:v>
                </c:pt>
                <c:pt idx="399">
                  <c:v>-67.534000000000006</c:v>
                </c:pt>
                <c:pt idx="400">
                  <c:v>-67.585999999999999</c:v>
                </c:pt>
                <c:pt idx="401">
                  <c:v>-67.64</c:v>
                </c:pt>
                <c:pt idx="402">
                  <c:v>-67.694000000000003</c:v>
                </c:pt>
                <c:pt idx="403">
                  <c:v>-67.747</c:v>
                </c:pt>
                <c:pt idx="404">
                  <c:v>-67.8</c:v>
                </c:pt>
                <c:pt idx="405">
                  <c:v>-67.858000000000004</c:v>
                </c:pt>
                <c:pt idx="406">
                  <c:v>-67.912999999999997</c:v>
                </c:pt>
                <c:pt idx="407">
                  <c:v>-67.963999999999999</c:v>
                </c:pt>
                <c:pt idx="408">
                  <c:v>-68.02</c:v>
                </c:pt>
                <c:pt idx="409">
                  <c:v>-68.072000000000003</c:v>
                </c:pt>
                <c:pt idx="410">
                  <c:v>-68.123000000000005</c:v>
                </c:pt>
                <c:pt idx="411">
                  <c:v>-68.173000000000002</c:v>
                </c:pt>
                <c:pt idx="412">
                  <c:v>-68.224000000000004</c:v>
                </c:pt>
                <c:pt idx="413">
                  <c:v>-68.283000000000001</c:v>
                </c:pt>
                <c:pt idx="414">
                  <c:v>-68.34</c:v>
                </c:pt>
                <c:pt idx="415">
                  <c:v>-68.397999999999996</c:v>
                </c:pt>
                <c:pt idx="416">
                  <c:v>-68.447999999999993</c:v>
                </c:pt>
                <c:pt idx="417">
                  <c:v>-68.503</c:v>
                </c:pt>
                <c:pt idx="418">
                  <c:v>-68.552000000000007</c:v>
                </c:pt>
                <c:pt idx="419">
                  <c:v>-68.602000000000004</c:v>
                </c:pt>
                <c:pt idx="420">
                  <c:v>-68.650999999999996</c:v>
                </c:pt>
                <c:pt idx="421">
                  <c:v>-68.7</c:v>
                </c:pt>
                <c:pt idx="422">
                  <c:v>-68.754000000000005</c:v>
                </c:pt>
                <c:pt idx="423">
                  <c:v>-68.811999999999998</c:v>
                </c:pt>
                <c:pt idx="424">
                  <c:v>-68.870999999999995</c:v>
                </c:pt>
                <c:pt idx="425">
                  <c:v>-68.92</c:v>
                </c:pt>
                <c:pt idx="426">
                  <c:v>-68.968000000000004</c:v>
                </c:pt>
                <c:pt idx="427">
                  <c:v>-69.016999999999996</c:v>
                </c:pt>
                <c:pt idx="428">
                  <c:v>-69.070999999999998</c:v>
                </c:pt>
                <c:pt idx="429">
                  <c:v>-69.126999999999995</c:v>
                </c:pt>
                <c:pt idx="430">
                  <c:v>-69.186000000000007</c:v>
                </c:pt>
                <c:pt idx="431">
                  <c:v>-69.242999999999995</c:v>
                </c:pt>
                <c:pt idx="432">
                  <c:v>-69.292000000000002</c:v>
                </c:pt>
                <c:pt idx="433">
                  <c:v>-69.343999999999994</c:v>
                </c:pt>
                <c:pt idx="434">
                  <c:v>-69.391999999999996</c:v>
                </c:pt>
                <c:pt idx="435">
                  <c:v>-69.445999999999998</c:v>
                </c:pt>
                <c:pt idx="436">
                  <c:v>-69.501000000000005</c:v>
                </c:pt>
                <c:pt idx="437">
                  <c:v>-69.555999999999997</c:v>
                </c:pt>
                <c:pt idx="438">
                  <c:v>-69.611999999999995</c:v>
                </c:pt>
                <c:pt idx="439">
                  <c:v>-69.667000000000002</c:v>
                </c:pt>
                <c:pt idx="440">
                  <c:v>-69.718000000000004</c:v>
                </c:pt>
                <c:pt idx="441">
                  <c:v>-69.777000000000001</c:v>
                </c:pt>
                <c:pt idx="442">
                  <c:v>-69.825999999999993</c:v>
                </c:pt>
                <c:pt idx="443">
                  <c:v>-69.885999999999996</c:v>
                </c:pt>
                <c:pt idx="444">
                  <c:v>-69.938000000000002</c:v>
                </c:pt>
                <c:pt idx="445">
                  <c:v>-69.989000000000004</c:v>
                </c:pt>
                <c:pt idx="446">
                  <c:v>-70.048000000000002</c:v>
                </c:pt>
                <c:pt idx="447">
                  <c:v>-70.099999999999994</c:v>
                </c:pt>
                <c:pt idx="448">
                  <c:v>-70.153000000000006</c:v>
                </c:pt>
                <c:pt idx="449">
                  <c:v>-70.203999999999994</c:v>
                </c:pt>
                <c:pt idx="450">
                  <c:v>-70.254000000000005</c:v>
                </c:pt>
                <c:pt idx="451">
                  <c:v>-70.305000000000007</c:v>
                </c:pt>
                <c:pt idx="452">
                  <c:v>-70.355000000000004</c:v>
                </c:pt>
                <c:pt idx="453">
                  <c:v>-70.406000000000006</c:v>
                </c:pt>
                <c:pt idx="454">
                  <c:v>-70.459999999999994</c:v>
                </c:pt>
                <c:pt idx="455">
                  <c:v>-70.507999999999996</c:v>
                </c:pt>
                <c:pt idx="456">
                  <c:v>-70.557000000000002</c:v>
                </c:pt>
                <c:pt idx="457">
                  <c:v>-70.606999999999999</c:v>
                </c:pt>
                <c:pt idx="458">
                  <c:v>-70.656999999999996</c:v>
                </c:pt>
                <c:pt idx="459">
                  <c:v>-70.707999999999998</c:v>
                </c:pt>
                <c:pt idx="460">
                  <c:v>-70.766999999999996</c:v>
                </c:pt>
                <c:pt idx="461">
                  <c:v>-70.825999999999993</c:v>
                </c:pt>
                <c:pt idx="462">
                  <c:v>-70.875</c:v>
                </c:pt>
                <c:pt idx="463">
                  <c:v>-70.930999999999997</c:v>
                </c:pt>
                <c:pt idx="464">
                  <c:v>-70.989999999999995</c:v>
                </c:pt>
                <c:pt idx="465">
                  <c:v>-71.05</c:v>
                </c:pt>
                <c:pt idx="466">
                  <c:v>-71.108999999999995</c:v>
                </c:pt>
                <c:pt idx="467">
                  <c:v>-71.158000000000001</c:v>
                </c:pt>
                <c:pt idx="468">
                  <c:v>-71.216999999999999</c:v>
                </c:pt>
                <c:pt idx="469">
                  <c:v>-71.275999999999996</c:v>
                </c:pt>
                <c:pt idx="470">
                  <c:v>-71.332999999999998</c:v>
                </c:pt>
                <c:pt idx="471">
                  <c:v>-71.39</c:v>
                </c:pt>
                <c:pt idx="472">
                  <c:v>-71.447999999999993</c:v>
                </c:pt>
                <c:pt idx="473">
                  <c:v>-71.507000000000005</c:v>
                </c:pt>
                <c:pt idx="474">
                  <c:v>-71.563000000000002</c:v>
                </c:pt>
                <c:pt idx="475">
                  <c:v>-71.62</c:v>
                </c:pt>
                <c:pt idx="476">
                  <c:v>-71.676000000000002</c:v>
                </c:pt>
                <c:pt idx="477">
                  <c:v>-71.731999999999999</c:v>
                </c:pt>
                <c:pt idx="478">
                  <c:v>-71.787000000000006</c:v>
                </c:pt>
                <c:pt idx="479">
                  <c:v>-71.841999999999999</c:v>
                </c:pt>
                <c:pt idx="480">
                  <c:v>-71.894999999999996</c:v>
                </c:pt>
                <c:pt idx="481">
                  <c:v>-71.947000000000003</c:v>
                </c:pt>
                <c:pt idx="482">
                  <c:v>-72.001000000000005</c:v>
                </c:pt>
                <c:pt idx="483">
                  <c:v>-72.054000000000002</c:v>
                </c:pt>
                <c:pt idx="484">
                  <c:v>-72.105000000000004</c:v>
                </c:pt>
                <c:pt idx="485">
                  <c:v>-72.156999999999996</c:v>
                </c:pt>
                <c:pt idx="486">
                  <c:v>-72.207999999999998</c:v>
                </c:pt>
                <c:pt idx="487">
                  <c:v>-72.259</c:v>
                </c:pt>
                <c:pt idx="488">
                  <c:v>-72.31</c:v>
                </c:pt>
                <c:pt idx="489">
                  <c:v>-72.358999999999995</c:v>
                </c:pt>
                <c:pt idx="490">
                  <c:v>-72.415000000000006</c:v>
                </c:pt>
                <c:pt idx="491">
                  <c:v>-72.462999999999994</c:v>
                </c:pt>
                <c:pt idx="492">
                  <c:v>-72.518000000000001</c:v>
                </c:pt>
                <c:pt idx="493">
                  <c:v>-72.572999999999993</c:v>
                </c:pt>
                <c:pt idx="494">
                  <c:v>-72.629000000000005</c:v>
                </c:pt>
                <c:pt idx="495">
                  <c:v>-72.686000000000007</c:v>
                </c:pt>
                <c:pt idx="496">
                  <c:v>-72.744</c:v>
                </c:pt>
                <c:pt idx="497">
                  <c:v>-72.8</c:v>
                </c:pt>
                <c:pt idx="498">
                  <c:v>-72.858999999999995</c:v>
                </c:pt>
                <c:pt idx="499">
                  <c:v>-72.915999999999997</c:v>
                </c:pt>
                <c:pt idx="500">
                  <c:v>-72.971000000000004</c:v>
                </c:pt>
                <c:pt idx="501">
                  <c:v>-73.027000000000001</c:v>
                </c:pt>
                <c:pt idx="502">
                  <c:v>-73.084999999999994</c:v>
                </c:pt>
                <c:pt idx="503">
                  <c:v>-73.144000000000005</c:v>
                </c:pt>
                <c:pt idx="504">
                  <c:v>-73.200999999999993</c:v>
                </c:pt>
                <c:pt idx="505">
                  <c:v>-73.260999999999996</c:v>
                </c:pt>
                <c:pt idx="506">
                  <c:v>-73.317999999999998</c:v>
                </c:pt>
                <c:pt idx="507">
                  <c:v>-73.378</c:v>
                </c:pt>
                <c:pt idx="508">
                  <c:v>-73.438999999999993</c:v>
                </c:pt>
                <c:pt idx="509">
                  <c:v>-73.5</c:v>
                </c:pt>
                <c:pt idx="510">
                  <c:v>-73.555000000000007</c:v>
                </c:pt>
                <c:pt idx="511">
                  <c:v>-73.606999999999999</c:v>
                </c:pt>
                <c:pt idx="512">
                  <c:v>-73.665000000000006</c:v>
                </c:pt>
                <c:pt idx="513">
                  <c:v>-73.716999999999999</c:v>
                </c:pt>
                <c:pt idx="514">
                  <c:v>-73.774000000000001</c:v>
                </c:pt>
                <c:pt idx="515">
                  <c:v>-73.825999999999993</c:v>
                </c:pt>
                <c:pt idx="516">
                  <c:v>-73.885000000000005</c:v>
                </c:pt>
                <c:pt idx="517">
                  <c:v>-73.941999999999993</c:v>
                </c:pt>
                <c:pt idx="518">
                  <c:v>-73.997</c:v>
                </c:pt>
                <c:pt idx="519">
                  <c:v>-74.046999999999997</c:v>
                </c:pt>
                <c:pt idx="520">
                  <c:v>-74.100999999999999</c:v>
                </c:pt>
                <c:pt idx="521">
                  <c:v>-74.153999999999996</c:v>
                </c:pt>
                <c:pt idx="522">
                  <c:v>-74.206000000000003</c:v>
                </c:pt>
                <c:pt idx="523">
                  <c:v>-74.257999999999996</c:v>
                </c:pt>
                <c:pt idx="524">
                  <c:v>-74.308999999999997</c:v>
                </c:pt>
                <c:pt idx="525">
                  <c:v>-74.36</c:v>
                </c:pt>
                <c:pt idx="526">
                  <c:v>-74.414000000000001</c:v>
                </c:pt>
                <c:pt idx="527">
                  <c:v>-74.468000000000004</c:v>
                </c:pt>
                <c:pt idx="528">
                  <c:v>-74.518000000000001</c:v>
                </c:pt>
                <c:pt idx="529">
                  <c:v>-74.569000000000003</c:v>
                </c:pt>
                <c:pt idx="530">
                  <c:v>-74.628</c:v>
                </c:pt>
                <c:pt idx="531">
                  <c:v>-74.680999999999997</c:v>
                </c:pt>
                <c:pt idx="532">
                  <c:v>-74.731999999999999</c:v>
                </c:pt>
                <c:pt idx="533">
                  <c:v>-74.787999999999997</c:v>
                </c:pt>
                <c:pt idx="534">
                  <c:v>-74.84</c:v>
                </c:pt>
                <c:pt idx="535">
                  <c:v>-74.896000000000001</c:v>
                </c:pt>
                <c:pt idx="536">
                  <c:v>-74.948999999999998</c:v>
                </c:pt>
                <c:pt idx="537">
                  <c:v>-75.001000000000005</c:v>
                </c:pt>
                <c:pt idx="538">
                  <c:v>-75.055000000000007</c:v>
                </c:pt>
                <c:pt idx="539">
                  <c:v>-75.108000000000004</c:v>
                </c:pt>
                <c:pt idx="540">
                  <c:v>-75.162999999999997</c:v>
                </c:pt>
                <c:pt idx="541">
                  <c:v>-75.213999999999999</c:v>
                </c:pt>
                <c:pt idx="542">
                  <c:v>-75.268000000000001</c:v>
                </c:pt>
                <c:pt idx="543">
                  <c:v>-75.323999999999998</c:v>
                </c:pt>
                <c:pt idx="544">
                  <c:v>-75.375</c:v>
                </c:pt>
                <c:pt idx="545">
                  <c:v>-75.426000000000002</c:v>
                </c:pt>
                <c:pt idx="546">
                  <c:v>-75.48</c:v>
                </c:pt>
                <c:pt idx="547">
                  <c:v>-75.53</c:v>
                </c:pt>
                <c:pt idx="548">
                  <c:v>-75.581000000000003</c:v>
                </c:pt>
                <c:pt idx="549">
                  <c:v>-75.632000000000005</c:v>
                </c:pt>
                <c:pt idx="550">
                  <c:v>-75.688999999999993</c:v>
                </c:pt>
                <c:pt idx="551">
                  <c:v>-75.745000000000005</c:v>
                </c:pt>
                <c:pt idx="552">
                  <c:v>-75.799000000000007</c:v>
                </c:pt>
                <c:pt idx="553">
                  <c:v>-75.849999999999994</c:v>
                </c:pt>
                <c:pt idx="554">
                  <c:v>-75.903000000000006</c:v>
                </c:pt>
                <c:pt idx="555">
                  <c:v>-75.956999999999994</c:v>
                </c:pt>
                <c:pt idx="556">
                  <c:v>-76.013000000000005</c:v>
                </c:pt>
                <c:pt idx="557">
                  <c:v>-76.066999999999993</c:v>
                </c:pt>
                <c:pt idx="558">
                  <c:v>-76.119</c:v>
                </c:pt>
                <c:pt idx="559">
                  <c:v>-76.174000000000007</c:v>
                </c:pt>
                <c:pt idx="560">
                  <c:v>-76.227999999999994</c:v>
                </c:pt>
                <c:pt idx="561">
                  <c:v>-76.278000000000006</c:v>
                </c:pt>
                <c:pt idx="562">
                  <c:v>-76.331000000000003</c:v>
                </c:pt>
                <c:pt idx="563">
                  <c:v>-76.387</c:v>
                </c:pt>
                <c:pt idx="564">
                  <c:v>-76.44</c:v>
                </c:pt>
                <c:pt idx="565">
                  <c:v>-76.491</c:v>
                </c:pt>
                <c:pt idx="566">
                  <c:v>-76.543000000000006</c:v>
                </c:pt>
                <c:pt idx="567">
                  <c:v>-76.594999999999999</c:v>
                </c:pt>
                <c:pt idx="568">
                  <c:v>-76.647000000000006</c:v>
                </c:pt>
                <c:pt idx="569">
                  <c:v>-76.697999999999993</c:v>
                </c:pt>
                <c:pt idx="570">
                  <c:v>-76.753</c:v>
                </c:pt>
                <c:pt idx="571">
                  <c:v>-76.805999999999997</c:v>
                </c:pt>
                <c:pt idx="572">
                  <c:v>-76.861999999999995</c:v>
                </c:pt>
                <c:pt idx="573">
                  <c:v>-76.917000000000002</c:v>
                </c:pt>
                <c:pt idx="574">
                  <c:v>-76.971999999999994</c:v>
                </c:pt>
                <c:pt idx="575">
                  <c:v>-77.022999999999996</c:v>
                </c:pt>
                <c:pt idx="576">
                  <c:v>-77.078000000000003</c:v>
                </c:pt>
                <c:pt idx="577">
                  <c:v>-77.128</c:v>
                </c:pt>
                <c:pt idx="578">
                  <c:v>-77.179000000000002</c:v>
                </c:pt>
                <c:pt idx="579">
                  <c:v>-77.231999999999999</c:v>
                </c:pt>
                <c:pt idx="580">
                  <c:v>-77.284000000000006</c:v>
                </c:pt>
                <c:pt idx="581">
                  <c:v>-77.334000000000003</c:v>
                </c:pt>
                <c:pt idx="582">
                  <c:v>-77.387</c:v>
                </c:pt>
                <c:pt idx="583">
                  <c:v>-77.438999999999993</c:v>
                </c:pt>
                <c:pt idx="584">
                  <c:v>-77.491</c:v>
                </c:pt>
                <c:pt idx="585">
                  <c:v>-77.543000000000006</c:v>
                </c:pt>
                <c:pt idx="586">
                  <c:v>-77.593000000000004</c:v>
                </c:pt>
                <c:pt idx="587">
                  <c:v>-77.643000000000001</c:v>
                </c:pt>
                <c:pt idx="588">
                  <c:v>-77.694999999999993</c:v>
                </c:pt>
                <c:pt idx="589">
                  <c:v>-77.745999999999995</c:v>
                </c:pt>
                <c:pt idx="590">
                  <c:v>-77.796999999999997</c:v>
                </c:pt>
                <c:pt idx="591">
                  <c:v>-77.846999999999994</c:v>
                </c:pt>
                <c:pt idx="592">
                  <c:v>-77.897999999999996</c:v>
                </c:pt>
                <c:pt idx="593">
                  <c:v>-77.947999999999993</c:v>
                </c:pt>
                <c:pt idx="594">
                  <c:v>-78</c:v>
                </c:pt>
                <c:pt idx="596">
                  <c:v>-79.367000000000004</c:v>
                </c:pt>
                <c:pt idx="597">
                  <c:v>-79.426000000000002</c:v>
                </c:pt>
                <c:pt idx="598">
                  <c:v>-79.478999999999999</c:v>
                </c:pt>
                <c:pt idx="599">
                  <c:v>-79.540000000000006</c:v>
                </c:pt>
                <c:pt idx="600">
                  <c:v>-79.599000000000004</c:v>
                </c:pt>
                <c:pt idx="601">
                  <c:v>-79.673000000000002</c:v>
                </c:pt>
                <c:pt idx="602">
                  <c:v>-79.757999999999996</c:v>
                </c:pt>
                <c:pt idx="603">
                  <c:v>-79.846000000000004</c:v>
                </c:pt>
                <c:pt idx="604">
                  <c:v>-79.932000000000002</c:v>
                </c:pt>
                <c:pt idx="605">
                  <c:v>-80.004999999999995</c:v>
                </c:pt>
                <c:pt idx="606">
                  <c:v>-80.063000000000002</c:v>
                </c:pt>
                <c:pt idx="607">
                  <c:v>-80.116</c:v>
                </c:pt>
                <c:pt idx="608">
                  <c:v>-80.179000000000002</c:v>
                </c:pt>
                <c:pt idx="609">
                  <c:v>-80.236000000000004</c:v>
                </c:pt>
                <c:pt idx="610">
                  <c:v>-80.284000000000006</c:v>
                </c:pt>
                <c:pt idx="611">
                  <c:v>-80.344999999999999</c:v>
                </c:pt>
                <c:pt idx="612">
                  <c:v>-80.402000000000001</c:v>
                </c:pt>
                <c:pt idx="613">
                  <c:v>-80.457999999999998</c:v>
                </c:pt>
                <c:pt idx="614">
                  <c:v>-80.509</c:v>
                </c:pt>
                <c:pt idx="615">
                  <c:v>-80.569000000000003</c:v>
                </c:pt>
                <c:pt idx="616">
                  <c:v>-80.623999999999995</c:v>
                </c:pt>
                <c:pt idx="617">
                  <c:v>-80.679000000000002</c:v>
                </c:pt>
                <c:pt idx="618">
                  <c:v>-80.727999999999994</c:v>
                </c:pt>
                <c:pt idx="619">
                  <c:v>-80.778000000000006</c:v>
                </c:pt>
                <c:pt idx="620">
                  <c:v>-80.826999999999998</c:v>
                </c:pt>
                <c:pt idx="621">
                  <c:v>-80.884</c:v>
                </c:pt>
                <c:pt idx="622">
                  <c:v>-80.938000000000002</c:v>
                </c:pt>
                <c:pt idx="623">
                  <c:v>-81.006</c:v>
                </c:pt>
                <c:pt idx="624">
                  <c:v>-81.058999999999997</c:v>
                </c:pt>
                <c:pt idx="625">
                  <c:v>-81.111999999999995</c:v>
                </c:pt>
                <c:pt idx="626">
                  <c:v>-81.162000000000006</c:v>
                </c:pt>
                <c:pt idx="627">
                  <c:v>-81.230999999999995</c:v>
                </c:pt>
                <c:pt idx="628">
                  <c:v>-81.302999999999997</c:v>
                </c:pt>
                <c:pt idx="629">
                  <c:v>-81.352000000000004</c:v>
                </c:pt>
                <c:pt idx="630">
                  <c:v>-81.424999999999997</c:v>
                </c:pt>
                <c:pt idx="631">
                  <c:v>-81.495000000000005</c:v>
                </c:pt>
                <c:pt idx="632">
                  <c:v>-81.566000000000003</c:v>
                </c:pt>
                <c:pt idx="633">
                  <c:v>-81.635999999999996</c:v>
                </c:pt>
                <c:pt idx="634">
                  <c:v>-81.700999999999993</c:v>
                </c:pt>
                <c:pt idx="635">
                  <c:v>-81.769000000000005</c:v>
                </c:pt>
                <c:pt idx="636">
                  <c:v>-81.837000000000003</c:v>
                </c:pt>
                <c:pt idx="637">
                  <c:v>-81.902000000000001</c:v>
                </c:pt>
                <c:pt idx="638">
                  <c:v>-81.965000000000003</c:v>
                </c:pt>
                <c:pt idx="639">
                  <c:v>-82.025999999999996</c:v>
                </c:pt>
                <c:pt idx="640">
                  <c:v>-82.081000000000003</c:v>
                </c:pt>
                <c:pt idx="641">
                  <c:v>-82.135000000000005</c:v>
                </c:pt>
                <c:pt idx="642">
                  <c:v>-82.195999999999998</c:v>
                </c:pt>
                <c:pt idx="643">
                  <c:v>-82.251000000000005</c:v>
                </c:pt>
                <c:pt idx="644">
                  <c:v>-82.313999999999993</c:v>
                </c:pt>
                <c:pt idx="645">
                  <c:v>-82.369</c:v>
                </c:pt>
                <c:pt idx="646">
                  <c:v>-82.426000000000002</c:v>
                </c:pt>
                <c:pt idx="647">
                  <c:v>-82.48</c:v>
                </c:pt>
                <c:pt idx="648">
                  <c:v>-82.531000000000006</c:v>
                </c:pt>
                <c:pt idx="649">
                  <c:v>-82.587000000000003</c:v>
                </c:pt>
                <c:pt idx="650">
                  <c:v>-82.637</c:v>
                </c:pt>
                <c:pt idx="651">
                  <c:v>-82.7</c:v>
                </c:pt>
                <c:pt idx="652">
                  <c:v>-82.757000000000005</c:v>
                </c:pt>
                <c:pt idx="653">
                  <c:v>-82.813000000000002</c:v>
                </c:pt>
                <c:pt idx="654">
                  <c:v>-82.879000000000005</c:v>
                </c:pt>
                <c:pt idx="655">
                  <c:v>-82.93</c:v>
                </c:pt>
                <c:pt idx="656">
                  <c:v>-82.980999999999995</c:v>
                </c:pt>
                <c:pt idx="657">
                  <c:v>-83.040999999999997</c:v>
                </c:pt>
                <c:pt idx="658">
                  <c:v>-83.102999999999994</c:v>
                </c:pt>
                <c:pt idx="659">
                  <c:v>-83.164000000000001</c:v>
                </c:pt>
                <c:pt idx="660">
                  <c:v>-83.221999999999994</c:v>
                </c:pt>
                <c:pt idx="661">
                  <c:v>-83.274000000000001</c:v>
                </c:pt>
                <c:pt idx="662">
                  <c:v>-83.325999999999993</c:v>
                </c:pt>
                <c:pt idx="663">
                  <c:v>-83.381</c:v>
                </c:pt>
                <c:pt idx="664">
                  <c:v>-83.44</c:v>
                </c:pt>
                <c:pt idx="665">
                  <c:v>-83.501000000000005</c:v>
                </c:pt>
                <c:pt idx="666">
                  <c:v>-83.561000000000007</c:v>
                </c:pt>
                <c:pt idx="667">
                  <c:v>-83.616</c:v>
                </c:pt>
                <c:pt idx="668">
                  <c:v>-83.671999999999997</c:v>
                </c:pt>
                <c:pt idx="669">
                  <c:v>-83.725999999999999</c:v>
                </c:pt>
                <c:pt idx="670">
                  <c:v>-83.78</c:v>
                </c:pt>
                <c:pt idx="671">
                  <c:v>-83.831000000000003</c:v>
                </c:pt>
                <c:pt idx="672">
                  <c:v>-83.882999999999996</c:v>
                </c:pt>
                <c:pt idx="673">
                  <c:v>-83.933999999999997</c:v>
                </c:pt>
                <c:pt idx="674">
                  <c:v>-83.984999999999999</c:v>
                </c:pt>
                <c:pt idx="675">
                  <c:v>-84.036000000000001</c:v>
                </c:pt>
                <c:pt idx="676">
                  <c:v>-84.093999999999994</c:v>
                </c:pt>
                <c:pt idx="677">
                  <c:v>-84.152000000000001</c:v>
                </c:pt>
                <c:pt idx="678">
                  <c:v>-84.204999999999998</c:v>
                </c:pt>
                <c:pt idx="679">
                  <c:v>-84.260999999999996</c:v>
                </c:pt>
                <c:pt idx="680">
                  <c:v>-84.316999999999993</c:v>
                </c:pt>
                <c:pt idx="681">
                  <c:v>-84.37</c:v>
                </c:pt>
                <c:pt idx="682">
                  <c:v>-84.424999999999997</c:v>
                </c:pt>
                <c:pt idx="683">
                  <c:v>-84.477999999999994</c:v>
                </c:pt>
                <c:pt idx="684">
                  <c:v>-84.528000000000006</c:v>
                </c:pt>
                <c:pt idx="685">
                  <c:v>-84.581999999999994</c:v>
                </c:pt>
                <c:pt idx="686">
                  <c:v>-84.635999999999996</c:v>
                </c:pt>
                <c:pt idx="687">
                  <c:v>-84.691000000000003</c:v>
                </c:pt>
                <c:pt idx="688">
                  <c:v>-84.742999999999995</c:v>
                </c:pt>
                <c:pt idx="689">
                  <c:v>-84.793999999999997</c:v>
                </c:pt>
                <c:pt idx="690">
                  <c:v>-84.844999999999999</c:v>
                </c:pt>
                <c:pt idx="691">
                  <c:v>-84.896000000000001</c:v>
                </c:pt>
                <c:pt idx="692">
                  <c:v>-84.948999999999998</c:v>
                </c:pt>
                <c:pt idx="693">
                  <c:v>-85</c:v>
                </c:pt>
                <c:pt idx="694">
                  <c:v>-85.05</c:v>
                </c:pt>
                <c:pt idx="695">
                  <c:v>-85.1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ROJECT%20FOLDER/2020%20PROJECTS/20.206201008%20-%20KGS%20-%20MiHPT%20&amp;%20APS%20-%20Marietta,%20GA%20AFP6/APS/From%20The%20Field/DPT10%20ended%2078%20on%206-24/Deep%20Push%20w%20augers%20to%2080,%20ended%2085.1/DPT-10_Groundwater%20Profiling%20Log.xlsx?465528EB" TargetMode="External"/><Relationship Id="rId1" Type="http://schemas.openxmlformats.org/officeDocument/2006/relationships/externalLinkPath" Target="file:///\\465528EB\DPT-10_Groundwater%20Profiling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IK Behavior"/>
      <sheetName val="Sample Attempt"/>
      <sheetName val="Processed Ik"/>
      <sheetName val="Ik Plot"/>
      <sheetName val="Sample 1"/>
      <sheetName val="Sample 2"/>
      <sheetName val="Sample 3"/>
      <sheetName val="Sample 4"/>
      <sheetName val="Sample 5"/>
      <sheetName val="Sample 6"/>
      <sheetName val="Sample 8"/>
      <sheetName val="Sample 9"/>
      <sheetName val="Sample 10"/>
      <sheetName val="Sample 11"/>
      <sheetName val="Sample 12"/>
      <sheetName val="Sample 13"/>
      <sheetName val="Sample 14"/>
      <sheetName val="Sample 15"/>
      <sheetName val="Sample 16"/>
      <sheetName val="Sample 17"/>
      <sheetName val="Sample 18"/>
      <sheetName val="Sample 19"/>
      <sheetName val="Sample 20"/>
      <sheetName val="Sample 21"/>
      <sheetName val="Sample 22"/>
      <sheetName val="Sample 23"/>
      <sheetName val="Groundwater Profile Log"/>
      <sheetName val="slop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C2" t="str">
            <v>Trinity</v>
          </cell>
          <cell r="M2" t="str">
            <v>DPT-10</v>
          </cell>
        </row>
        <row r="5">
          <cell r="C5">
            <v>42545</v>
          </cell>
          <cell r="G5" t="str">
            <v>481APS06</v>
          </cell>
          <cell r="L5" t="str">
            <v>Gas</v>
          </cell>
        </row>
        <row r="6">
          <cell r="C6" t="str">
            <v>Marietta, GA</v>
          </cell>
          <cell r="G6" t="str">
            <v>ZCRQT7052</v>
          </cell>
          <cell r="L6">
            <v>36.717646000000002</v>
          </cell>
        </row>
        <row r="7">
          <cell r="C7">
            <v>206201008</v>
          </cell>
          <cell r="G7" t="str">
            <v>Cascade</v>
          </cell>
          <cell r="L7">
            <v>69.753837000000004</v>
          </cell>
        </row>
        <row r="8">
          <cell r="G8">
            <v>-30</v>
          </cell>
        </row>
      </sheetData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29" t="s">
        <v>17</v>
      </c>
      <c r="C2" s="331" t="s">
        <v>162</v>
      </c>
      <c r="D2" s="331"/>
      <c r="E2" s="331"/>
      <c r="F2" s="333" t="s">
        <v>26</v>
      </c>
      <c r="G2" s="333"/>
      <c r="H2" s="333"/>
      <c r="I2" s="333"/>
      <c r="J2" s="334" t="s">
        <v>14</v>
      </c>
      <c r="K2" s="334"/>
      <c r="L2" s="334"/>
      <c r="M2" s="336" t="s">
        <v>161</v>
      </c>
      <c r="N2" s="337"/>
      <c r="O2" s="180" t="s">
        <v>13</v>
      </c>
    </row>
    <row r="3" spans="1:15" s="182" customFormat="1" ht="12.95" customHeight="1" x14ac:dyDescent="0.2">
      <c r="A3" s="181"/>
      <c r="B3" s="330"/>
      <c r="C3" s="332"/>
      <c r="D3" s="332"/>
      <c r="E3" s="332"/>
      <c r="F3" s="340"/>
      <c r="G3" s="340"/>
      <c r="H3" s="340"/>
      <c r="I3" s="340"/>
      <c r="J3" s="335"/>
      <c r="K3" s="335"/>
      <c r="L3" s="335"/>
      <c r="M3" s="338"/>
      <c r="N3" s="339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0"/>
      <c r="G4" s="340"/>
      <c r="H4" s="340"/>
      <c r="I4" s="340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3">
        <v>42542</v>
      </c>
      <c r="D5" s="188">
        <v>42545</v>
      </c>
      <c r="E5" s="325" t="s">
        <v>36</v>
      </c>
      <c r="F5" s="325"/>
      <c r="G5" s="326" t="str">
        <f>'Groundwater Profile Log'!G5</f>
        <v>481APS06</v>
      </c>
      <c r="H5" s="326"/>
      <c r="I5" s="189"/>
      <c r="J5" s="183"/>
      <c r="K5" s="190" t="s">
        <v>22</v>
      </c>
      <c r="L5" s="326" t="str">
        <f>'Groundwater Profile Log'!L5</f>
        <v>Gas</v>
      </c>
      <c r="M5" s="327"/>
      <c r="N5" s="183"/>
      <c r="O5" s="180"/>
    </row>
    <row r="6" spans="1:15" ht="23.1" customHeight="1" x14ac:dyDescent="0.2">
      <c r="A6" s="180"/>
      <c r="B6" s="190" t="s">
        <v>16</v>
      </c>
      <c r="C6" s="328" t="str">
        <f>'Groundwater Profile Log'!C6:D6</f>
        <v>Marietta, GA</v>
      </c>
      <c r="D6" s="328"/>
      <c r="E6" s="191"/>
      <c r="F6" s="192" t="s">
        <v>53</v>
      </c>
      <c r="G6" s="315" t="str">
        <f>'Groundwater Profile Log'!G6</f>
        <v>ZCRQT7052</v>
      </c>
      <c r="H6" s="315"/>
      <c r="I6" s="191"/>
      <c r="J6" s="183"/>
      <c r="K6" s="190" t="s">
        <v>33</v>
      </c>
      <c r="L6" s="314">
        <f>'Groundwater Profile Log'!L6:M6</f>
        <v>36.774251</v>
      </c>
      <c r="M6" s="314"/>
      <c r="N6" s="183"/>
      <c r="O6" s="180"/>
    </row>
    <row r="7" spans="1:15" s="182" customFormat="1" ht="23.1" customHeight="1" x14ac:dyDescent="0.3">
      <c r="A7" s="181"/>
      <c r="B7" s="192" t="s">
        <v>54</v>
      </c>
      <c r="C7" s="313">
        <f>'Groundwater Profile Log'!C7</f>
        <v>206201008</v>
      </c>
      <c r="D7" s="313"/>
      <c r="E7" s="191"/>
      <c r="F7" s="190" t="s">
        <v>20</v>
      </c>
      <c r="G7" s="313" t="str">
        <f>'Groundwater Profile Log'!G7</f>
        <v>Cascade</v>
      </c>
      <c r="H7" s="313"/>
      <c r="I7" s="191"/>
      <c r="J7" s="193"/>
      <c r="K7" s="194" t="s">
        <v>37</v>
      </c>
      <c r="L7" s="314">
        <f>'Groundwater Profile Log'!L7:M7</f>
        <v>69.504791999999995</v>
      </c>
      <c r="M7" s="314"/>
      <c r="N7" s="195"/>
      <c r="O7" s="196"/>
    </row>
    <row r="8" spans="1:15" s="182" customFormat="1" ht="23.1" customHeight="1" x14ac:dyDescent="0.3">
      <c r="A8" s="181"/>
      <c r="B8" s="190" t="s">
        <v>19</v>
      </c>
      <c r="C8" s="313" t="s">
        <v>163</v>
      </c>
      <c r="D8" s="315"/>
      <c r="E8" s="191"/>
      <c r="F8" s="190" t="s">
        <v>38</v>
      </c>
      <c r="G8" s="316" t="s">
        <v>160</v>
      </c>
      <c r="H8" s="317"/>
      <c r="I8" s="191"/>
      <c r="J8" s="183"/>
      <c r="K8" s="194" t="s">
        <v>23</v>
      </c>
      <c r="L8" s="315">
        <v>65</v>
      </c>
      <c r="M8" s="315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18" t="s">
        <v>10</v>
      </c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20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1" t="s">
        <v>1</v>
      </c>
      <c r="K11" s="322"/>
      <c r="L11" s="322"/>
      <c r="M11" s="322"/>
      <c r="N11" s="323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4"/>
      <c r="C13" s="324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-50.7</v>
      </c>
      <c r="C14" s="228" t="str">
        <f ca="1">IF( 'Sample 1'!$B$50=0,"",CELL("contents",OFFSET( 'Sample 1'!$B$1,( 'Sample 1'!$B$50-1),4)))</f>
        <v>06/22/2020:16:39:16</v>
      </c>
      <c r="D14" s="229">
        <f ca="1">IF( 'Sample 1'!$B$50=0,"",CELL("contents",OFFSET( 'Sample 1'!$B$1,( 'Sample 1'!$B$50-1),5)))</f>
        <v>480</v>
      </c>
      <c r="E14" s="230" t="s">
        <v>160</v>
      </c>
      <c r="F14" s="229">
        <f ca="1">IF( 'Sample 1'!$B$50=0,"",CELL("contents",OFFSET( 'Sample 1'!$B$1,( 'Sample 1'!$B$50-1),6)))</f>
        <v>57</v>
      </c>
      <c r="G14" s="230">
        <f ca="1">IF( 'Sample 1'!$B$50=0,"",CELL("contents",OFFSET( 'Sample 1'!$B$1,( 'Sample 1'!$B$50-1),8)))</f>
        <v>2.17</v>
      </c>
      <c r="H14" s="230">
        <f ca="1">IF( 'Sample 1'!$B$50=0,"",CELL("contents",OFFSET( 'Sample 1'!$B$1,( 'Sample 1'!$B$50-1),10)))</f>
        <v>6.25</v>
      </c>
      <c r="I14" s="231">
        <f ca="1">IF( 'Sample 1'!$B$50=0,"",CELL("contents",OFFSET( 'Sample 1'!$B$1,( 'Sample 1'!$B$50-1),12)))</f>
        <v>87</v>
      </c>
      <c r="J14" s="309" t="str">
        <f ca="1">IF('Sample 1'!$B$50=0,"",IF(CELL("contents",OFFSET('Sample 1'!$B$1,('Sample 1'!$B$50-1),18))="","",CELL("contents",OFFSET('Sample 1'!$B$1,('Sample 1'!$B$50-1),18))))</f>
        <v>Not Stable // Pulled sample due to time constraints.</v>
      </c>
      <c r="K14" s="310" t="s">
        <v>68</v>
      </c>
      <c r="L14" s="310" t="s">
        <v>68</v>
      </c>
      <c r="M14" s="310" t="s">
        <v>68</v>
      </c>
      <c r="N14" s="311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-50.7</v>
      </c>
      <c r="C15" s="228" t="str">
        <f ca="1">IF( 'Sample 2'!$B$50=0,"",CELL("contents",OFFSET( 'Sample 2'!$B$1,( 'Sample 2'!$B$50-1),4)))</f>
        <v>06/23/2020:08:54:47</v>
      </c>
      <c r="D15" s="229">
        <f ca="1">IF( 'Sample 2'!$B$50=0,"",CELL("contents",OFFSET( 'Sample 2'!$B$1,( 'Sample 2'!$B$50-1),5)))</f>
        <v>370</v>
      </c>
      <c r="E15" s="230" t="s">
        <v>160</v>
      </c>
      <c r="F15" s="229">
        <f ca="1">IF( 'Sample 2'!$B$50=0,"",CELL("contents",OFFSET( 'Sample 2'!$B$1,( 'Sample 2'!$B$50-1),6)))</f>
        <v>55</v>
      </c>
      <c r="G15" s="230">
        <f ca="1">IF( 'Sample 2'!$B$50=0,"",CELL("contents",OFFSET( 'Sample 2'!$B$1,( 'Sample 2'!$B$50-1),8)))</f>
        <v>5.67</v>
      </c>
      <c r="H15" s="230">
        <f ca="1">IF( 'Sample 2'!$B$50=0,"",CELL("contents",OFFSET( 'Sample 2'!$B$1,( 'Sample 2'!$B$50-1),10)))</f>
        <v>6.08</v>
      </c>
      <c r="I15" s="231">
        <f ca="1">IF( 'Sample 2'!$B$50=0,"",CELL("contents",OFFSET( 'Sample 2'!$B$1,( 'Sample 2'!$B$50-1),12)))</f>
        <v>114</v>
      </c>
      <c r="J15" s="309" t="s">
        <v>164</v>
      </c>
      <c r="K15" s="310" t="s">
        <v>68</v>
      </c>
      <c r="L15" s="310" t="s">
        <v>68</v>
      </c>
      <c r="M15" s="310" t="s">
        <v>68</v>
      </c>
      <c r="N15" s="311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-62.4</v>
      </c>
      <c r="C16" s="228" t="str">
        <f ca="1">IF( 'Sample 3'!$B$50=0,"",CELL("contents",OFFSET( 'Sample 3'!$B$1,( 'Sample 3'!$B$50-1),4)))</f>
        <v>06/23/2020:10:57:48</v>
      </c>
      <c r="D16" s="229">
        <f ca="1">IF( 'Sample 3'!$B$50=0,"",CELL("contents",OFFSET( 'Sample 3'!$B$1,( 'Sample 3'!$B$50-1),5)))</f>
        <v>310</v>
      </c>
      <c r="E16" s="230" t="s">
        <v>160</v>
      </c>
      <c r="F16" s="229">
        <f ca="1">IF( 'Sample 3'!$B$50=0,"",CELL("contents",OFFSET( 'Sample 3'!$B$1,( 'Sample 3'!$B$50-1),6)))</f>
        <v>49</v>
      </c>
      <c r="G16" s="230">
        <f ca="1">IF( 'Sample 3'!$B$50=0,"",CELL("contents",OFFSET( 'Sample 3'!$B$1,( 'Sample 3'!$B$50-1),8)))</f>
        <v>4.0599999999999996</v>
      </c>
      <c r="H16" s="230">
        <f ca="1">IF( 'Sample 3'!$B$50=0,"",CELL("contents",OFFSET( 'Sample 3'!$B$1,( 'Sample 3'!$B$50-1),10)))</f>
        <v>6.08</v>
      </c>
      <c r="I16" s="231">
        <f ca="1">IF( 'Sample 3'!$B$50=0,"",CELL("contents",OFFSET( 'Sample 3'!$B$1,( 'Sample 3'!$B$50-1),12)))</f>
        <v>88</v>
      </c>
      <c r="J16" s="309">
        <f ca="1">IF('Sample 3'!$B$50=0,"",IF(CELL("contents",OFFSET('Sample 3'!$B$1,('Sample 3'!$B$50-1),18))="","",CELL("contents",OFFSET('Sample 3'!$B$1,('Sample 3'!$B$50-1),18))))</f>
        <v>0</v>
      </c>
      <c r="K16" s="310" t="s">
        <v>68</v>
      </c>
      <c r="L16" s="310" t="s">
        <v>68</v>
      </c>
      <c r="M16" s="310" t="s">
        <v>68</v>
      </c>
      <c r="N16" s="311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-66.2</v>
      </c>
      <c r="C17" s="228" t="str">
        <f ca="1">IF( 'Sample 4'!$B$50=0,"",CELL("contents",OFFSET( 'Sample 4'!$B$1,( 'Sample 1'!$B$50-1),4)))</f>
        <v>06/23/2020:12:28:18</v>
      </c>
      <c r="D17" s="229">
        <f ca="1">IF( 'Sample 4'!$B$50=0,"",CELL("contents",OFFSET( 'Sample 4'!$B$1,( 'Sample 4'!$B$50-1),5)))</f>
        <v>510</v>
      </c>
      <c r="E17" s="230" t="s">
        <v>160</v>
      </c>
      <c r="F17" s="229">
        <f ca="1">IF( 'Sample 4'!$B$50=0,"",CELL("contents",OFFSET( 'Sample 4'!$B$1,( 'Sample 4'!$B$50-1),6)))</f>
        <v>162</v>
      </c>
      <c r="G17" s="230">
        <f ca="1">IF( 'Sample 4'!$B$50=0,"",CELL("contents",OFFSET( 'Sample 4'!$B$1,( 'Sample 4'!$B$50-1),8)))</f>
        <v>0.75</v>
      </c>
      <c r="H17" s="230">
        <f ca="1">IF( 'Sample 4'!$B$50=0,"",CELL("contents",OFFSET( 'Sample 4'!$B$1,( 'Sample 4'!$B$50-1),10)))</f>
        <v>6.54</v>
      </c>
      <c r="I17" s="231">
        <f ca="1">IF( 'Sample 4'!$B$50=0,"",CELL("contents",OFFSET( 'Sample 4'!$B$1,( 'Sample 4'!$B$50-1),12)))</f>
        <v>-138</v>
      </c>
      <c r="J17" s="309">
        <f ca="1">IF('Sample 4'!$B$50=0,"",IF(CELL("contents",OFFSET('Sample 4'!$B$1,('Sample 4'!$B$50-1),18))="","",CELL("contents",OFFSET('Sample 4'!$B$1,('Sample 4'!$B$50-1),18))))</f>
        <v>0</v>
      </c>
      <c r="K17" s="310" t="s">
        <v>68</v>
      </c>
      <c r="L17" s="310" t="s">
        <v>68</v>
      </c>
      <c r="M17" s="310" t="s">
        <v>68</v>
      </c>
      <c r="N17" s="311" t="s">
        <v>68</v>
      </c>
      <c r="O17" s="217"/>
    </row>
    <row r="18" spans="1:15" s="232" customFormat="1" ht="43.9" customHeight="1" x14ac:dyDescent="0.2">
      <c r="A18" s="180"/>
      <c r="B18" s="233">
        <f ca="1">IF( 'Sample 5'!$B$50=0,"",-ABS( 'Sample 5'!$D$14))</f>
        <v>-73.5</v>
      </c>
      <c r="C18" s="228" t="str">
        <f ca="1">IF( 'Sample 5'!$B$50=0,"",CELL("contents",OFFSET( 'Sample 5'!$B$1,( 'Sample 5'!$B$50-1),4)))</f>
        <v>06/23/2020:16:38:27</v>
      </c>
      <c r="D18" s="234">
        <f ca="1">IF( 'Sample 5'!$B$50=0,"",CELL("contents",OFFSET( 'Sample 5'!$B$1,( 'Sample 5'!$B$50-1),5)))</f>
        <v>530</v>
      </c>
      <c r="E18" s="230" t="s">
        <v>160</v>
      </c>
      <c r="F18" s="234">
        <f ca="1">IF( 'Sample 5'!$B$50=0,"",CELL("contents",OFFSET( 'Sample 5'!$B$1,( 'Sample 5'!$B$50-1),6)))</f>
        <v>76</v>
      </c>
      <c r="G18" s="235">
        <f ca="1">IF( 'Sample 5'!$B$50=0,"",CELL("contents",OFFSET( 'Sample 5'!$B$1,( 'Sample 5'!$B$50-1),8)))</f>
        <v>2.4700000000000002</v>
      </c>
      <c r="H18" s="235">
        <f ca="1">IF( 'Sample 5'!$B$50=0,"",CELL("contents",OFFSET( 'Sample 5'!$B$1,( 'Sample 5'!$B$50-1),10)))</f>
        <v>5.77</v>
      </c>
      <c r="I18" s="236">
        <f ca="1">IF( 'Sample 5'!$B$50=0,"",CELL("contents",OFFSET( 'Sample 5'!$B$1,( 'Sample 5'!$B$50-1),12)))</f>
        <v>26</v>
      </c>
      <c r="J18" s="309">
        <f ca="1">IF('Sample 5'!$B$50=0,"",IF(CELL("contents",OFFSET('Sample 5'!$B$1,('Sample 5'!$B$50-1),18))="","",CELL("contents",OFFSET('Sample 5'!$B$1,('Sample 5'!$B$50-1),18))))</f>
        <v>0</v>
      </c>
      <c r="K18" s="310" t="s">
        <v>68</v>
      </c>
      <c r="L18" s="310" t="s">
        <v>68</v>
      </c>
      <c r="M18" s="310" t="s">
        <v>68</v>
      </c>
      <c r="N18" s="311" t="s">
        <v>68</v>
      </c>
      <c r="O18" s="217"/>
    </row>
    <row r="19" spans="1:15" s="232" customFormat="1" ht="43.9" customHeight="1" x14ac:dyDescent="0.2">
      <c r="A19" s="180"/>
      <c r="B19" s="233">
        <f ca="1">IF( 'Sample 6'!$B$50=0,"",-ABS( 'Sample 6'!$D$14))</f>
        <v>-78</v>
      </c>
      <c r="C19" s="228" t="str">
        <f ca="1">IF( 'Sample 6'!$B$50=0,"",CELL("contents",OFFSET( 'Sample 6'!$B$1,( 'Sample 6'!$B$50-1),4)))</f>
        <v>06/24/2020:09:27:44</v>
      </c>
      <c r="D19" s="234">
        <f ca="1">IF( 'Sample 6'!$B$50=0,"",CELL("contents",OFFSET( 'Sample 6'!$B$1,( 'Sample 6'!$B$50-1),5)))</f>
        <v>530</v>
      </c>
      <c r="E19" s="235" t="s">
        <v>160</v>
      </c>
      <c r="F19" s="234">
        <f ca="1">IF( 'Sample 6'!$B$50=0,"",CELL("contents",OFFSET( 'Sample 6'!$B$1,( 'Sample 6'!$B$50-1),6)))</f>
        <v>45</v>
      </c>
      <c r="G19" s="235">
        <f ca="1">IF( 'Sample 6'!$B$50=0,"",CELL("contents",OFFSET( 'Sample 6'!$B$1,( 'Sample 6'!$B$50-1),8)))</f>
        <v>5.45</v>
      </c>
      <c r="H19" s="235">
        <f ca="1">IF( 'Sample 6'!$B$50=0,"",CELL("contents",OFFSET( 'Sample 6'!$B$1,( 'Sample 6'!$B$50-1),10)))</f>
        <v>5.94</v>
      </c>
      <c r="I19" s="236">
        <f ca="1">IF( 'Sample 6'!$B$50=0,"",CELL("contents",OFFSET( 'Sample 6'!$B$1,( 'Sample 6'!$B$50-1),12)))</f>
        <v>95</v>
      </c>
      <c r="J19" s="309" t="str">
        <f ca="1">IF('Sample 6'!$B$50=0,"",IF(CELL("contents",OFFSET('Sample 6'!$B$1,('Sample 6'!$B$50-1),18))="","",CELL("contents",OFFSET('Sample 6'!$B$1,('Sample 6'!$B$50-1),18))))</f>
        <v>Sample Duplicate Pulled</v>
      </c>
      <c r="K19" s="310" t="s">
        <v>68</v>
      </c>
      <c r="L19" s="310" t="s">
        <v>68</v>
      </c>
      <c r="M19" s="310" t="s">
        <v>68</v>
      </c>
      <c r="N19" s="311" t="s">
        <v>68</v>
      </c>
      <c r="O19" s="217"/>
    </row>
    <row r="20" spans="1:15" s="232" customFormat="1" ht="43.9" customHeight="1" x14ac:dyDescent="0.2">
      <c r="A20" s="180"/>
      <c r="B20" s="233">
        <f ca="1">IF( 'Sample 7'!$B$50=0,"",-ABS( 'Sample 7'!$D$14))</f>
        <v>-83.6</v>
      </c>
      <c r="C20" s="423" t="str">
        <f ca="1">IF( 'Sample 7'!$B$50=0,"",CELL("contents",OFFSET( 'Sample 7'!$B$1,( 'Sample 7'!$B$50-1),4)))</f>
        <v>06/25/2020:10:04:10</v>
      </c>
      <c r="D20" s="234">
        <f ca="1">IF( 'Sample 7'!$B$50=0,"",CELL("contents",OFFSET( 'Sample 7'!$B$1,( 'Sample 7'!$B$50-1),5)))</f>
        <v>510</v>
      </c>
      <c r="E20" s="235" t="s">
        <v>160</v>
      </c>
      <c r="F20" s="234">
        <f ca="1">IF( 'Sample 7'!$B$50=0,"",CELL("contents",OFFSET( 'Sample 7'!$B$1,( 'Sample 7'!$B$50-1),6)))</f>
        <v>60</v>
      </c>
      <c r="G20" s="235">
        <f ca="1">IF( 'Sample 7'!$B$50=0,"",CELL("contents",OFFSET( 'Sample 7'!$B$1,( 'Sample 7'!$B$50-1),8)))</f>
        <v>4.6500000000000004</v>
      </c>
      <c r="H20" s="235">
        <f ca="1">IF( 'Sample 7'!$B$50=0,"",CELL("contents",OFFSET( 'Sample 7'!$B$1,( 'Sample 7'!$B$50-1),10)))</f>
        <v>5.8</v>
      </c>
      <c r="I20" s="236">
        <f ca="1">IF( 'Sample 7'!$B$50=0,"",CELL("contents",OFFSET( 'Sample 7'!$B$1,( 'Sample 7'!$B$50-1),12)))</f>
        <v>65</v>
      </c>
      <c r="J20" s="424">
        <f ca="1">IF('Sample 7'!$B$50=0,"",IF(CELL("contents",OFFSET('Sample 7'!$B$1,('Sample 7'!$B$50-1),18))="","",CELL("contents",OFFSET('Sample 7'!$B$1,('Sample 7'!$B$50-1),18))))</f>
        <v>0</v>
      </c>
      <c r="K20" s="425" t="s">
        <v>68</v>
      </c>
      <c r="L20" s="425" t="s">
        <v>68</v>
      </c>
      <c r="M20" s="425" t="s">
        <v>68</v>
      </c>
      <c r="N20" s="426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09" t="str">
        <f ca="1">IF('Sample 8'!$B$50=0,"",IF(CELL("contents",OFFSET('Sample 8'!$B$1,('Sample 8'!$B$50-1),18))="","",CELL("contents",OFFSET('Sample 8'!$B$1,('Sample 8'!$B$50-1),18))))</f>
        <v/>
      </c>
      <c r="K21" s="310" t="s">
        <v>68</v>
      </c>
      <c r="L21" s="310" t="s">
        <v>68</v>
      </c>
      <c r="M21" s="310" t="s">
        <v>68</v>
      </c>
      <c r="N21" s="311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09" t="str">
        <f ca="1">IF('Sample 9'!$B$50=0,"",IF(CELL("contents",OFFSET('Sample 9'!$B$1,('Sample 9'!$B$50-1),18))="","",CELL("contents",OFFSET('Sample 9'!$B$1,('Sample 9'!$B$50-1),18))))</f>
        <v/>
      </c>
      <c r="K22" s="310" t="s">
        <v>68</v>
      </c>
      <c r="L22" s="310" t="s">
        <v>68</v>
      </c>
      <c r="M22" s="310" t="s">
        <v>68</v>
      </c>
      <c r="N22" s="311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09" t="str">
        <f ca="1">IF('Sample 10'!$B$50=0,"",IF(CELL("contents",OFFSET('Sample 10'!$B$1,('Sample 10'!$B$50-1),18))="","",CELL("contents",OFFSET('Sample 10'!$B$1,('Sample 10'!$B$50-1),18))))</f>
        <v/>
      </c>
      <c r="K23" s="310" t="s">
        <v>68</v>
      </c>
      <c r="L23" s="310" t="s">
        <v>68</v>
      </c>
      <c r="M23" s="310" t="s">
        <v>68</v>
      </c>
      <c r="N23" s="311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09" t="str">
        <f ca="1">IF('Sample 11'!$B$50=0,"",IF(CELL("contents",OFFSET('Sample 11'!$B$1,('Sample 11'!$B$50-1),18))="","",CELL("contents",OFFSET('Sample 11'!$B$1,('Sample 11'!$B$50-1),18))))</f>
        <v/>
      </c>
      <c r="K24" s="310" t="s">
        <v>68</v>
      </c>
      <c r="L24" s="310" t="s">
        <v>68</v>
      </c>
      <c r="M24" s="310" t="s">
        <v>68</v>
      </c>
      <c r="N24" s="311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09" t="str">
        <f ca="1">IF('Sample 12'!$B$50=0,"",IF(CELL("contents",OFFSET('Sample 12'!$B$1,('Sample 12'!$B$50-1),18))="","",CELL("contents",OFFSET('Sample 12'!$B$1,('Sample 12'!$B$50-1),18))))</f>
        <v/>
      </c>
      <c r="K25" s="310" t="s">
        <v>68</v>
      </c>
      <c r="L25" s="310" t="s">
        <v>68</v>
      </c>
      <c r="M25" s="310" t="s">
        <v>68</v>
      </c>
      <c r="N25" s="311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09" t="str">
        <f ca="1">IF('Sample 13'!$B$50=0,"",IF(CELL("contents",OFFSET('Sample 13'!$B$1,('Sample 13'!$B$50-1),18))="","",CELL("contents",OFFSET('Sample 13'!$B$1,('Sample 13'!$B$50-1),18))))</f>
        <v/>
      </c>
      <c r="K26" s="310" t="s">
        <v>68</v>
      </c>
      <c r="L26" s="310" t="s">
        <v>68</v>
      </c>
      <c r="M26" s="310" t="s">
        <v>68</v>
      </c>
      <c r="N26" s="311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09" t="str">
        <f ca="1">IF('Sample 14'!$B$50=0,"",IF(CELL("contents",OFFSET('Sample 14'!$B$1,('Sample 14'!$B$50-1),18))="","",CELL("contents",OFFSET('Sample 14'!$B$1,('Sample 14'!$B$50-1),18))))</f>
        <v/>
      </c>
      <c r="K27" s="310" t="s">
        <v>68</v>
      </c>
      <c r="L27" s="310" t="s">
        <v>68</v>
      </c>
      <c r="M27" s="310" t="s">
        <v>68</v>
      </c>
      <c r="N27" s="311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09" t="str">
        <f ca="1">IF('Sample 15'!$B$50=0,"",IF(CELL("contents",OFFSET('Sample 15'!$B$1,('Sample 15'!$B$50-1),18))="","",CELL("contents",OFFSET('Sample 15'!$B$1,('Sample 15'!$B$50-1),18))))</f>
        <v/>
      </c>
      <c r="K28" s="310" t="s">
        <v>68</v>
      </c>
      <c r="L28" s="310" t="s">
        <v>68</v>
      </c>
      <c r="M28" s="310" t="s">
        <v>68</v>
      </c>
      <c r="N28" s="311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09" t="str">
        <f ca="1">IF('Sample 16'!$B$50=0,"",IF(CELL("contents",OFFSET('Sample 16'!$B$1,('Sample 16'!$B$50-1),18))="","",CELL("contents",OFFSET('Sample 16'!$B$1,('Sample 16'!$B$50-1),18))))</f>
        <v/>
      </c>
      <c r="K29" s="310" t="s">
        <v>68</v>
      </c>
      <c r="L29" s="310" t="s">
        <v>68</v>
      </c>
      <c r="M29" s="310" t="s">
        <v>68</v>
      </c>
      <c r="N29" s="311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09" t="str">
        <f ca="1">IF('Sample 17'!$B$50=0,"",IF(CELL("contents",OFFSET('Sample 17'!$B$1,('Sample 17'!$B$50-1),18))="","",CELL("contents",OFFSET('Sample 17'!$B$1,('Sample 17'!$B$50-1),18))))</f>
        <v/>
      </c>
      <c r="K30" s="310" t="s">
        <v>68</v>
      </c>
      <c r="L30" s="310" t="s">
        <v>68</v>
      </c>
      <c r="M30" s="310" t="s">
        <v>68</v>
      </c>
      <c r="N30" s="311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09" t="str">
        <f ca="1">IF('Sample 18'!$B$50=0,"",IF(CELL("contents",OFFSET('Sample 18'!$B$1,('Sample 18'!$B$50-1),18))="","",CELL("contents",OFFSET('Sample 18'!$B$1,('Sample 18'!$B$50-1),18))))</f>
        <v/>
      </c>
      <c r="K31" s="310" t="s">
        <v>68</v>
      </c>
      <c r="L31" s="310" t="s">
        <v>68</v>
      </c>
      <c r="M31" s="310" t="s">
        <v>68</v>
      </c>
      <c r="N31" s="311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09" t="str">
        <f ca="1">IF('Sample 19'!$B$50=0,"",IF(CELL("contents",OFFSET('Sample 19'!$B$1,('Sample 19'!$B$50-1),18))="","",CELL("contents",OFFSET('Sample 19'!$B$1,('Sample 19'!$B$50-1),18))))</f>
        <v/>
      </c>
      <c r="K32" s="310" t="s">
        <v>68</v>
      </c>
      <c r="L32" s="310" t="s">
        <v>68</v>
      </c>
      <c r="M32" s="310" t="s">
        <v>68</v>
      </c>
      <c r="N32" s="311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09" t="str">
        <f ca="1">IF('Sample 20'!$B$50=0,"",IF(CELL("contents",OFFSET('Sample 20'!$B$1,('Sample 20'!$B$50-1),18))="","",CELL("contents",OFFSET('Sample 20'!$B$1,('Sample 20'!$B$50-1),18))))</f>
        <v/>
      </c>
      <c r="K33" s="310" t="s">
        <v>68</v>
      </c>
      <c r="L33" s="310" t="s">
        <v>68</v>
      </c>
      <c r="M33" s="310" t="s">
        <v>68</v>
      </c>
      <c r="N33" s="311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09" t="str">
        <f ca="1">IF('Sample 21'!$B$50=0,"",IF(CELL("contents",OFFSET('Sample 21'!$B$1,('Sample 21'!$B$50-1),18))="","",CELL("contents",OFFSET('Sample 21'!$B$1,('Sample 21'!$B$50-1),18))))</f>
        <v/>
      </c>
      <c r="K34" s="310" t="s">
        <v>68</v>
      </c>
      <c r="L34" s="310" t="s">
        <v>68</v>
      </c>
      <c r="M34" s="310" t="s">
        <v>68</v>
      </c>
      <c r="N34" s="311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09" t="str">
        <f ca="1">IF('Sample 22'!$B$50=0,"",IF(CELL("contents",OFFSET('Sample 22'!$B$1,('Sample 22'!$B$50-1),18))="","",CELL("contents",OFFSET('Sample 22'!$B$1,('Sample 22'!$B$50-1),18))))</f>
        <v/>
      </c>
      <c r="K35" s="310" t="s">
        <v>68</v>
      </c>
      <c r="L35" s="310" t="s">
        <v>68</v>
      </c>
      <c r="M35" s="310" t="s">
        <v>68</v>
      </c>
      <c r="N35" s="311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09" t="str">
        <f ca="1">IF('Sample 23'!$B$50=0,"",IF(CELL("contents",OFFSET('Sample 23'!$B$1,('Sample 23'!$B$50-1),18))="","",CELL("contents",OFFSET('Sample 23'!$B$1,('Sample 23'!$B$50-1),18))))</f>
        <v/>
      </c>
      <c r="K36" s="310" t="s">
        <v>68</v>
      </c>
      <c r="L36" s="310" t="s">
        <v>68</v>
      </c>
      <c r="M36" s="310" t="s">
        <v>68</v>
      </c>
      <c r="N36" s="311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2"/>
      <c r="M39" s="312"/>
      <c r="N39" s="312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C7:D7 G5:H7 L5:M5 M8 M6 M7 D6 H8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-73.5</v>
      </c>
      <c r="E14" s="304">
        <v>64.671999999999997</v>
      </c>
      <c r="F14" s="305" t="s">
        <v>132</v>
      </c>
      <c r="G14" s="303">
        <v>20</v>
      </c>
      <c r="H14" s="303">
        <v>135</v>
      </c>
      <c r="I14" s="306">
        <v>-16.667000000000002</v>
      </c>
      <c r="J14" s="173">
        <v>2.0699999999999998</v>
      </c>
      <c r="K14" s="306">
        <v>176</v>
      </c>
      <c r="L14" s="173">
        <v>6.53</v>
      </c>
      <c r="M14" s="306">
        <v>-0.153</v>
      </c>
      <c r="N14" s="289"/>
      <c r="O14" s="290"/>
      <c r="P14" s="303">
        <v>28.91</v>
      </c>
      <c r="Q14" s="306">
        <v>8.8070000000000004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117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-85</v>
      </c>
      <c r="AC14" s="307">
        <v>72.058999999999997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-73.5</v>
      </c>
      <c r="E15" s="304">
        <v>64.671999999999997</v>
      </c>
      <c r="F15" s="305" t="s">
        <v>133</v>
      </c>
      <c r="G15" s="303">
        <v>30</v>
      </c>
      <c r="H15" s="303">
        <v>128</v>
      </c>
      <c r="I15" s="306">
        <v>-5.1849999999999996</v>
      </c>
      <c r="J15" s="173">
        <v>2.35</v>
      </c>
      <c r="K15" s="306">
        <v>13.526999999999999</v>
      </c>
      <c r="L15" s="173">
        <v>6.55</v>
      </c>
      <c r="M15" s="306">
        <v>0.30599999999999999</v>
      </c>
      <c r="N15" s="289">
        <f t="shared" ref="N15:N36" si="1">IF(ISNUMBER(Z15), AA15, "")</f>
        <v>-71</v>
      </c>
      <c r="O15" s="290" t="str">
        <f t="shared" ref="O15:O36" si="2">IF(ISNUMBER(N14), IF(ISNUMBER(N15), ABS(((ABS(N14-N15))/N14)*100), ""), "")</f>
        <v/>
      </c>
      <c r="P15" s="303">
        <v>28.92</v>
      </c>
      <c r="Q15" s="306">
        <v>3.5000000000000003E-2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131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-71</v>
      </c>
      <c r="AC15" s="307">
        <v>11.965999999999999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-73.5</v>
      </c>
      <c r="E16" s="304">
        <v>64.671999999999997</v>
      </c>
      <c r="F16" s="305" t="s">
        <v>134</v>
      </c>
      <c r="G16" s="303">
        <v>90</v>
      </c>
      <c r="H16" s="303">
        <v>116</v>
      </c>
      <c r="I16" s="306">
        <v>-9.375</v>
      </c>
      <c r="J16" s="173">
        <v>2.98</v>
      </c>
      <c r="K16" s="306">
        <v>26.809000000000001</v>
      </c>
      <c r="L16" s="173">
        <v>6.54</v>
      </c>
      <c r="M16" s="306">
        <v>-0.153</v>
      </c>
      <c r="N16" s="289">
        <f t="shared" si="1"/>
        <v>-52</v>
      </c>
      <c r="O16" s="290">
        <f t="shared" si="2"/>
        <v>26.760563380281688</v>
      </c>
      <c r="P16" s="303">
        <v>28.84</v>
      </c>
      <c r="Q16" s="306">
        <v>-0.27700000000000002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150</v>
      </c>
      <c r="AA16" s="10">
        <f t="shared" si="4"/>
        <v>-52</v>
      </c>
      <c r="AC16" s="307">
        <v>14.504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-73.5</v>
      </c>
      <c r="E17" s="304">
        <v>64.671999999999997</v>
      </c>
      <c r="F17" s="305" t="s">
        <v>135</v>
      </c>
      <c r="G17" s="303">
        <v>130</v>
      </c>
      <c r="H17" s="303">
        <v>109</v>
      </c>
      <c r="I17" s="306">
        <v>-6.0339999999999998</v>
      </c>
      <c r="J17" s="173">
        <v>3.16</v>
      </c>
      <c r="K17" s="306">
        <v>6.04</v>
      </c>
      <c r="L17" s="173">
        <v>6.5</v>
      </c>
      <c r="M17" s="306">
        <v>-0.61199999999999999</v>
      </c>
      <c r="N17" s="289">
        <f t="shared" si="1"/>
        <v>-39</v>
      </c>
      <c r="O17" s="290">
        <f t="shared" si="2"/>
        <v>25</v>
      </c>
      <c r="P17" s="303">
        <v>28.82</v>
      </c>
      <c r="Q17" s="306">
        <v>-6.9000000000000006E-2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163</v>
      </c>
      <c r="AA17" s="10">
        <f t="shared" si="4"/>
        <v>-39</v>
      </c>
      <c r="AC17" s="307">
        <v>8.6669999999999998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-73.5</v>
      </c>
      <c r="E18" s="304">
        <v>64.671999999999997</v>
      </c>
      <c r="F18" s="305" t="s">
        <v>136</v>
      </c>
      <c r="G18" s="303">
        <v>170</v>
      </c>
      <c r="H18" s="303">
        <v>96</v>
      </c>
      <c r="I18" s="306">
        <v>-11.927</v>
      </c>
      <c r="J18" s="173">
        <v>3.43</v>
      </c>
      <c r="K18" s="306">
        <v>8.5440000000000005</v>
      </c>
      <c r="L18" s="173">
        <v>6.48</v>
      </c>
      <c r="M18" s="306">
        <v>-0.308</v>
      </c>
      <c r="N18" s="289">
        <f t="shared" si="1"/>
        <v>-28</v>
      </c>
      <c r="O18" s="290">
        <f t="shared" si="2"/>
        <v>28.205128205128204</v>
      </c>
      <c r="P18" s="303">
        <v>28.88</v>
      </c>
      <c r="Q18" s="306">
        <v>0.20799999999999999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174</v>
      </c>
      <c r="AA18" s="10">
        <f t="shared" si="4"/>
        <v>-28</v>
      </c>
      <c r="AC18" s="307">
        <v>6.7480000000000002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4">
        <v>-73.5</v>
      </c>
      <c r="E19" s="304">
        <v>64.671999999999997</v>
      </c>
      <c r="F19" s="305" t="s">
        <v>137</v>
      </c>
      <c r="G19" s="303">
        <v>220</v>
      </c>
      <c r="H19" s="303">
        <v>92</v>
      </c>
      <c r="I19" s="306">
        <v>-4.1669999999999998</v>
      </c>
      <c r="J19" s="173">
        <v>3.61</v>
      </c>
      <c r="K19" s="306">
        <v>5.2480000000000002</v>
      </c>
      <c r="L19" s="173">
        <v>6.48</v>
      </c>
      <c r="M19" s="306">
        <v>0</v>
      </c>
      <c r="N19" s="289">
        <f t="shared" si="1"/>
        <v>-20</v>
      </c>
      <c r="O19" s="290">
        <f t="shared" si="2"/>
        <v>28.571428571428569</v>
      </c>
      <c r="P19" s="303">
        <v>29.02</v>
      </c>
      <c r="Q19" s="306">
        <v>0.48499999999999999</v>
      </c>
      <c r="R19" s="272"/>
      <c r="S19" s="281" t="str">
        <f t="shared" si="3"/>
        <v/>
      </c>
      <c r="T19" s="270"/>
      <c r="U19" s="270"/>
      <c r="V19" s="270"/>
      <c r="W19" s="270"/>
      <c r="X19" s="14"/>
      <c r="Z19" s="307">
        <v>182</v>
      </c>
      <c r="AA19" s="10">
        <f t="shared" si="4"/>
        <v>-20</v>
      </c>
      <c r="AC19" s="307">
        <v>4.5979999999999999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4">
        <v>-73.5</v>
      </c>
      <c r="E20" s="304">
        <v>64.671999999999997</v>
      </c>
      <c r="F20" s="305" t="s">
        <v>138</v>
      </c>
      <c r="G20" s="303">
        <v>270</v>
      </c>
      <c r="H20" s="303">
        <v>78</v>
      </c>
      <c r="I20" s="306">
        <v>-15.217000000000001</v>
      </c>
      <c r="J20" s="173">
        <v>3.51</v>
      </c>
      <c r="K20" s="306">
        <v>-2.77</v>
      </c>
      <c r="L20" s="173">
        <v>6.42</v>
      </c>
      <c r="M20" s="306">
        <v>-0.92600000000000005</v>
      </c>
      <c r="N20" s="289">
        <f t="shared" si="1"/>
        <v>-9</v>
      </c>
      <c r="O20" s="290">
        <f t="shared" si="2"/>
        <v>55.000000000000007</v>
      </c>
      <c r="P20" s="303">
        <v>29.22</v>
      </c>
      <c r="Q20" s="306">
        <v>0.68899999999999995</v>
      </c>
      <c r="R20" s="272"/>
      <c r="S20" s="281" t="str">
        <f t="shared" si="3"/>
        <v/>
      </c>
      <c r="T20" s="270"/>
      <c r="U20" s="270"/>
      <c r="V20" s="270"/>
      <c r="W20" s="270"/>
      <c r="X20" s="14"/>
      <c r="Z20" s="307">
        <v>193</v>
      </c>
      <c r="AA20" s="10">
        <f t="shared" si="4"/>
        <v>-9</v>
      </c>
      <c r="AC20" s="307">
        <v>6.0439999999999996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4">
        <v>-73.5</v>
      </c>
      <c r="E21" s="304">
        <v>64.671999999999997</v>
      </c>
      <c r="F21" s="305" t="s">
        <v>139</v>
      </c>
      <c r="G21" s="303">
        <v>320</v>
      </c>
      <c r="H21" s="303">
        <v>73</v>
      </c>
      <c r="I21" s="306">
        <v>-6.41</v>
      </c>
      <c r="J21" s="173">
        <v>3.29</v>
      </c>
      <c r="K21" s="306">
        <v>-6.2679999999999998</v>
      </c>
      <c r="L21" s="173">
        <v>6.38</v>
      </c>
      <c r="M21" s="306">
        <v>-0.623</v>
      </c>
      <c r="N21" s="289">
        <f t="shared" si="1"/>
        <v>-2</v>
      </c>
      <c r="O21" s="290">
        <f t="shared" si="2"/>
        <v>77.777777777777786</v>
      </c>
      <c r="P21" s="303">
        <v>29.39</v>
      </c>
      <c r="Q21" s="306">
        <v>0.58199999999999996</v>
      </c>
      <c r="R21" s="272"/>
      <c r="S21" s="281" t="str">
        <f t="shared" si="3"/>
        <v/>
      </c>
      <c r="T21" s="270"/>
      <c r="U21" s="270"/>
      <c r="V21" s="270"/>
      <c r="W21" s="270"/>
      <c r="X21" s="14"/>
      <c r="Z21" s="307">
        <v>200</v>
      </c>
      <c r="AA21" s="10">
        <f t="shared" si="4"/>
        <v>-2</v>
      </c>
      <c r="AC21" s="307">
        <v>3.6269999999999998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4">
        <v>-73.5</v>
      </c>
      <c r="E22" s="304">
        <v>64.671999999999997</v>
      </c>
      <c r="F22" s="305" t="s">
        <v>140</v>
      </c>
      <c r="G22" s="303">
        <v>370</v>
      </c>
      <c r="H22" s="303">
        <v>70</v>
      </c>
      <c r="I22" s="306">
        <v>-4.1100000000000003</v>
      </c>
      <c r="J22" s="173">
        <v>3.3</v>
      </c>
      <c r="K22" s="306">
        <v>0.30399999999999999</v>
      </c>
      <c r="L22" s="173">
        <v>6.34</v>
      </c>
      <c r="M22" s="306">
        <v>-0.627</v>
      </c>
      <c r="N22" s="289">
        <f t="shared" si="1"/>
        <v>2</v>
      </c>
      <c r="O22" s="290">
        <f t="shared" si="2"/>
        <v>200</v>
      </c>
      <c r="P22" s="303">
        <v>29.55</v>
      </c>
      <c r="Q22" s="306">
        <v>0.54400000000000004</v>
      </c>
      <c r="R22" s="272"/>
      <c r="S22" s="281" t="str">
        <f t="shared" si="3"/>
        <v/>
      </c>
      <c r="T22" s="270"/>
      <c r="U22" s="270"/>
      <c r="V22" s="270"/>
      <c r="W22" s="270"/>
      <c r="X22" s="14"/>
      <c r="Z22" s="307">
        <v>204</v>
      </c>
      <c r="AA22" s="10">
        <f t="shared" si="4"/>
        <v>2</v>
      </c>
      <c r="AC22" s="307">
        <v>2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4">
        <v>-73.5</v>
      </c>
      <c r="E23" s="304">
        <v>64.671999999999997</v>
      </c>
      <c r="F23" s="305" t="s">
        <v>141</v>
      </c>
      <c r="G23" s="303">
        <v>440</v>
      </c>
      <c r="H23" s="303">
        <v>72</v>
      </c>
      <c r="I23" s="306">
        <v>2.8570000000000002</v>
      </c>
      <c r="J23" s="173">
        <v>3.11</v>
      </c>
      <c r="K23" s="306">
        <v>-5.758</v>
      </c>
      <c r="L23" s="173">
        <v>6.1</v>
      </c>
      <c r="M23" s="306">
        <v>-3.7850000000000001</v>
      </c>
      <c r="N23" s="289">
        <f t="shared" si="1"/>
        <v>15</v>
      </c>
      <c r="O23" s="290">
        <f t="shared" si="2"/>
        <v>650</v>
      </c>
      <c r="P23" s="303">
        <v>29.72</v>
      </c>
      <c r="Q23" s="306">
        <v>0.57499999999999996</v>
      </c>
      <c r="R23" s="272"/>
      <c r="S23" s="281" t="str">
        <f t="shared" si="3"/>
        <v/>
      </c>
      <c r="T23" s="270"/>
      <c r="U23" s="270"/>
      <c r="V23" s="270"/>
      <c r="W23" s="270"/>
      <c r="X23" s="14"/>
      <c r="Z23" s="307">
        <v>217</v>
      </c>
      <c r="AA23" s="10">
        <f t="shared" si="4"/>
        <v>15</v>
      </c>
      <c r="AC23" s="307">
        <v>6.3730000000000002</v>
      </c>
    </row>
    <row r="24" spans="1:29" s="10" customFormat="1" ht="39.950000000000003" customHeight="1" x14ac:dyDescent="0.2">
      <c r="A24" s="10">
        <f t="shared" ca="1" si="0"/>
        <v>24</v>
      </c>
      <c r="B24" s="308">
        <v>1</v>
      </c>
      <c r="C24" s="5"/>
      <c r="D24" s="304">
        <v>-73.5</v>
      </c>
      <c r="E24" s="304">
        <v>64.671999999999997</v>
      </c>
      <c r="F24" s="305" t="s">
        <v>142</v>
      </c>
      <c r="G24" s="303">
        <v>530</v>
      </c>
      <c r="H24" s="303">
        <v>76</v>
      </c>
      <c r="I24" s="306">
        <v>5.556</v>
      </c>
      <c r="J24" s="173">
        <v>2.4700000000000002</v>
      </c>
      <c r="K24" s="306">
        <v>-20.579000000000001</v>
      </c>
      <c r="L24" s="173">
        <v>5.77</v>
      </c>
      <c r="M24" s="306">
        <v>-5.41</v>
      </c>
      <c r="N24" s="289">
        <f t="shared" si="1"/>
        <v>26</v>
      </c>
      <c r="O24" s="290">
        <f t="shared" si="2"/>
        <v>73.333333333333329</v>
      </c>
      <c r="P24" s="303">
        <v>29.73</v>
      </c>
      <c r="Q24" s="306">
        <v>3.4000000000000002E-2</v>
      </c>
      <c r="R24" s="272"/>
      <c r="S24" s="281" t="str">
        <f t="shared" si="3"/>
        <v/>
      </c>
      <c r="T24" s="270"/>
      <c r="U24" s="270"/>
      <c r="V24" s="270"/>
      <c r="W24" s="270"/>
      <c r="X24" s="14"/>
      <c r="Z24" s="307">
        <v>228</v>
      </c>
      <c r="AA24" s="10">
        <f t="shared" si="4"/>
        <v>26</v>
      </c>
      <c r="AC24" s="307">
        <v>5.069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ref="I25:I36" si="5">IF(ISNUMBER(H24), IF(ISNUMBER(H25), ((ABS(H24-H25))/H24)*100, ""), "")</f>
        <v/>
      </c>
      <c r="J25" s="274"/>
      <c r="K25" s="281" t="str">
        <f t="shared" ref="K25:K36" si="6">IF(ISNUMBER(J24), IF(ISNUMBER(J25), ((ABS(J24-J25))/J24)*100, ""), "")</f>
        <v/>
      </c>
      <c r="L25" s="274"/>
      <c r="M25" s="281" t="str">
        <f t="shared" ref="M25:M36" si="7">IF(ISNUMBER(L24), IF(ISNUMBER(L25), ((ABS(L24-L25))/L24)*100, ""), "")</f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ref="Q25:Q36" si="8">IF(ISNUMBER(P24), IF(ISNUMBER(P25), ABS(((ABS(P24-P25))/P24)*100), ""), "")</f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5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24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topLeftCell="A10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-78</v>
      </c>
      <c r="E14" s="304">
        <v>68.510999999999996</v>
      </c>
      <c r="F14" s="305" t="s">
        <v>143</v>
      </c>
      <c r="G14" s="303">
        <v>40</v>
      </c>
      <c r="H14" s="303">
        <v>37</v>
      </c>
      <c r="I14" s="306">
        <v>0</v>
      </c>
      <c r="J14" s="173">
        <v>9.57</v>
      </c>
      <c r="K14" s="306">
        <v>0</v>
      </c>
      <c r="L14" s="173">
        <v>6.31</v>
      </c>
      <c r="M14" s="306">
        <v>0</v>
      </c>
      <c r="N14" s="289"/>
      <c r="O14" s="290"/>
      <c r="P14" s="303">
        <v>22.91</v>
      </c>
      <c r="Q14" s="306">
        <v>0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326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114</v>
      </c>
      <c r="AC14" s="307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-78</v>
      </c>
      <c r="E15" s="304">
        <v>68.510999999999996</v>
      </c>
      <c r="F15" s="305" t="s">
        <v>144</v>
      </c>
      <c r="G15" s="303">
        <v>60</v>
      </c>
      <c r="H15" s="303">
        <v>38</v>
      </c>
      <c r="I15" s="306">
        <v>2.7029999999999998</v>
      </c>
      <c r="J15" s="173">
        <v>6.97</v>
      </c>
      <c r="K15" s="306">
        <v>-27.167999999999999</v>
      </c>
      <c r="L15" s="173">
        <v>6.23</v>
      </c>
      <c r="M15" s="306">
        <v>-1.268</v>
      </c>
      <c r="N15" s="289">
        <f t="shared" ref="N15:N36" si="1">IF(ISNUMBER(Z15), AA15, "")</f>
        <v>112</v>
      </c>
      <c r="O15" s="290" t="str">
        <f t="shared" ref="O15:O36" si="2">IF(ISNUMBER(N14), IF(ISNUMBER(N15), ABS(((ABS(N14-N15))/N14)*100), ""), "")</f>
        <v/>
      </c>
      <c r="P15" s="303">
        <v>22.89</v>
      </c>
      <c r="Q15" s="306">
        <v>-8.6999999999999994E-2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324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112</v>
      </c>
      <c r="AC15" s="307">
        <v>-0.61299999999999999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-78</v>
      </c>
      <c r="E16" s="304">
        <v>68.510999999999996</v>
      </c>
      <c r="F16" s="305" t="s">
        <v>145</v>
      </c>
      <c r="G16" s="303">
        <v>120</v>
      </c>
      <c r="H16" s="303">
        <v>42</v>
      </c>
      <c r="I16" s="306">
        <v>10.526</v>
      </c>
      <c r="J16" s="173">
        <v>7.18</v>
      </c>
      <c r="K16" s="306">
        <v>3.0129999999999999</v>
      </c>
      <c r="L16" s="173">
        <v>6.14</v>
      </c>
      <c r="M16" s="306">
        <v>-1.4450000000000001</v>
      </c>
      <c r="N16" s="289">
        <f t="shared" si="1"/>
        <v>115</v>
      </c>
      <c r="O16" s="290">
        <f t="shared" si="2"/>
        <v>2.6785714285714284</v>
      </c>
      <c r="P16" s="303">
        <v>22.85</v>
      </c>
      <c r="Q16" s="306">
        <v>-0.17499999999999999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327</v>
      </c>
      <c r="AA16" s="10">
        <f t="shared" si="4"/>
        <v>115</v>
      </c>
      <c r="AC16" s="307">
        <v>0.92600000000000005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-78</v>
      </c>
      <c r="E17" s="304">
        <v>68.510999999999996</v>
      </c>
      <c r="F17" s="305" t="s">
        <v>146</v>
      </c>
      <c r="G17" s="303">
        <v>170</v>
      </c>
      <c r="H17" s="303">
        <v>42</v>
      </c>
      <c r="I17" s="306">
        <v>0</v>
      </c>
      <c r="J17" s="173">
        <v>6.95</v>
      </c>
      <c r="K17" s="306">
        <v>-3.2029999999999998</v>
      </c>
      <c r="L17" s="173">
        <v>6.11</v>
      </c>
      <c r="M17" s="306">
        <v>-0.48899999999999999</v>
      </c>
      <c r="N17" s="289">
        <f t="shared" si="1"/>
        <v>113</v>
      </c>
      <c r="O17" s="290">
        <f t="shared" si="2"/>
        <v>1.7391304347826086</v>
      </c>
      <c r="P17" s="303">
        <v>22.83</v>
      </c>
      <c r="Q17" s="306">
        <v>-8.7999999999999995E-2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325</v>
      </c>
      <c r="AA17" s="10">
        <f t="shared" si="4"/>
        <v>113</v>
      </c>
      <c r="AC17" s="307">
        <v>-0.61199999999999999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-78</v>
      </c>
      <c r="E18" s="304">
        <v>68.510999999999996</v>
      </c>
      <c r="F18" s="305" t="s">
        <v>147</v>
      </c>
      <c r="G18" s="303">
        <v>230</v>
      </c>
      <c r="H18" s="303">
        <v>44</v>
      </c>
      <c r="I18" s="306">
        <v>4.7619999999999996</v>
      </c>
      <c r="J18" s="173">
        <v>6.9</v>
      </c>
      <c r="K18" s="306">
        <v>-0.71899999999999997</v>
      </c>
      <c r="L18" s="173">
        <v>6.03</v>
      </c>
      <c r="M18" s="306">
        <v>-1.3089999999999999</v>
      </c>
      <c r="N18" s="289">
        <f t="shared" si="1"/>
        <v>109</v>
      </c>
      <c r="O18" s="290">
        <f t="shared" si="2"/>
        <v>3.5398230088495577</v>
      </c>
      <c r="P18" s="303">
        <v>22.75</v>
      </c>
      <c r="Q18" s="306">
        <v>-0.35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321</v>
      </c>
      <c r="AA18" s="10">
        <f t="shared" si="4"/>
        <v>109</v>
      </c>
      <c r="AC18" s="307">
        <v>-1.2310000000000001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4">
        <v>-78</v>
      </c>
      <c r="E19" s="304">
        <v>68.510999999999996</v>
      </c>
      <c r="F19" s="305" t="s">
        <v>148</v>
      </c>
      <c r="G19" s="303">
        <v>290</v>
      </c>
      <c r="H19" s="303">
        <v>44</v>
      </c>
      <c r="I19" s="306">
        <v>0</v>
      </c>
      <c r="J19" s="173">
        <v>6.72</v>
      </c>
      <c r="K19" s="306">
        <v>-2.609</v>
      </c>
      <c r="L19" s="173">
        <v>6</v>
      </c>
      <c r="M19" s="306">
        <v>-0.498</v>
      </c>
      <c r="N19" s="289">
        <f t="shared" si="1"/>
        <v>107</v>
      </c>
      <c r="O19" s="290">
        <f t="shared" si="2"/>
        <v>1.834862385321101</v>
      </c>
      <c r="P19" s="303">
        <v>22.76</v>
      </c>
      <c r="Q19" s="306">
        <v>4.3999999999999997E-2</v>
      </c>
      <c r="R19" s="272"/>
      <c r="S19" s="281" t="str">
        <f t="shared" si="3"/>
        <v/>
      </c>
      <c r="T19" s="270"/>
      <c r="U19" s="270"/>
      <c r="V19" s="270"/>
      <c r="W19" s="270"/>
      <c r="X19" s="14"/>
      <c r="Z19" s="307">
        <v>319</v>
      </c>
      <c r="AA19" s="10">
        <f t="shared" si="4"/>
        <v>107</v>
      </c>
      <c r="AC19" s="307">
        <v>-0.623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4">
        <v>-78</v>
      </c>
      <c r="E20" s="304">
        <v>68.510999999999996</v>
      </c>
      <c r="F20" s="305" t="s">
        <v>149</v>
      </c>
      <c r="G20" s="303">
        <v>350</v>
      </c>
      <c r="H20" s="303">
        <v>44</v>
      </c>
      <c r="I20" s="306">
        <v>0</v>
      </c>
      <c r="J20" s="173">
        <v>6.27</v>
      </c>
      <c r="K20" s="306">
        <v>-6.6959999999999997</v>
      </c>
      <c r="L20" s="173">
        <v>5.96</v>
      </c>
      <c r="M20" s="306">
        <v>-0.66700000000000004</v>
      </c>
      <c r="N20" s="289">
        <f t="shared" si="1"/>
        <v>104</v>
      </c>
      <c r="O20" s="290">
        <f t="shared" si="2"/>
        <v>2.8037383177570092</v>
      </c>
      <c r="P20" s="303">
        <v>22.85</v>
      </c>
      <c r="Q20" s="306">
        <v>0.39500000000000002</v>
      </c>
      <c r="R20" s="272"/>
      <c r="S20" s="281" t="str">
        <f t="shared" si="3"/>
        <v/>
      </c>
      <c r="T20" s="270"/>
      <c r="U20" s="270"/>
      <c r="V20" s="270"/>
      <c r="W20" s="270"/>
      <c r="X20" s="14"/>
      <c r="Z20" s="307">
        <v>316</v>
      </c>
      <c r="AA20" s="10">
        <f t="shared" si="4"/>
        <v>104</v>
      </c>
      <c r="AC20" s="307">
        <v>-0.94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4">
        <v>-78</v>
      </c>
      <c r="E21" s="304">
        <v>68.510999999999996</v>
      </c>
      <c r="F21" s="305" t="s">
        <v>150</v>
      </c>
      <c r="G21" s="303">
        <v>410</v>
      </c>
      <c r="H21" s="303">
        <v>44</v>
      </c>
      <c r="I21" s="306">
        <v>0</v>
      </c>
      <c r="J21" s="173">
        <v>6.02</v>
      </c>
      <c r="K21" s="306">
        <v>-3.9870000000000001</v>
      </c>
      <c r="L21" s="173">
        <v>5.99</v>
      </c>
      <c r="M21" s="306">
        <v>0.503</v>
      </c>
      <c r="N21" s="289">
        <f t="shared" si="1"/>
        <v>98</v>
      </c>
      <c r="O21" s="290">
        <f t="shared" si="2"/>
        <v>5.7692307692307692</v>
      </c>
      <c r="P21" s="303">
        <v>22.94</v>
      </c>
      <c r="Q21" s="306">
        <v>0.39400000000000002</v>
      </c>
      <c r="R21" s="272"/>
      <c r="S21" s="281" t="str">
        <f t="shared" si="3"/>
        <v/>
      </c>
      <c r="T21" s="270"/>
      <c r="U21" s="270"/>
      <c r="V21" s="270"/>
      <c r="W21" s="270"/>
      <c r="X21" s="14"/>
      <c r="Z21" s="307">
        <v>310</v>
      </c>
      <c r="AA21" s="10">
        <f t="shared" si="4"/>
        <v>98</v>
      </c>
      <c r="AC21" s="307">
        <v>-1.899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4">
        <v>-78</v>
      </c>
      <c r="E22" s="304">
        <v>68.510999999999996</v>
      </c>
      <c r="F22" s="305" t="s">
        <v>151</v>
      </c>
      <c r="G22" s="303">
        <v>480</v>
      </c>
      <c r="H22" s="303">
        <v>44</v>
      </c>
      <c r="I22" s="306">
        <v>0</v>
      </c>
      <c r="J22" s="173">
        <v>5.81</v>
      </c>
      <c r="K22" s="306">
        <v>-3.488</v>
      </c>
      <c r="L22" s="173">
        <v>5.94</v>
      </c>
      <c r="M22" s="306">
        <v>-0.83499999999999996</v>
      </c>
      <c r="N22" s="289">
        <f t="shared" si="1"/>
        <v>97</v>
      </c>
      <c r="O22" s="290">
        <f t="shared" si="2"/>
        <v>1.0204081632653061</v>
      </c>
      <c r="P22" s="303">
        <v>23.08</v>
      </c>
      <c r="Q22" s="306">
        <v>0.61</v>
      </c>
      <c r="R22" s="272"/>
      <c r="S22" s="281" t="str">
        <f t="shared" si="3"/>
        <v/>
      </c>
      <c r="T22" s="270"/>
      <c r="U22" s="270"/>
      <c r="V22" s="270"/>
      <c r="W22" s="270"/>
      <c r="X22" s="14"/>
      <c r="Z22" s="307">
        <v>309</v>
      </c>
      <c r="AA22" s="10">
        <f t="shared" si="4"/>
        <v>97</v>
      </c>
      <c r="AC22" s="307">
        <v>-0.32300000000000001</v>
      </c>
    </row>
    <row r="23" spans="1:29" s="10" customFormat="1" ht="39.950000000000003" customHeight="1" x14ac:dyDescent="0.2">
      <c r="A23" s="10">
        <f t="shared" ca="1" si="0"/>
        <v>23</v>
      </c>
      <c r="B23" s="308">
        <v>1</v>
      </c>
      <c r="C23" s="5"/>
      <c r="D23" s="304">
        <v>-78</v>
      </c>
      <c r="E23" s="304">
        <v>68.510999999999996</v>
      </c>
      <c r="F23" s="305" t="s">
        <v>152</v>
      </c>
      <c r="G23" s="303">
        <v>530</v>
      </c>
      <c r="H23" s="303">
        <v>45</v>
      </c>
      <c r="I23" s="306">
        <v>2.2730000000000001</v>
      </c>
      <c r="J23" s="173">
        <v>5.45</v>
      </c>
      <c r="K23" s="306">
        <v>-6.1959999999999997</v>
      </c>
      <c r="L23" s="173">
        <v>5.94</v>
      </c>
      <c r="M23" s="306">
        <v>0</v>
      </c>
      <c r="N23" s="289">
        <f t="shared" si="1"/>
        <v>95</v>
      </c>
      <c r="O23" s="290">
        <f t="shared" si="2"/>
        <v>2.0618556701030926</v>
      </c>
      <c r="P23" s="303">
        <v>23.18</v>
      </c>
      <c r="Q23" s="306">
        <v>0.433</v>
      </c>
      <c r="R23" s="272"/>
      <c r="S23" s="281" t="str">
        <f t="shared" si="3"/>
        <v/>
      </c>
      <c r="T23" s="308" t="s">
        <v>153</v>
      </c>
      <c r="U23" s="270"/>
      <c r="V23" s="270"/>
      <c r="W23" s="270"/>
      <c r="X23" s="14"/>
      <c r="Z23" s="307">
        <v>307</v>
      </c>
      <c r="AA23" s="10">
        <f t="shared" si="4"/>
        <v>95</v>
      </c>
      <c r="AC23" s="307">
        <v>-0.64700000000000002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ref="I24:I36" si="5">IF(ISNUMBER(H23), IF(ISNUMBER(H24), ((ABS(H23-H24))/H23)*100, ""), "")</f>
        <v/>
      </c>
      <c r="J24" s="274"/>
      <c r="K24" s="281" t="str">
        <f t="shared" ref="K24:K36" si="6">IF(ISNUMBER(J23), IF(ISNUMBER(J24), ((ABS(J23-J24))/J23)*100, ""), "")</f>
        <v/>
      </c>
      <c r="L24" s="274"/>
      <c r="M24" s="281" t="str">
        <f t="shared" ref="M24:M36" si="7">IF(ISNUMBER(L23), IF(ISNUMBER(L24), ((ABS(L23-L24))/L23)*100, ""), "")</f>
        <v/>
      </c>
      <c r="N24" s="289" t="str">
        <f t="shared" si="1"/>
        <v/>
      </c>
      <c r="O24" s="290" t="str">
        <f t="shared" si="2"/>
        <v/>
      </c>
      <c r="P24" s="272"/>
      <c r="Q24" s="281" t="str">
        <f t="shared" ref="Q24:Q36" si="8">IF(ISNUMBER(P23), IF(ISNUMBER(P24), ABS(((ABS(P23-P24))/P23)*100), ""), "")</f>
        <v/>
      </c>
      <c r="R24" s="272"/>
      <c r="S24" s="281" t="str">
        <f t="shared" si="3"/>
        <v/>
      </c>
      <c r="T24" s="270"/>
      <c r="U24" s="270"/>
      <c r="V24" s="270"/>
      <c r="W24" s="27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5"/>
        <v/>
      </c>
      <c r="J25" s="274"/>
      <c r="K25" s="281" t="str">
        <f t="shared" si="6"/>
        <v/>
      </c>
      <c r="L25" s="274"/>
      <c r="M25" s="281" t="str">
        <f t="shared" si="7"/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si="8"/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6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23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AFDE-49A6-41C5-A6F1-B24B61E51DF9}">
  <sheetPr>
    <pageSetUpPr fitToPage="1"/>
  </sheetPr>
  <dimension ref="A1:IY52"/>
  <sheetViews>
    <sheetView topLeftCell="A10" zoomScale="70" zoomScaleNormal="70" zoomScaleSheetLayoutView="75" workbookViewId="0">
      <selection activeCell="F4" sqref="F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'[1]Groundwater Profile Log'!C2</f>
        <v>Trinity</v>
      </c>
      <c r="F2" s="376"/>
      <c r="G2" s="376"/>
      <c r="H2" s="376"/>
      <c r="K2" s="36" t="s">
        <v>9</v>
      </c>
      <c r="L2" s="36"/>
      <c r="M2" s="6"/>
      <c r="O2" s="378" t="s">
        <v>14</v>
      </c>
      <c r="P2" s="378"/>
      <c r="Q2" s="376" t="str">
        <f>'[1]Groundwater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421"/>
      <c r="F3" s="421"/>
      <c r="G3" s="421"/>
      <c r="H3" s="421"/>
      <c r="I3" s="4"/>
      <c r="J3" s="99"/>
      <c r="K3" s="99"/>
      <c r="L3" s="7"/>
      <c r="M3" s="7"/>
      <c r="N3" s="7"/>
      <c r="O3" s="422"/>
      <c r="P3" s="422"/>
      <c r="Q3" s="421"/>
      <c r="R3" s="421"/>
      <c r="S3" s="420"/>
      <c r="T3" s="420"/>
      <c r="X3" s="8"/>
    </row>
    <row r="4" spans="1:259" s="9" customFormat="1" ht="12.95" customHeight="1" x14ac:dyDescent="0.35">
      <c r="B4" s="66"/>
      <c r="C4" s="8"/>
      <c r="D4" s="4"/>
      <c r="E4" s="4"/>
      <c r="F4" s="125"/>
      <c r="G4" s="4"/>
      <c r="H4" s="4"/>
      <c r="I4" s="4"/>
      <c r="J4" s="99"/>
      <c r="K4" s="99"/>
      <c r="L4" s="7"/>
      <c r="M4" s="7"/>
      <c r="N4" s="7"/>
      <c r="O4" s="7"/>
      <c r="P4" s="419"/>
      <c r="Q4" s="419"/>
      <c r="R4" s="419"/>
      <c r="S4" s="36"/>
      <c r="T4" s="36"/>
      <c r="X4" s="8"/>
    </row>
    <row r="5" spans="1:259" ht="23.1" customHeight="1" x14ac:dyDescent="0.2">
      <c r="C5" s="8"/>
      <c r="D5" s="413" t="s">
        <v>16</v>
      </c>
      <c r="E5" s="380">
        <f>'[1]Groundwater Profile Log'!C5</f>
        <v>42545</v>
      </c>
      <c r="F5" s="380"/>
      <c r="G5" s="418"/>
      <c r="H5" s="7"/>
      <c r="I5" s="7"/>
      <c r="J5" s="413" t="s">
        <v>21</v>
      </c>
      <c r="K5" s="11" t="str">
        <f>'[1]Groundwater Profile Log'!G5</f>
        <v>481APS06</v>
      </c>
      <c r="L5" s="7"/>
      <c r="M5" s="7"/>
      <c r="N5" s="40"/>
      <c r="O5" s="413" t="s">
        <v>22</v>
      </c>
      <c r="P5" s="266" t="str">
        <f>'[1]Groundwater Profile Log'!L5</f>
        <v>Gas</v>
      </c>
      <c r="Q5" s="413"/>
      <c r="R5" s="412"/>
      <c r="S5" s="7"/>
      <c r="T5" s="7"/>
      <c r="X5" s="5"/>
    </row>
    <row r="6" spans="1:259" ht="23.1" customHeight="1" x14ac:dyDescent="0.2">
      <c r="C6" s="5"/>
      <c r="D6" s="268" t="s">
        <v>54</v>
      </c>
      <c r="E6" s="373" t="str">
        <f>'[1]Groundwater Profile Log'!C6</f>
        <v>Marietta, GA</v>
      </c>
      <c r="F6" s="373"/>
      <c r="G6" s="7"/>
      <c r="H6" s="7"/>
      <c r="I6" s="7"/>
      <c r="J6" s="413" t="s">
        <v>27</v>
      </c>
      <c r="K6" s="11" t="str">
        <f>'[1]Groundwater Profile Log'!G6</f>
        <v>ZCRQT7052</v>
      </c>
      <c r="L6" s="7"/>
      <c r="M6" s="7"/>
      <c r="N6" s="7"/>
      <c r="O6" s="413" t="s">
        <v>33</v>
      </c>
      <c r="P6" s="266">
        <f>'[1]Groundwater Profile Log'!L6</f>
        <v>36.717646000000002</v>
      </c>
      <c r="Q6" s="413"/>
      <c r="R6" s="416"/>
      <c r="S6" s="417"/>
      <c r="T6" s="7"/>
      <c r="X6" s="5"/>
    </row>
    <row r="7" spans="1:259" s="9" customFormat="1" ht="23.1" customHeight="1" x14ac:dyDescent="0.3">
      <c r="B7" s="66"/>
      <c r="C7" s="8"/>
      <c r="D7" s="413" t="s">
        <v>19</v>
      </c>
      <c r="E7" s="373">
        <f>'[1]Groundwater Profile Log'!C7</f>
        <v>206201008</v>
      </c>
      <c r="F7" s="373"/>
      <c r="G7" s="7"/>
      <c r="H7" s="7"/>
      <c r="I7" s="7"/>
      <c r="J7" s="413" t="s">
        <v>20</v>
      </c>
      <c r="K7" s="12" t="str">
        <f>'[1]Groundwater Profile Log'!G7</f>
        <v>Cascade</v>
      </c>
      <c r="L7" s="7"/>
      <c r="M7" s="7"/>
      <c r="N7" s="7"/>
      <c r="O7" s="413" t="s">
        <v>32</v>
      </c>
      <c r="P7" s="265">
        <f>'[1]Groundwater Profile Log'!L7</f>
        <v>69.753837000000004</v>
      </c>
      <c r="Q7" s="413"/>
      <c r="R7" s="416"/>
      <c r="S7" s="7"/>
      <c r="T7" s="7"/>
      <c r="X7" s="8"/>
    </row>
    <row r="8" spans="1:259" s="9" customFormat="1" ht="23.1" customHeight="1" x14ac:dyDescent="0.3">
      <c r="B8" s="66"/>
      <c r="C8" s="8"/>
      <c r="D8" s="413"/>
      <c r="E8" s="415"/>
      <c r="F8" s="415"/>
      <c r="G8" s="7"/>
      <c r="H8" s="7"/>
      <c r="I8" s="7"/>
      <c r="J8" s="413" t="s">
        <v>34</v>
      </c>
      <c r="K8" s="265">
        <f>'[1]Groundwater Profile Log'!G8</f>
        <v>-30</v>
      </c>
      <c r="L8" s="7"/>
      <c r="M8" s="7"/>
      <c r="N8" s="7"/>
      <c r="O8" s="413" t="s">
        <v>23</v>
      </c>
      <c r="P8" s="414" t="s">
        <v>176</v>
      </c>
      <c r="Q8" s="413"/>
      <c r="R8" s="412"/>
      <c r="S8" s="7"/>
      <c r="T8" s="7"/>
      <c r="X8" s="8"/>
    </row>
    <row r="9" spans="1:259" ht="12" customHeight="1" x14ac:dyDescent="0.2">
      <c r="C9" s="5"/>
      <c r="D9" s="411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96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22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ht="39.950000000000003" customHeight="1" x14ac:dyDescent="0.4">
      <c r="A14" s="4" t="str">
        <f ca="1">IF(B14&lt;&gt;"",CELL("ROW",B14),"")</f>
        <v/>
      </c>
      <c r="B14" s="407"/>
      <c r="C14" s="5"/>
      <c r="D14" s="304">
        <v>-83.6</v>
      </c>
      <c r="E14" s="304" t="s">
        <v>160</v>
      </c>
      <c r="F14" s="305" t="s">
        <v>175</v>
      </c>
      <c r="G14" s="303">
        <v>30</v>
      </c>
      <c r="H14" s="303">
        <v>36</v>
      </c>
      <c r="I14" s="306">
        <v>0</v>
      </c>
      <c r="J14" s="173">
        <v>7.57</v>
      </c>
      <c r="K14" s="306">
        <v>0</v>
      </c>
      <c r="L14" s="173">
        <v>6.04</v>
      </c>
      <c r="M14" s="306">
        <v>0</v>
      </c>
      <c r="N14" s="402"/>
      <c r="O14" s="401"/>
      <c r="P14" s="303">
        <v>22.04</v>
      </c>
      <c r="Q14" s="306">
        <v>0</v>
      </c>
      <c r="R14" s="405"/>
      <c r="S14" s="399" t="str">
        <f>IF(ISNUMBER(#REF!), IF(ISNUMBER(R14), ABS(((ABS(#REF!-R14))/#REF!)*100), ""), "")</f>
        <v/>
      </c>
      <c r="T14" s="408"/>
      <c r="U14" s="408"/>
      <c r="V14" s="408"/>
      <c r="W14" s="408"/>
      <c r="X14" s="14"/>
      <c r="Z14" s="307">
        <v>344</v>
      </c>
      <c r="AA14" s="4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132</v>
      </c>
      <c r="AC14" s="307">
        <v>0</v>
      </c>
      <c r="IY14" s="410">
        <v>8</v>
      </c>
    </row>
    <row r="15" spans="1:259" ht="39.950000000000003" customHeight="1" x14ac:dyDescent="0.4">
      <c r="A15" s="4" t="str">
        <f ca="1">IF(B15&lt;&gt;"",CELL("ROW",B15),"")</f>
        <v/>
      </c>
      <c r="B15" s="407"/>
      <c r="C15" s="5"/>
      <c r="D15" s="304">
        <v>-83.6</v>
      </c>
      <c r="E15" s="304" t="s">
        <v>160</v>
      </c>
      <c r="F15" s="305" t="s">
        <v>174</v>
      </c>
      <c r="G15" s="303">
        <v>60</v>
      </c>
      <c r="H15" s="303">
        <v>38</v>
      </c>
      <c r="I15" s="306">
        <v>5.556</v>
      </c>
      <c r="J15" s="173">
        <v>7.46</v>
      </c>
      <c r="K15" s="306">
        <v>-1.4530000000000001</v>
      </c>
      <c r="L15" s="173">
        <v>6.01</v>
      </c>
      <c r="M15" s="306">
        <v>-0.497</v>
      </c>
      <c r="N15" s="402">
        <f>IF(ISNUMBER(Z15), AA15, "")</f>
        <v>133</v>
      </c>
      <c r="O15" s="401" t="str">
        <f>IF(ISNUMBER(N14), IF(ISNUMBER(N15), ABS(((ABS(N14-N15))/N14)*100), ""), "")</f>
        <v/>
      </c>
      <c r="P15" s="303">
        <v>22.12</v>
      </c>
      <c r="Q15" s="306">
        <v>0.36299999999999999</v>
      </c>
      <c r="R15" s="405"/>
      <c r="S15" s="399" t="str">
        <f>IF(ISNUMBER(R14), IF(ISNUMBER(R15), ABS(((ABS(R14-R15))/R14)*100), ""), "")</f>
        <v/>
      </c>
      <c r="T15" s="408"/>
      <c r="U15" s="408"/>
      <c r="V15" s="408"/>
      <c r="W15" s="408"/>
      <c r="X15" s="14"/>
      <c r="Z15" s="307">
        <v>345</v>
      </c>
      <c r="AA15" s="4">
        <f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133</v>
      </c>
      <c r="AC15" s="307">
        <v>0.29099999999999998</v>
      </c>
      <c r="IY15" s="410">
        <v>9</v>
      </c>
    </row>
    <row r="16" spans="1:259" ht="39.950000000000003" customHeight="1" x14ac:dyDescent="0.4">
      <c r="A16" s="4" t="str">
        <f ca="1">IF(B16&lt;&gt;"",CELL("ROW",B16),"")</f>
        <v/>
      </c>
      <c r="B16" s="407"/>
      <c r="C16" s="5"/>
      <c r="D16" s="304">
        <v>-83.6</v>
      </c>
      <c r="E16" s="304" t="s">
        <v>160</v>
      </c>
      <c r="F16" s="305" t="s">
        <v>173</v>
      </c>
      <c r="G16" s="303">
        <v>110</v>
      </c>
      <c r="H16" s="303">
        <v>41</v>
      </c>
      <c r="I16" s="306">
        <v>7.8949999999999996</v>
      </c>
      <c r="J16" s="173">
        <v>7.43</v>
      </c>
      <c r="K16" s="306">
        <v>-0.40200000000000002</v>
      </c>
      <c r="L16" s="173">
        <v>6.01</v>
      </c>
      <c r="M16" s="306">
        <v>0</v>
      </c>
      <c r="N16" s="402">
        <f>IF(ISNUMBER(Z16), AA16, "")</f>
        <v>134</v>
      </c>
      <c r="O16" s="401">
        <f>IF(ISNUMBER(N15), IF(ISNUMBER(N16), ABS(((ABS(N15-N16))/N15)*100), ""), "")</f>
        <v>0.75187969924812026</v>
      </c>
      <c r="P16" s="303">
        <v>22.2</v>
      </c>
      <c r="Q16" s="306">
        <v>0.36199999999999999</v>
      </c>
      <c r="R16" s="405"/>
      <c r="S16" s="399" t="str">
        <f>IF(ISNUMBER(R15), IF(ISNUMBER(R16), ABS(((ABS(R15-R16))/R15)*100), ""), "")</f>
        <v/>
      </c>
      <c r="T16" s="408"/>
      <c r="U16" s="408"/>
      <c r="V16" s="408"/>
      <c r="W16" s="408"/>
      <c r="X16" s="14"/>
      <c r="Z16" s="307">
        <v>346</v>
      </c>
      <c r="AA16" s="4">
        <f>IF(P16&gt;38,Z16-184,IF(P16&gt;36,Z16-187,IF(P16&gt;35,Z16-190,IF(P16&gt;34,Z16-192,IF(P16&gt;32,Z16-193,IF(P16&gt;30,Z16-201,IF(P16&gt;28,Z16-202,IF(P16&gt;26,Z16-206,IF(P16&gt;25,Z16-209,IF(P16&gt;24,Z16-210,IF(P16&gt;22,Z16-212,IF(P16&gt;20,Z16-216,IF(P16&gt;18,Z16-220,IF(P16&gt;16,Z16-223,IF(P16&gt;15,Z16-227,IF(P16&gt;14,Z16-228,IF(P16&gt;12,Z16-229,IF(P16&gt;10,Z16-223,IF(P16&gt;-1,Z16-237)))))))))))))))))))</f>
        <v>134</v>
      </c>
      <c r="AC16" s="307">
        <v>0.28999999999999998</v>
      </c>
      <c r="IY16" s="410">
        <v>10</v>
      </c>
    </row>
    <row r="17" spans="1:29" ht="39.950000000000003" customHeight="1" x14ac:dyDescent="0.4">
      <c r="A17" s="4" t="str">
        <f ca="1">IF(B17&lt;&gt;"",CELL("ROW",B17),"")</f>
        <v/>
      </c>
      <c r="B17" s="407"/>
      <c r="C17" s="5"/>
      <c r="D17" s="304">
        <v>-83.6</v>
      </c>
      <c r="E17" s="304" t="s">
        <v>160</v>
      </c>
      <c r="F17" s="305" t="s">
        <v>172</v>
      </c>
      <c r="G17" s="303">
        <v>160</v>
      </c>
      <c r="H17" s="303">
        <v>41</v>
      </c>
      <c r="I17" s="306">
        <v>0</v>
      </c>
      <c r="J17" s="173">
        <v>6.72</v>
      </c>
      <c r="K17" s="306">
        <v>-9.5559999999999992</v>
      </c>
      <c r="L17" s="173">
        <v>5.95</v>
      </c>
      <c r="M17" s="306">
        <v>-0.998</v>
      </c>
      <c r="N17" s="402">
        <f>IF(ISNUMBER(Z17), AA17, "")</f>
        <v>135</v>
      </c>
      <c r="O17" s="401">
        <f>IF(ISNUMBER(N16), IF(ISNUMBER(N17), ABS(((ABS(N16-N17))/N16)*100), ""), "")</f>
        <v>0.74626865671641784</v>
      </c>
      <c r="P17" s="303">
        <v>22.3</v>
      </c>
      <c r="Q17" s="306">
        <v>0.45</v>
      </c>
      <c r="R17" s="405"/>
      <c r="S17" s="399" t="str">
        <f>IF(ISNUMBER(R16), IF(ISNUMBER(R17), ABS(((ABS(R16-R17))/R16)*100), ""), "")</f>
        <v/>
      </c>
      <c r="T17" s="408"/>
      <c r="U17" s="408"/>
      <c r="V17" s="408"/>
      <c r="W17" s="408"/>
      <c r="X17" s="14"/>
      <c r="Z17" s="307">
        <v>347</v>
      </c>
      <c r="AA17" s="4">
        <f>IF(P17&gt;38,Z17-184,IF(P17&gt;36,Z17-187,IF(P17&gt;35,Z17-190,IF(P17&gt;34,Z17-192,IF(P17&gt;32,Z17-193,IF(P17&gt;30,Z17-201,IF(P17&gt;28,Z17-202,IF(P17&gt;26,Z17-206,IF(P17&gt;25,Z17-209,IF(P17&gt;24,Z17-210,IF(P17&gt;22,Z17-212,IF(P17&gt;20,Z17-216,IF(P17&gt;18,Z17-220,IF(P17&gt;16,Z17-223,IF(P17&gt;15,Z17-227,IF(P17&gt;14,Z17-228,IF(P17&gt;12,Z17-229,IF(P17&gt;10,Z17-223,IF(P17&gt;-1,Z17-237)))))))))))))))))))</f>
        <v>135</v>
      </c>
      <c r="AC17" s="307">
        <v>0.28899999999999998</v>
      </c>
    </row>
    <row r="18" spans="1:29" ht="39.950000000000003" customHeight="1" x14ac:dyDescent="0.4">
      <c r="A18" s="4" t="str">
        <f ca="1">IF(B18&lt;&gt;"",CELL("ROW",B18),"")</f>
        <v/>
      </c>
      <c r="B18" s="407"/>
      <c r="C18" s="5"/>
      <c r="D18" s="304">
        <v>-83.6</v>
      </c>
      <c r="E18" s="304" t="s">
        <v>160</v>
      </c>
      <c r="F18" s="305" t="s">
        <v>171</v>
      </c>
      <c r="G18" s="303">
        <v>200</v>
      </c>
      <c r="H18" s="303">
        <v>42</v>
      </c>
      <c r="I18" s="306">
        <v>2.4390000000000001</v>
      </c>
      <c r="J18" s="173">
        <v>6.53</v>
      </c>
      <c r="K18" s="306">
        <v>-2.827</v>
      </c>
      <c r="L18" s="173">
        <v>5.99</v>
      </c>
      <c r="M18" s="306">
        <v>0.67200000000000004</v>
      </c>
      <c r="N18" s="402">
        <f>IF(ISNUMBER(Z18), AA18, "")</f>
        <v>130</v>
      </c>
      <c r="O18" s="401">
        <f>IF(ISNUMBER(N17), IF(ISNUMBER(N18), ABS(((ABS(N17-N18))/N17)*100), ""), "")</f>
        <v>3.7037037037037033</v>
      </c>
      <c r="P18" s="303">
        <v>22.41</v>
      </c>
      <c r="Q18" s="306">
        <v>0.49299999999999999</v>
      </c>
      <c r="R18" s="405"/>
      <c r="S18" s="399" t="str">
        <f>IF(ISNUMBER(R17), IF(ISNUMBER(R18), ABS(((ABS(R17-R18))/R17)*100), ""), "")</f>
        <v/>
      </c>
      <c r="T18" s="408"/>
      <c r="U18" s="408"/>
      <c r="V18" s="408"/>
      <c r="W18" s="408"/>
      <c r="X18" s="14"/>
      <c r="Z18" s="307">
        <v>342</v>
      </c>
      <c r="AA18" s="4">
        <f>IF(P18&gt;38,Z18-184,IF(P18&gt;36,Z18-187,IF(P18&gt;35,Z18-190,IF(P18&gt;34,Z18-192,IF(P18&gt;32,Z18-193,IF(P18&gt;30,Z18-201,IF(P18&gt;28,Z18-202,IF(P18&gt;26,Z18-206,IF(P18&gt;25,Z18-209,IF(P18&gt;24,Z18-210,IF(P18&gt;22,Z18-212,IF(P18&gt;20,Z18-216,IF(P18&gt;18,Z18-220,IF(P18&gt;16,Z18-223,IF(P18&gt;15,Z18-227,IF(P18&gt;14,Z18-228,IF(P18&gt;12,Z18-229,IF(P18&gt;10,Z18-223,IF(P18&gt;-1,Z18-237)))))))))))))))))))</f>
        <v>130</v>
      </c>
      <c r="AC18" s="307">
        <v>-1.4410000000000001</v>
      </c>
    </row>
    <row r="19" spans="1:29" ht="39.950000000000003" customHeight="1" x14ac:dyDescent="0.4">
      <c r="A19" s="4" t="str">
        <f ca="1">IF(B19&lt;&gt;"",CELL("ROW",B19),"")</f>
        <v/>
      </c>
      <c r="B19" s="407"/>
      <c r="C19" s="5"/>
      <c r="D19" s="304">
        <v>-83.6</v>
      </c>
      <c r="E19" s="304" t="s">
        <v>160</v>
      </c>
      <c r="F19" s="305" t="s">
        <v>170</v>
      </c>
      <c r="G19" s="303">
        <v>260</v>
      </c>
      <c r="H19" s="303">
        <v>42</v>
      </c>
      <c r="I19" s="306">
        <v>0</v>
      </c>
      <c r="J19" s="173">
        <v>6.05</v>
      </c>
      <c r="K19" s="306">
        <v>-7.351</v>
      </c>
      <c r="L19" s="173">
        <v>5.99</v>
      </c>
      <c r="M19" s="306">
        <v>0</v>
      </c>
      <c r="N19" s="402">
        <f>IF(ISNUMBER(Z19), AA19, "")</f>
        <v>126</v>
      </c>
      <c r="O19" s="401">
        <f>IF(ISNUMBER(N18), IF(ISNUMBER(N19), ABS(((ABS(N18-N19))/N18)*100), ""), "")</f>
        <v>3.0769230769230771</v>
      </c>
      <c r="P19" s="303">
        <v>22.57</v>
      </c>
      <c r="Q19" s="306">
        <v>0.71399999999999997</v>
      </c>
      <c r="R19" s="405"/>
      <c r="S19" s="399" t="str">
        <f>IF(ISNUMBER(R18), IF(ISNUMBER(R19), ABS(((ABS(R18-R19))/R18)*100), ""), "")</f>
        <v/>
      </c>
      <c r="T19" s="408"/>
      <c r="U19" s="408"/>
      <c r="V19" s="408"/>
      <c r="W19" s="408"/>
      <c r="X19" s="14"/>
      <c r="Z19" s="307">
        <v>338</v>
      </c>
      <c r="AA19" s="4">
        <f>IF(P19&gt;38,Z19-184,IF(P19&gt;36,Z19-187,IF(P19&gt;35,Z19-190,IF(P19&gt;34,Z19-192,IF(P19&gt;32,Z19-193,IF(P19&gt;30,Z19-201,IF(P19&gt;28,Z19-202,IF(P19&gt;26,Z19-206,IF(P19&gt;25,Z19-209,IF(P19&gt;24,Z19-210,IF(P19&gt;22,Z19-212,IF(P19&gt;20,Z19-216,IF(P19&gt;18,Z19-220,IF(P19&gt;16,Z19-223,IF(P19&gt;15,Z19-227,IF(P19&gt;14,Z19-228,IF(P19&gt;12,Z19-229,IF(P19&gt;10,Z19-223,IF(P19&gt;-1,Z19-237)))))))))))))))))))</f>
        <v>126</v>
      </c>
      <c r="AC19" s="307">
        <v>-1.17</v>
      </c>
    </row>
    <row r="20" spans="1:29" ht="39.950000000000003" customHeight="1" x14ac:dyDescent="0.4">
      <c r="A20" s="4" t="str">
        <f ca="1">IF(B20&lt;&gt;"",CELL("ROW",B20),"")</f>
        <v/>
      </c>
      <c r="B20" s="407"/>
      <c r="C20" s="5"/>
      <c r="D20" s="304">
        <v>-83.6</v>
      </c>
      <c r="E20" s="304" t="s">
        <v>160</v>
      </c>
      <c r="F20" s="305" t="s">
        <v>169</v>
      </c>
      <c r="G20" s="303">
        <v>310</v>
      </c>
      <c r="H20" s="303">
        <v>42</v>
      </c>
      <c r="I20" s="306">
        <v>0</v>
      </c>
      <c r="J20" s="173">
        <v>5.93</v>
      </c>
      <c r="K20" s="306">
        <v>-1.9830000000000001</v>
      </c>
      <c r="L20" s="173">
        <v>6.01</v>
      </c>
      <c r="M20" s="306">
        <v>0.33400000000000002</v>
      </c>
      <c r="N20" s="402">
        <f>IF(ISNUMBER(Z20), AA20, "")</f>
        <v>120</v>
      </c>
      <c r="O20" s="401">
        <f>IF(ISNUMBER(N19), IF(ISNUMBER(N20), ABS(((ABS(N19-N20))/N19)*100), ""), "")</f>
        <v>4.7619047619047619</v>
      </c>
      <c r="P20" s="303">
        <v>22.73</v>
      </c>
      <c r="Q20" s="306">
        <v>0.70899999999999996</v>
      </c>
      <c r="R20" s="405"/>
      <c r="S20" s="399" t="str">
        <f>IF(ISNUMBER(R19), IF(ISNUMBER(R20), ABS(((ABS(R19-R20))/R19)*100), ""), "")</f>
        <v/>
      </c>
      <c r="T20" s="408"/>
      <c r="U20" s="408"/>
      <c r="V20" s="408"/>
      <c r="W20" s="408"/>
      <c r="X20" s="14"/>
      <c r="Z20" s="307">
        <v>332</v>
      </c>
      <c r="AA20" s="4">
        <f>IF(P20&gt;38,Z20-184,IF(P20&gt;36,Z20-187,IF(P20&gt;35,Z20-190,IF(P20&gt;34,Z20-192,IF(P20&gt;32,Z20-193,IF(P20&gt;30,Z20-201,IF(P20&gt;28,Z20-202,IF(P20&gt;26,Z20-206,IF(P20&gt;25,Z20-209,IF(P20&gt;24,Z20-210,IF(P20&gt;22,Z20-212,IF(P20&gt;20,Z20-216,IF(P20&gt;18,Z20-220,IF(P20&gt;16,Z20-223,IF(P20&gt;15,Z20-227,IF(P20&gt;14,Z20-228,IF(P20&gt;12,Z20-229,IF(P20&gt;10,Z20-223,IF(P20&gt;-1,Z20-237)))))))))))))))))))</f>
        <v>120</v>
      </c>
      <c r="AC20" s="307">
        <v>-1.7749999999999999</v>
      </c>
    </row>
    <row r="21" spans="1:29" ht="39.950000000000003" customHeight="1" x14ac:dyDescent="0.4">
      <c r="A21" s="4" t="str">
        <f ca="1">IF(B21&lt;&gt;"",CELL("ROW",B21),"")</f>
        <v/>
      </c>
      <c r="B21" s="407"/>
      <c r="C21" s="5"/>
      <c r="D21" s="304">
        <v>-83.6</v>
      </c>
      <c r="E21" s="304" t="s">
        <v>160</v>
      </c>
      <c r="F21" s="305" t="s">
        <v>168</v>
      </c>
      <c r="G21" s="303">
        <v>360</v>
      </c>
      <c r="H21" s="303">
        <v>46</v>
      </c>
      <c r="I21" s="306">
        <v>9.5239999999999991</v>
      </c>
      <c r="J21" s="173">
        <v>5.83</v>
      </c>
      <c r="K21" s="306">
        <v>-1.6859999999999999</v>
      </c>
      <c r="L21" s="173">
        <v>5.95</v>
      </c>
      <c r="M21" s="306">
        <v>-0.998</v>
      </c>
      <c r="N21" s="402">
        <f>IF(ISNUMBER(Z21), AA21, "")</f>
        <v>119</v>
      </c>
      <c r="O21" s="401">
        <f>IF(ISNUMBER(N20), IF(ISNUMBER(N21), ABS(((ABS(N20-N21))/N20)*100), ""), "")</f>
        <v>0.83333333333333337</v>
      </c>
      <c r="P21" s="303">
        <v>22.86</v>
      </c>
      <c r="Q21" s="306">
        <v>0.57199999999999995</v>
      </c>
      <c r="R21" s="405"/>
      <c r="S21" s="399" t="str">
        <f>IF(ISNUMBER(R20), IF(ISNUMBER(R21), ABS(((ABS(R20-R21))/R20)*100), ""), "")</f>
        <v/>
      </c>
      <c r="T21" s="408"/>
      <c r="U21" s="408"/>
      <c r="V21" s="408"/>
      <c r="W21" s="408"/>
      <c r="X21" s="14"/>
      <c r="Z21" s="307">
        <v>331</v>
      </c>
      <c r="AA21" s="4">
        <f>IF(P21&gt;38,Z21-184,IF(P21&gt;36,Z21-187,IF(P21&gt;35,Z21-190,IF(P21&gt;34,Z21-192,IF(P21&gt;32,Z21-193,IF(P21&gt;30,Z21-201,IF(P21&gt;28,Z21-202,IF(P21&gt;26,Z21-206,IF(P21&gt;25,Z21-209,IF(P21&gt;24,Z21-210,IF(P21&gt;22,Z21-212,IF(P21&gt;20,Z21-216,IF(P21&gt;18,Z21-220,IF(P21&gt;16,Z21-223,IF(P21&gt;15,Z21-227,IF(P21&gt;14,Z21-228,IF(P21&gt;12,Z21-229,IF(P21&gt;10,Z21-223,IF(P21&gt;-1,Z21-237)))))))))))))))))))</f>
        <v>119</v>
      </c>
      <c r="AC21" s="307">
        <v>-0.30099999999999999</v>
      </c>
    </row>
    <row r="22" spans="1:29" ht="39.950000000000003" customHeight="1" x14ac:dyDescent="0.4">
      <c r="A22" s="4" t="str">
        <f ca="1">IF(B22&lt;&gt;"",CELL("ROW",B22),"")</f>
        <v/>
      </c>
      <c r="B22" s="407"/>
      <c r="C22" s="5"/>
      <c r="D22" s="304">
        <v>-83.6</v>
      </c>
      <c r="E22" s="304" t="s">
        <v>160</v>
      </c>
      <c r="F22" s="305" t="s">
        <v>167</v>
      </c>
      <c r="G22" s="303">
        <v>410</v>
      </c>
      <c r="H22" s="303">
        <v>46</v>
      </c>
      <c r="I22" s="306">
        <v>0</v>
      </c>
      <c r="J22" s="173">
        <v>5.4</v>
      </c>
      <c r="K22" s="306">
        <v>-7.3760000000000003</v>
      </c>
      <c r="L22" s="173">
        <v>5.97</v>
      </c>
      <c r="M22" s="306">
        <v>0.33600000000000002</v>
      </c>
      <c r="N22" s="402">
        <f>IF(ISNUMBER(Z22), AA22, "")</f>
        <v>112</v>
      </c>
      <c r="O22" s="401">
        <f>IF(ISNUMBER(N21), IF(ISNUMBER(N22), ABS(((ABS(N21-N22))/N21)*100), ""), "")</f>
        <v>5.8823529411764701</v>
      </c>
      <c r="P22" s="303">
        <v>23.01</v>
      </c>
      <c r="Q22" s="306">
        <v>0.65600000000000003</v>
      </c>
      <c r="R22" s="405"/>
      <c r="S22" s="399" t="str">
        <f>IF(ISNUMBER(R21), IF(ISNUMBER(R22), ABS(((ABS(R21-R22))/R21)*100), ""), "")</f>
        <v/>
      </c>
      <c r="T22" s="408"/>
      <c r="U22" s="408"/>
      <c r="V22" s="408"/>
      <c r="W22" s="408"/>
      <c r="X22" s="14"/>
      <c r="Z22" s="307">
        <v>324</v>
      </c>
      <c r="AA22" s="4">
        <f>IF(P22&gt;38,Z22-184,IF(P22&gt;36,Z22-187,IF(P22&gt;35,Z22-190,IF(P22&gt;34,Z22-192,IF(P22&gt;32,Z22-193,IF(P22&gt;30,Z22-201,IF(P22&gt;28,Z22-202,IF(P22&gt;26,Z22-206,IF(P22&gt;25,Z22-209,IF(P22&gt;24,Z22-210,IF(P22&gt;22,Z22-212,IF(P22&gt;20,Z22-216,IF(P22&gt;18,Z22-220,IF(P22&gt;16,Z22-223,IF(P22&gt;15,Z22-227,IF(P22&gt;14,Z22-228,IF(P22&gt;12,Z22-229,IF(P22&gt;10,Z22-223,IF(P22&gt;-1,Z22-237)))))))))))))))))))</f>
        <v>112</v>
      </c>
      <c r="AC22" s="307">
        <v>-2.1150000000000002</v>
      </c>
    </row>
    <row r="23" spans="1:29" ht="39.950000000000003" customHeight="1" x14ac:dyDescent="0.4">
      <c r="A23" s="4" t="str">
        <f ca="1">IF(B23&lt;&gt;"",CELL("ROW",B23),"")</f>
        <v/>
      </c>
      <c r="B23" s="407"/>
      <c r="C23" s="5"/>
      <c r="D23" s="304">
        <v>-83.6</v>
      </c>
      <c r="E23" s="304" t="s">
        <v>160</v>
      </c>
      <c r="F23" s="305" t="s">
        <v>166</v>
      </c>
      <c r="G23" s="303">
        <v>460</v>
      </c>
      <c r="H23" s="303">
        <v>54</v>
      </c>
      <c r="I23" s="306">
        <v>17.390999999999998</v>
      </c>
      <c r="J23" s="173">
        <v>4.75</v>
      </c>
      <c r="K23" s="306">
        <v>-12.037000000000001</v>
      </c>
      <c r="L23" s="173">
        <v>5.9</v>
      </c>
      <c r="M23" s="306">
        <v>-1.173</v>
      </c>
      <c r="N23" s="402">
        <f>IF(ISNUMBER(Z23), AA23, "")</f>
        <v>101</v>
      </c>
      <c r="O23" s="401">
        <f>IF(ISNUMBER(N22), IF(ISNUMBER(N23), ABS(((ABS(N22-N23))/N22)*100), ""), "")</f>
        <v>9.8214285714285712</v>
      </c>
      <c r="P23" s="303">
        <v>23.2</v>
      </c>
      <c r="Q23" s="306">
        <v>0.82599999999999996</v>
      </c>
      <c r="R23" s="405"/>
      <c r="S23" s="399" t="str">
        <f>IF(ISNUMBER(R22), IF(ISNUMBER(R23), ABS(((ABS(R22-R23))/R22)*100), ""), "")</f>
        <v/>
      </c>
      <c r="T23" s="408"/>
      <c r="U23" s="408"/>
      <c r="V23" s="408"/>
      <c r="W23" s="408"/>
      <c r="X23" s="14"/>
      <c r="Z23" s="307">
        <v>313</v>
      </c>
      <c r="AA23" s="4">
        <f>IF(P23&gt;38,Z23-184,IF(P23&gt;36,Z23-187,IF(P23&gt;35,Z23-190,IF(P23&gt;34,Z23-192,IF(P23&gt;32,Z23-193,IF(P23&gt;30,Z23-201,IF(P23&gt;28,Z23-202,IF(P23&gt;26,Z23-206,IF(P23&gt;25,Z23-209,IF(P23&gt;24,Z23-210,IF(P23&gt;22,Z23-212,IF(P23&gt;20,Z23-216,IF(P23&gt;18,Z23-220,IF(P23&gt;16,Z23-223,IF(P23&gt;15,Z23-227,IF(P23&gt;14,Z23-228,IF(P23&gt;12,Z23-229,IF(P23&gt;10,Z23-223,IF(P23&gt;-1,Z23-237)))))))))))))))))))</f>
        <v>101</v>
      </c>
      <c r="AC23" s="307">
        <v>-3.395</v>
      </c>
    </row>
    <row r="24" spans="1:29" ht="39.950000000000003" customHeight="1" x14ac:dyDescent="0.2">
      <c r="A24" s="4">
        <f ca="1">IF(B24&lt;&gt;"",CELL("ROW",B24),"")</f>
        <v>24</v>
      </c>
      <c r="B24" s="308">
        <v>1</v>
      </c>
      <c r="C24" s="5"/>
      <c r="D24" s="304">
        <v>-83.6</v>
      </c>
      <c r="E24" s="304" t="s">
        <v>160</v>
      </c>
      <c r="F24" s="305" t="s">
        <v>165</v>
      </c>
      <c r="G24" s="303">
        <v>510</v>
      </c>
      <c r="H24" s="303">
        <v>60</v>
      </c>
      <c r="I24" s="306">
        <v>11.111000000000001</v>
      </c>
      <c r="J24" s="173">
        <v>4.6500000000000004</v>
      </c>
      <c r="K24" s="306">
        <v>-2.105</v>
      </c>
      <c r="L24" s="173">
        <v>5.8</v>
      </c>
      <c r="M24" s="306">
        <v>-1.6950000000000001</v>
      </c>
      <c r="N24" s="402">
        <f>IF(ISNUMBER(Z24), AA24, "")</f>
        <v>65</v>
      </c>
      <c r="O24" s="401">
        <f>IF(ISNUMBER(N23), IF(ISNUMBER(N24), ABS(((ABS(N23-N24))/N23)*100), ""), "")</f>
        <v>35.64356435643564</v>
      </c>
      <c r="P24" s="303">
        <v>23.4</v>
      </c>
      <c r="Q24" s="306">
        <v>0.86199999999999999</v>
      </c>
      <c r="R24" s="405"/>
      <c r="S24" s="399" t="str">
        <f>IF(ISNUMBER(R23), IF(ISNUMBER(R24), ABS(((ABS(R23-R24))/R23)*100), ""), "")</f>
        <v/>
      </c>
      <c r="T24" s="408"/>
      <c r="U24" s="408"/>
      <c r="V24" s="408"/>
      <c r="W24" s="408"/>
      <c r="X24" s="14"/>
      <c r="Z24" s="307">
        <v>277</v>
      </c>
      <c r="AA24" s="4">
        <f>IF(P24&gt;38,Z24-184,IF(P24&gt;36,Z24-187,IF(P24&gt;35,Z24-190,IF(P24&gt;34,Z24-192,IF(P24&gt;32,Z24-193,IF(P24&gt;30,Z24-201,IF(P24&gt;28,Z24-202,IF(P24&gt;26,Z24-206,IF(P24&gt;25,Z24-209,IF(P24&gt;24,Z24-210,IF(P24&gt;22,Z24-212,IF(P24&gt;20,Z24-216,IF(P24&gt;18,Z24-220,IF(P24&gt;16,Z24-223,IF(P24&gt;15,Z24-227,IF(P24&gt;14,Z24-228,IF(P24&gt;12,Z24-229,IF(P24&gt;10,Z24-223,IF(P24&gt;-1,Z24-237)))))))))))))))))))</f>
        <v>65</v>
      </c>
      <c r="AC24" s="307">
        <v>-11.502000000000001</v>
      </c>
    </row>
    <row r="25" spans="1:29" ht="39.950000000000003" customHeight="1" x14ac:dyDescent="0.4">
      <c r="A25" s="4" t="str">
        <f ca="1">IF(B25&lt;&gt;"",CELL("ROW",B25),"")</f>
        <v/>
      </c>
      <c r="B25" s="407"/>
      <c r="C25" s="5"/>
      <c r="D25" s="62"/>
      <c r="E25" s="63"/>
      <c r="F25" s="406"/>
      <c r="G25" s="400"/>
      <c r="H25" s="405"/>
      <c r="I25" s="404" t="str">
        <f>IF(ISNUMBER(H24), IF(ISNUMBER(H25), ((ABS(H24-H25))/H24)*100, ""), "")</f>
        <v/>
      </c>
      <c r="J25" s="409"/>
      <c r="K25" s="399" t="str">
        <f>IF(ISNUMBER(J24), IF(ISNUMBER(J25), ((ABS(J24-J25))/J24)*100, ""), "")</f>
        <v/>
      </c>
      <c r="L25" s="409"/>
      <c r="M25" s="399" t="str">
        <f>IF(ISNUMBER(L24), IF(ISNUMBER(L25), ((ABS(L24-L25))/L24)*100, ""), "")</f>
        <v/>
      </c>
      <c r="N25" s="402" t="str">
        <f>IF(ISNUMBER(Z25), AA25, "")</f>
        <v/>
      </c>
      <c r="O25" s="401" t="str">
        <f>IF(ISNUMBER(N24), IF(ISNUMBER(N25), ABS(((ABS(N24-N25))/N24)*100), ""), "")</f>
        <v/>
      </c>
      <c r="P25" s="405"/>
      <c r="Q25" s="399" t="str">
        <f>IF(ISNUMBER(P24), IF(ISNUMBER(P25), ABS(((ABS(P24-P25))/P24)*100), ""), "")</f>
        <v/>
      </c>
      <c r="R25" s="405"/>
      <c r="S25" s="399" t="str">
        <f>IF(ISNUMBER(R24), IF(ISNUMBER(R25), ABS(((ABS(R24-R25))/R24)*100), ""), "")</f>
        <v/>
      </c>
      <c r="T25" s="408"/>
      <c r="U25" s="408"/>
      <c r="V25" s="408"/>
      <c r="W25" s="408"/>
      <c r="X25" s="14"/>
      <c r="AA25" s="4">
        <f>IF(P25&gt;38,Z25-184,IF(P25&gt;36,Z25-187,IF(P25&gt;35,Z25-190,IF(P25&gt;34,Z25-192,IF(P25&gt;32,Z25-193,IF(P25&gt;30,Z25-201,IF(P25&gt;28,Z25-202,IF(P25&gt;26,Z25-206,IF(P25&gt;25,Z25-209,IF(P25&gt;24,Z25-210,IF(P25&gt;22,Z25-212,IF(P25&gt;20,Z25-216,IF(P25&gt;18,Z25-220,IF(P25&gt;16,Z25-223,IF(P25&gt;15,Z25-227,IF(P25&gt;14,Z25-228,IF(P25&gt;12,Z25-229,IF(P25&gt;10,Z25-223,IF(P25&gt;-1,Z25-237)))))))))))))))))))</f>
        <v>-237</v>
      </c>
    </row>
    <row r="26" spans="1:29" ht="39.950000000000003" customHeight="1" x14ac:dyDescent="0.4">
      <c r="A26" s="4" t="str">
        <f ca="1">IF(B26&lt;&gt;"",CELL("ROW",B26),"")</f>
        <v/>
      </c>
      <c r="B26" s="407"/>
      <c r="C26" s="5"/>
      <c r="D26" s="62"/>
      <c r="E26" s="63"/>
      <c r="F26" s="406"/>
      <c r="G26" s="400"/>
      <c r="H26" s="405"/>
      <c r="I26" s="404" t="str">
        <f>IF(ISNUMBER(H25), IF(ISNUMBER(H26), ((ABS(H25-H26))/H25)*100, ""), "")</f>
        <v/>
      </c>
      <c r="J26" s="409"/>
      <c r="K26" s="399" t="str">
        <f>IF(ISNUMBER(J25), IF(ISNUMBER(J26), ((ABS(J25-J26))/J25)*100, ""), "")</f>
        <v/>
      </c>
      <c r="L26" s="409"/>
      <c r="M26" s="399" t="str">
        <f>IF(ISNUMBER(L25), IF(ISNUMBER(L26), ((ABS(L25-L26))/L25)*100, ""), "")</f>
        <v/>
      </c>
      <c r="N26" s="402" t="str">
        <f>IF(ISNUMBER(Z26), AA26, "")</f>
        <v/>
      </c>
      <c r="O26" s="401" t="str">
        <f>IF(ISNUMBER(N25), IF(ISNUMBER(N26), ABS(((ABS(N25-N26))/N25)*100), ""), "")</f>
        <v/>
      </c>
      <c r="P26" s="405"/>
      <c r="Q26" s="399" t="str">
        <f>IF(ISNUMBER(P25), IF(ISNUMBER(P26), ABS(((ABS(P25-P26))/P25)*100), ""), "")</f>
        <v/>
      </c>
      <c r="R26" s="405"/>
      <c r="S26" s="399" t="str">
        <f>IF(ISNUMBER(R25), IF(ISNUMBER(R26), ABS(((ABS(R25-R26))/R25)*100), ""), "")</f>
        <v/>
      </c>
      <c r="T26" s="408"/>
      <c r="U26" s="408"/>
      <c r="V26" s="408"/>
      <c r="W26" s="408"/>
      <c r="X26" s="14"/>
      <c r="AA26" s="4">
        <f>IF(P26&gt;38,Z26-184,IF(P26&gt;36,Z26-187,IF(P26&gt;35,Z26-190,IF(P26&gt;34,Z26-192,IF(P26&gt;32,Z26-193,IF(P26&gt;30,Z26-201,IF(P26&gt;28,Z26-202,IF(P26&gt;26,Z26-206,IF(P26&gt;25,Z26-209,IF(P26&gt;24,Z26-210,IF(P26&gt;22,Z26-212,IF(P26&gt;20,Z26-216,IF(P26&gt;18,Z26-220,IF(P26&gt;16,Z26-223,IF(P26&gt;15,Z26-227,IF(P26&gt;14,Z26-228,IF(P26&gt;12,Z26-229,IF(P26&gt;10,Z26-223,IF(P26&gt;-1,Z26-237)))))))))))))))))))</f>
        <v>-237</v>
      </c>
    </row>
    <row r="27" spans="1:29" ht="39.950000000000003" customHeight="1" x14ac:dyDescent="0.4">
      <c r="A27" s="4" t="str">
        <f ca="1">IF(B27&lt;&gt;"",CELL("ROW",B27),"")</f>
        <v/>
      </c>
      <c r="B27" s="407"/>
      <c r="C27" s="5"/>
      <c r="D27" s="62"/>
      <c r="E27" s="63"/>
      <c r="F27" s="406"/>
      <c r="G27" s="400"/>
      <c r="H27" s="405"/>
      <c r="I27" s="404" t="str">
        <f>IF(ISNUMBER(H26), IF(ISNUMBER(H27), ((ABS(H26-H27))/H26)*100, ""), "")</f>
        <v/>
      </c>
      <c r="J27" s="409"/>
      <c r="K27" s="399" t="str">
        <f>IF(ISNUMBER(J26), IF(ISNUMBER(J27), ((ABS(J26-J27))/J26)*100, ""), "")</f>
        <v/>
      </c>
      <c r="L27" s="409"/>
      <c r="M27" s="399" t="str">
        <f>IF(ISNUMBER(L26), IF(ISNUMBER(L27), ((ABS(L26-L27))/L26)*100, ""), "")</f>
        <v/>
      </c>
      <c r="N27" s="402" t="str">
        <f>IF(ISNUMBER(Z27), AA27, "")</f>
        <v/>
      </c>
      <c r="O27" s="401" t="str">
        <f>IF(ISNUMBER(N26), IF(ISNUMBER(N27), ABS(((ABS(N26-N27))/N26)*100), ""), "")</f>
        <v/>
      </c>
      <c r="P27" s="405"/>
      <c r="Q27" s="399" t="str">
        <f>IF(ISNUMBER(P26), IF(ISNUMBER(P27), ABS(((ABS(P26-P27))/P26)*100), ""), "")</f>
        <v/>
      </c>
      <c r="R27" s="405"/>
      <c r="S27" s="399" t="str">
        <f>IF(ISNUMBER(R26), IF(ISNUMBER(R27), ABS(((ABS(R26-R27))/R26)*100), ""), "")</f>
        <v/>
      </c>
      <c r="T27" s="408"/>
      <c r="U27" s="408"/>
      <c r="V27" s="408"/>
      <c r="W27" s="408"/>
      <c r="X27" s="14"/>
      <c r="AA27" s="4">
        <f>IF(P27&gt;38,Z27-184,IF(P27&gt;36,Z27-187,IF(P27&gt;35,Z27-190,IF(P27&gt;34,Z27-192,IF(P27&gt;32,Z27-193,IF(P27&gt;30,Z27-201,IF(P27&gt;28,Z27-202,IF(P27&gt;26,Z27-206,IF(P27&gt;25,Z27-209,IF(P27&gt;24,Z27-210,IF(P27&gt;22,Z27-212,IF(P27&gt;20,Z27-216,IF(P27&gt;18,Z27-220,IF(P27&gt;16,Z27-223,IF(P27&gt;15,Z27-227,IF(P27&gt;14,Z27-228,IF(P27&gt;12,Z27-229,IF(P27&gt;10,Z27-223,IF(P27&gt;-1,Z27-237)))))))))))))))))))</f>
        <v>-237</v>
      </c>
    </row>
    <row r="28" spans="1:29" ht="39.950000000000003" customHeight="1" x14ac:dyDescent="0.4">
      <c r="A28" s="4" t="str">
        <f ca="1">IF(B28&lt;&gt;"",CELL("ROW",B28),"")</f>
        <v/>
      </c>
      <c r="B28" s="407"/>
      <c r="C28" s="5"/>
      <c r="D28" s="62"/>
      <c r="E28" s="63"/>
      <c r="F28" s="406"/>
      <c r="G28" s="400"/>
      <c r="H28" s="405"/>
      <c r="I28" s="404" t="str">
        <f>IF(ISNUMBER(H27), IF(ISNUMBER(H28), ((ABS(H27-H28))/H27)*100, ""), "")</f>
        <v/>
      </c>
      <c r="J28" s="409"/>
      <c r="K28" s="399" t="str">
        <f>IF(ISNUMBER(J27), IF(ISNUMBER(J28), ((ABS(J27-J28))/J27)*100, ""), "")</f>
        <v/>
      </c>
      <c r="L28" s="409"/>
      <c r="M28" s="399" t="str">
        <f>IF(ISNUMBER(L27), IF(ISNUMBER(L28), ((ABS(L27-L28))/L27)*100, ""), "")</f>
        <v/>
      </c>
      <c r="N28" s="402" t="str">
        <f>IF(ISNUMBER(Z28), AA28, "")</f>
        <v/>
      </c>
      <c r="O28" s="401" t="str">
        <f>IF(ISNUMBER(N27), IF(ISNUMBER(N28), ABS(((ABS(N27-N28))/N27)*100), ""), "")</f>
        <v/>
      </c>
      <c r="P28" s="405"/>
      <c r="Q28" s="399" t="str">
        <f>IF(ISNUMBER(P27), IF(ISNUMBER(P28), ABS(((ABS(P27-P28))/P27)*100), ""), "")</f>
        <v/>
      </c>
      <c r="R28" s="405"/>
      <c r="S28" s="399" t="str">
        <f>IF(ISNUMBER(R27), IF(ISNUMBER(R28), ABS(((ABS(R27-R28))/R27)*100), ""), "")</f>
        <v/>
      </c>
      <c r="T28" s="408"/>
      <c r="U28" s="408"/>
      <c r="V28" s="408"/>
      <c r="W28" s="408"/>
      <c r="X28" s="14"/>
      <c r="AA28" s="4">
        <f>IF(P28&gt;38,Z28-184,IF(P28&gt;36,Z28-187,IF(P28&gt;35,Z28-190,IF(P28&gt;34,Z28-192,IF(P28&gt;32,Z28-193,IF(P28&gt;30,Z28-201,IF(P28&gt;28,Z28-202,IF(P28&gt;26,Z28-206,IF(P28&gt;25,Z28-209,IF(P28&gt;24,Z28-210,IF(P28&gt;22,Z28-212,IF(P28&gt;20,Z28-216,IF(P28&gt;18,Z28-220,IF(P28&gt;16,Z28-223,IF(P28&gt;15,Z28-227,IF(P28&gt;14,Z28-228,IF(P28&gt;12,Z28-229,IF(P28&gt;10,Z28-223,IF(P28&gt;-1,Z28-237)))))))))))))))))))</f>
        <v>-237</v>
      </c>
    </row>
    <row r="29" spans="1:29" ht="39.950000000000003" customHeight="1" x14ac:dyDescent="0.4">
      <c r="A29" s="4" t="str">
        <f ca="1">IF(B29&lt;&gt;"",CELL("ROW",B29),"")</f>
        <v/>
      </c>
      <c r="B29" s="407"/>
      <c r="C29" s="5"/>
      <c r="D29" s="62"/>
      <c r="E29" s="63"/>
      <c r="F29" s="406"/>
      <c r="G29" s="400"/>
      <c r="H29" s="405"/>
      <c r="I29" s="404" t="str">
        <f>IF(ISNUMBER(H28), IF(ISNUMBER(H29), ((ABS(H28-H29))/H28)*100, ""), "")</f>
        <v/>
      </c>
      <c r="J29" s="409"/>
      <c r="K29" s="399" t="str">
        <f>IF(ISNUMBER(J28), IF(ISNUMBER(J29), ((ABS(J28-J29))/J28)*100, ""), "")</f>
        <v/>
      </c>
      <c r="L29" s="409"/>
      <c r="M29" s="399" t="str">
        <f>IF(ISNUMBER(L28), IF(ISNUMBER(L29), ((ABS(L28-L29))/L28)*100, ""), "")</f>
        <v/>
      </c>
      <c r="N29" s="402" t="str">
        <f>IF(ISNUMBER(Z29), AA29, "")</f>
        <v/>
      </c>
      <c r="O29" s="401" t="str">
        <f>IF(ISNUMBER(N28), IF(ISNUMBER(N29), ABS(((ABS(N28-N29))/N28)*100), ""), "")</f>
        <v/>
      </c>
      <c r="P29" s="405"/>
      <c r="Q29" s="399" t="str">
        <f>IF(ISNUMBER(P28), IF(ISNUMBER(P29), ABS(((ABS(P28-P29))/P28)*100), ""), "")</f>
        <v/>
      </c>
      <c r="R29" s="405"/>
      <c r="S29" s="399" t="str">
        <f>IF(ISNUMBER(R28), IF(ISNUMBER(R29), ABS(((ABS(R28-R29))/R28)*100), ""), "")</f>
        <v/>
      </c>
      <c r="T29" s="408"/>
      <c r="U29" s="408"/>
      <c r="V29" s="408"/>
      <c r="W29" s="408"/>
      <c r="X29" s="14"/>
      <c r="AA29" s="4">
        <f>IF(P29&gt;38,Z29-184,IF(P29&gt;36,Z29-187,IF(P29&gt;35,Z29-190,IF(P29&gt;34,Z29-192,IF(P29&gt;32,Z29-193,IF(P29&gt;30,Z29-201,IF(P29&gt;28,Z29-202,IF(P29&gt;26,Z29-206,IF(P29&gt;25,Z29-209,IF(P29&gt;24,Z29-210,IF(P29&gt;22,Z29-212,IF(P29&gt;20,Z29-216,IF(P29&gt;18,Z29-220,IF(P29&gt;16,Z29-223,IF(P29&gt;15,Z29-227,IF(P29&gt;14,Z29-228,IF(P29&gt;12,Z29-229,IF(P29&gt;10,Z29-223,IF(P29&gt;-1,Z29-237)))))))))))))))))))</f>
        <v>-237</v>
      </c>
    </row>
    <row r="30" spans="1:29" ht="39.950000000000003" customHeight="1" x14ac:dyDescent="0.4">
      <c r="A30" s="4" t="str">
        <f ca="1">IF(B30&lt;&gt;"",CELL("ROW",B30),"")</f>
        <v/>
      </c>
      <c r="B30" s="407"/>
      <c r="C30" s="5"/>
      <c r="D30" s="62"/>
      <c r="E30" s="63"/>
      <c r="F30" s="406"/>
      <c r="G30" s="400"/>
      <c r="H30" s="405"/>
      <c r="I30" s="404" t="str">
        <f>IF(ISNUMBER(H29), IF(ISNUMBER(H30), ((ABS(H29-H30))/H29)*100, ""), "")</f>
        <v/>
      </c>
      <c r="J30" s="409"/>
      <c r="K30" s="399" t="str">
        <f>IF(ISNUMBER(J29), IF(ISNUMBER(J30), ((ABS(J29-J30))/J29)*100, ""), "")</f>
        <v/>
      </c>
      <c r="L30" s="409"/>
      <c r="M30" s="399" t="str">
        <f>IF(ISNUMBER(L29), IF(ISNUMBER(L30), ((ABS(L29-L30))/L29)*100, ""), "")</f>
        <v/>
      </c>
      <c r="N30" s="402" t="str">
        <f>IF(ISNUMBER(Z30), AA30, "")</f>
        <v/>
      </c>
      <c r="O30" s="401" t="str">
        <f>IF(ISNUMBER(N29), IF(ISNUMBER(N30), ABS(((ABS(N29-N30))/N29)*100), ""), "")</f>
        <v/>
      </c>
      <c r="P30" s="405"/>
      <c r="Q30" s="399" t="str">
        <f>IF(ISNUMBER(P29), IF(ISNUMBER(P30), ABS(((ABS(P29-P30))/P29)*100), ""), "")</f>
        <v/>
      </c>
      <c r="R30" s="405"/>
      <c r="S30" s="399" t="str">
        <f>IF(ISNUMBER(R29), IF(ISNUMBER(R30), ABS(((ABS(R29-R30))/R29)*100), ""), "")</f>
        <v/>
      </c>
      <c r="T30" s="408"/>
      <c r="U30" s="408"/>
      <c r="V30" s="408"/>
      <c r="W30" s="408"/>
      <c r="X30" s="14"/>
      <c r="AA30" s="4">
        <f>IF(P30&gt;38,Z30-184,IF(P30&gt;36,Z30-187,IF(P30&gt;35,Z30-190,IF(P30&gt;34,Z30-192,IF(P30&gt;32,Z30-193,IF(P30&gt;30,Z30-201,IF(P30&gt;28,Z30-202,IF(P30&gt;26,Z30-206,IF(P30&gt;25,Z30-209,IF(P30&gt;24,Z30-210,IF(P30&gt;22,Z30-212,IF(P30&gt;20,Z30-216,IF(P30&gt;18,Z30-220,IF(P30&gt;16,Z30-223,IF(P30&gt;15,Z30-227,IF(P30&gt;14,Z30-228,IF(P30&gt;12,Z30-229,IF(P30&gt;10,Z30-223,IF(P30&gt;-1,Z30-237)))))))))))))))))))</f>
        <v>-237</v>
      </c>
    </row>
    <row r="31" spans="1:29" ht="39.950000000000003" customHeight="1" x14ac:dyDescent="0.4">
      <c r="A31" s="4" t="str">
        <f ca="1">IF(B31&lt;&gt;"",CELL("ROW",B31),"")</f>
        <v/>
      </c>
      <c r="B31" s="407"/>
      <c r="C31" s="5"/>
      <c r="D31" s="62"/>
      <c r="E31" s="63"/>
      <c r="F31" s="406"/>
      <c r="G31" s="400"/>
      <c r="H31" s="405"/>
      <c r="I31" s="404" t="str">
        <f>IF(ISNUMBER(H30), IF(ISNUMBER(H31), ((ABS(H30-H31))/H30)*100, ""), "")</f>
        <v/>
      </c>
      <c r="J31" s="409"/>
      <c r="K31" s="399" t="str">
        <f>IF(ISNUMBER(J30), IF(ISNUMBER(J31), ((ABS(J30-J31))/J30)*100, ""), "")</f>
        <v/>
      </c>
      <c r="L31" s="409"/>
      <c r="M31" s="399" t="str">
        <f>IF(ISNUMBER(L30), IF(ISNUMBER(L31), ((ABS(L30-L31))/L30)*100, ""), "")</f>
        <v/>
      </c>
      <c r="N31" s="402" t="str">
        <f>IF(ISNUMBER(Z31), AA31, "")</f>
        <v/>
      </c>
      <c r="O31" s="401" t="str">
        <f>IF(ISNUMBER(N30), IF(ISNUMBER(N31), ABS(((ABS(N30-N31))/N30)*100), ""), "")</f>
        <v/>
      </c>
      <c r="P31" s="405"/>
      <c r="Q31" s="399" t="str">
        <f>IF(ISNUMBER(P30), IF(ISNUMBER(P31), ABS(((ABS(P30-P31))/P30)*100), ""), "")</f>
        <v/>
      </c>
      <c r="R31" s="405"/>
      <c r="S31" s="399" t="str">
        <f>IF(ISNUMBER(R30), IF(ISNUMBER(R31), ABS(((ABS(R30-R31))/R30)*100), ""), "")</f>
        <v/>
      </c>
      <c r="T31" s="408"/>
      <c r="U31" s="408"/>
      <c r="V31" s="408"/>
      <c r="W31" s="408"/>
      <c r="X31" s="14"/>
      <c r="AA31" s="4">
        <f>IF(P31&gt;38,Z31-184,IF(P31&gt;36,Z31-187,IF(P31&gt;35,Z31-190,IF(P31&gt;34,Z31-192,IF(P31&gt;32,Z31-193,IF(P31&gt;30,Z31-201,IF(P31&gt;28,Z31-202,IF(P31&gt;26,Z31-206,IF(P31&gt;25,Z31-209,IF(P31&gt;24,Z31-210,IF(P31&gt;22,Z31-212,IF(P31&gt;20,Z31-216,IF(P31&gt;18,Z31-220,IF(P31&gt;16,Z31-223,IF(P31&gt;15,Z31-227,IF(P31&gt;14,Z31-228,IF(P31&gt;12,Z31-229,IF(P31&gt;10,Z31-223,IF(P31&gt;-1,Z31-237)))))))))))))))))))</f>
        <v>-237</v>
      </c>
    </row>
    <row r="32" spans="1:29" ht="39.950000000000003" customHeight="1" x14ac:dyDescent="0.4">
      <c r="A32" s="4" t="str">
        <f ca="1">IF(B32&lt;&gt;"",CELL("ROW",B32),"")</f>
        <v/>
      </c>
      <c r="B32" s="407"/>
      <c r="C32" s="5"/>
      <c r="D32" s="62"/>
      <c r="E32" s="63"/>
      <c r="F32" s="406"/>
      <c r="G32" s="400"/>
      <c r="H32" s="405"/>
      <c r="I32" s="404" t="str">
        <f>IF(ISNUMBER(H31), IF(ISNUMBER(H32), ((ABS(H31-H32))/H31)*100, ""), "")</f>
        <v/>
      </c>
      <c r="J32" s="409"/>
      <c r="K32" s="399" t="str">
        <f>IF(ISNUMBER(J31), IF(ISNUMBER(J32), ((ABS(J31-J32))/J31)*100, ""), "")</f>
        <v/>
      </c>
      <c r="L32" s="409"/>
      <c r="M32" s="399" t="str">
        <f>IF(ISNUMBER(L31), IF(ISNUMBER(L32), ((ABS(L31-L32))/L31)*100, ""), "")</f>
        <v/>
      </c>
      <c r="N32" s="402" t="str">
        <f>IF(ISNUMBER(Z32), AA32, "")</f>
        <v/>
      </c>
      <c r="O32" s="401" t="str">
        <f>IF(ISNUMBER(N31), IF(ISNUMBER(N32), ABS(((ABS(N31-N32))/N31)*100), ""), "")</f>
        <v/>
      </c>
      <c r="P32" s="405"/>
      <c r="Q32" s="399" t="str">
        <f>IF(ISNUMBER(P31), IF(ISNUMBER(P32), ABS(((ABS(P31-P32))/P31)*100), ""), "")</f>
        <v/>
      </c>
      <c r="R32" s="405"/>
      <c r="S32" s="399" t="str">
        <f>IF(ISNUMBER(R31), IF(ISNUMBER(R32), ABS(((ABS(R31-R32))/R31)*100), ""), "")</f>
        <v/>
      </c>
      <c r="T32" s="408"/>
      <c r="U32" s="408"/>
      <c r="V32" s="408"/>
      <c r="W32" s="408"/>
      <c r="X32" s="14"/>
      <c r="AA32" s="4">
        <f>IF(P32&gt;38,Z32-184,IF(P32&gt;36,Z32-187,IF(P32&gt;35,Z32-190,IF(P32&gt;34,Z32-192,IF(P32&gt;32,Z32-193,IF(P32&gt;30,Z32-201,IF(P32&gt;28,Z32-202,IF(P32&gt;26,Z32-206,IF(P32&gt;25,Z32-209,IF(P32&gt;24,Z32-210,IF(P32&gt;22,Z32-212,IF(P32&gt;20,Z32-216,IF(P32&gt;18,Z32-220,IF(P32&gt;16,Z32-223,IF(P32&gt;15,Z32-227,IF(P32&gt;14,Z32-228,IF(P32&gt;12,Z32-229,IF(P32&gt;10,Z32-223,IF(P32&gt;-1,Z32-237)))))))))))))))))))</f>
        <v>-237</v>
      </c>
    </row>
    <row r="33" spans="1:27" ht="39.950000000000003" customHeight="1" x14ac:dyDescent="0.4">
      <c r="A33" s="4" t="str">
        <f ca="1">IF(B33&lt;&gt;"",CELL("ROW",B33),"")</f>
        <v/>
      </c>
      <c r="B33" s="407"/>
      <c r="C33" s="5"/>
      <c r="D33" s="62"/>
      <c r="E33" s="63"/>
      <c r="F33" s="406"/>
      <c r="G33" s="400"/>
      <c r="H33" s="405"/>
      <c r="I33" s="404" t="str">
        <f>IF(ISNUMBER(H32), IF(ISNUMBER(H33), ((ABS(H32-H33))/H32)*100, ""), "")</f>
        <v/>
      </c>
      <c r="J33" s="409"/>
      <c r="K33" s="399" t="str">
        <f>IF(ISNUMBER(J32), IF(ISNUMBER(J33), ((ABS(J32-J33))/J32)*100, ""), "")</f>
        <v/>
      </c>
      <c r="L33" s="409"/>
      <c r="M33" s="399" t="str">
        <f>IF(ISNUMBER(L32), IF(ISNUMBER(L33), ((ABS(L32-L33))/L32)*100, ""), "")</f>
        <v/>
      </c>
      <c r="N33" s="402" t="str">
        <f>IF(ISNUMBER(Z33), AA33, "")</f>
        <v/>
      </c>
      <c r="O33" s="401" t="str">
        <f>IF(ISNUMBER(N32), IF(ISNUMBER(N33), ABS(((ABS(N32-N33))/N32)*100), ""), "")</f>
        <v/>
      </c>
      <c r="P33" s="405"/>
      <c r="Q33" s="399" t="str">
        <f>IF(ISNUMBER(P32), IF(ISNUMBER(P33), ABS(((ABS(P32-P33))/P32)*100), ""), "")</f>
        <v/>
      </c>
      <c r="R33" s="405"/>
      <c r="S33" s="399" t="str">
        <f>IF(ISNUMBER(R32), IF(ISNUMBER(R33), ABS(((ABS(R32-R33))/R32)*100), ""), "")</f>
        <v/>
      </c>
      <c r="T33" s="408"/>
      <c r="U33" s="408"/>
      <c r="V33" s="408"/>
      <c r="W33" s="408"/>
      <c r="X33" s="14"/>
      <c r="AA33" s="4">
        <f>IF(P33&gt;38,Z33-184,IF(P33&gt;36,Z33-187,IF(P33&gt;35,Z33-190,IF(P33&gt;34,Z33-192,IF(P33&gt;32,Z33-193,IF(P33&gt;30,Z33-201,IF(P33&gt;28,Z33-202,IF(P33&gt;26,Z33-206,IF(P33&gt;25,Z33-209,IF(P33&gt;24,Z33-210,IF(P33&gt;22,Z33-212,IF(P33&gt;20,Z33-216,IF(P33&gt;18,Z33-220,IF(P33&gt;16,Z33-223,IF(P33&gt;15,Z33-227,IF(P33&gt;14,Z33-228,IF(P33&gt;12,Z33-229,IF(P33&gt;10,Z33-223,IF(P33&gt;-1,Z33-237)))))))))))))))))))</f>
        <v>-237</v>
      </c>
    </row>
    <row r="34" spans="1:27" ht="39.950000000000003" customHeight="1" x14ac:dyDescent="0.4">
      <c r="A34" s="4" t="str">
        <f ca="1">IF(B34&lt;&gt;"",CELL("ROW",B34),"")</f>
        <v/>
      </c>
      <c r="B34" s="407"/>
      <c r="C34" s="5"/>
      <c r="D34" s="62"/>
      <c r="E34" s="63"/>
      <c r="F34" s="406"/>
      <c r="G34" s="400"/>
      <c r="H34" s="405"/>
      <c r="I34" s="404" t="str">
        <f>IF(ISNUMBER(H33), IF(ISNUMBER(H34), ((ABS(H33-H34))/H33)*100, ""), "")</f>
        <v/>
      </c>
      <c r="J34" s="409"/>
      <c r="K34" s="399" t="str">
        <f>IF(ISNUMBER(J33), IF(ISNUMBER(J34), ((ABS(J33-J34))/J33)*100, ""), "")</f>
        <v/>
      </c>
      <c r="L34" s="409"/>
      <c r="M34" s="399" t="str">
        <f>IF(ISNUMBER(L33), IF(ISNUMBER(L34), ((ABS(L33-L34))/L33)*100, ""), "")</f>
        <v/>
      </c>
      <c r="N34" s="402" t="str">
        <f>IF(ISNUMBER(Z34), AA34, "")</f>
        <v/>
      </c>
      <c r="O34" s="401" t="str">
        <f>IF(ISNUMBER(N33), IF(ISNUMBER(N34), ABS(((ABS(N33-N34))/N33)*100), ""), "")</f>
        <v/>
      </c>
      <c r="P34" s="405"/>
      <c r="Q34" s="399" t="str">
        <f>IF(ISNUMBER(P33), IF(ISNUMBER(P34), ABS(((ABS(P33-P34))/P33)*100), ""), "")</f>
        <v/>
      </c>
      <c r="R34" s="405"/>
      <c r="S34" s="399" t="str">
        <f>IF(ISNUMBER(R33), IF(ISNUMBER(R34), ABS(((ABS(R33-R34))/R33)*100), ""), "")</f>
        <v/>
      </c>
      <c r="T34" s="408"/>
      <c r="U34" s="408"/>
      <c r="V34" s="408"/>
      <c r="W34" s="408"/>
      <c r="X34" s="14"/>
      <c r="AA34" s="4">
        <f>IF(P34&gt;38,Z34-184,IF(P34&gt;36,Z34-187,IF(P34&gt;35,Z34-190,IF(P34&gt;34,Z34-192,IF(P34&gt;32,Z34-193,IF(P34&gt;30,Z34-201,IF(P34&gt;28,Z34-202,IF(P34&gt;26,Z34-206,IF(P34&gt;25,Z34-209,IF(P34&gt;24,Z34-210,IF(P34&gt;22,Z34-212,IF(P34&gt;20,Z34-216,IF(P34&gt;18,Z34-220,IF(P34&gt;16,Z34-223,IF(P34&gt;15,Z34-227,IF(P34&gt;14,Z34-228,IF(P34&gt;12,Z34-229,IF(P34&gt;10,Z34-223,IF(P34&gt;-1,Z34-237)))))))))))))))))))</f>
        <v>-237</v>
      </c>
    </row>
    <row r="35" spans="1:27" ht="39.950000000000003" customHeight="1" x14ac:dyDescent="0.4">
      <c r="A35" s="4" t="str">
        <f ca="1">IF(B35&lt;&gt;"",CELL("ROW",B35),"")</f>
        <v/>
      </c>
      <c r="B35" s="407"/>
      <c r="C35" s="5"/>
      <c r="D35" s="62"/>
      <c r="E35" s="63"/>
      <c r="F35" s="406"/>
      <c r="G35" s="400"/>
      <c r="H35" s="405"/>
      <c r="I35" s="404" t="str">
        <f>IF(ISNUMBER(H34), IF(ISNUMBER(H35), ((ABS(H34-H35))/H34)*100, ""), "")</f>
        <v/>
      </c>
      <c r="J35" s="409"/>
      <c r="K35" s="399" t="str">
        <f>IF(ISNUMBER(J34), IF(ISNUMBER(J35), ((ABS(J34-J35))/J34)*100, ""), "")</f>
        <v/>
      </c>
      <c r="L35" s="409"/>
      <c r="M35" s="399" t="str">
        <f>IF(ISNUMBER(L34), IF(ISNUMBER(L35), ((ABS(L34-L35))/L34)*100, ""), "")</f>
        <v/>
      </c>
      <c r="N35" s="402" t="str">
        <f>IF(ISNUMBER(Z35), AA35, "")</f>
        <v/>
      </c>
      <c r="O35" s="401" t="str">
        <f>IF(ISNUMBER(N34), IF(ISNUMBER(N35), ABS(((ABS(N34-N35))/N34)*100), ""), "")</f>
        <v/>
      </c>
      <c r="P35" s="405"/>
      <c r="Q35" s="399" t="str">
        <f>IF(ISNUMBER(P34), IF(ISNUMBER(P35), ABS(((ABS(P34-P35))/P34)*100), ""), "")</f>
        <v/>
      </c>
      <c r="R35" s="405"/>
      <c r="S35" s="399" t="str">
        <f>IF(ISNUMBER(R34), IF(ISNUMBER(R35), ABS(((ABS(R34-R35))/R34)*100), ""), "")</f>
        <v/>
      </c>
      <c r="T35" s="408"/>
      <c r="U35" s="408"/>
      <c r="V35" s="408"/>
      <c r="W35" s="408"/>
      <c r="X35" s="14"/>
      <c r="AA35" s="4">
        <f>IF(P35&gt;38,Z35-184,IF(P35&gt;36,Z35-187,IF(P35&gt;35,Z35-190,IF(P35&gt;34,Z35-192,IF(P35&gt;32,Z35-193,IF(P35&gt;30,Z35-201,IF(P35&gt;28,Z35-202,IF(P35&gt;26,Z35-206,IF(P35&gt;25,Z35-209,IF(P35&gt;24,Z35-210,IF(P35&gt;22,Z35-212,IF(P35&gt;20,Z35-216,IF(P35&gt;18,Z35-220,IF(P35&gt;16,Z35-223,IF(P35&gt;15,Z35-227,IF(P35&gt;14,Z35-228,IF(P35&gt;12,Z35-229,IF(P35&gt;10,Z35-223,IF(P35&gt;-1,Z35-237)))))))))))))))))))</f>
        <v>-237</v>
      </c>
    </row>
    <row r="36" spans="1:27" ht="39.950000000000003" customHeight="1" x14ac:dyDescent="0.4">
      <c r="A36" s="4" t="str">
        <f ca="1">IF(B36&lt;&gt;"",CELL("ROW",B36),"")</f>
        <v/>
      </c>
      <c r="B36" s="407"/>
      <c r="C36" s="5"/>
      <c r="D36" s="62"/>
      <c r="E36" s="63"/>
      <c r="F36" s="406"/>
      <c r="G36" s="400"/>
      <c r="H36" s="405"/>
      <c r="I36" s="404" t="str">
        <f>IF(ISNUMBER(H35), IF(ISNUMBER(H36), ((ABS(H35-H36))/H35)*100, ""), "")</f>
        <v/>
      </c>
      <c r="J36" s="403"/>
      <c r="K36" s="399" t="str">
        <f>IF(ISNUMBER(J35), IF(ISNUMBER(J36), ((ABS(J35-J36))/J35)*100, ""), "")</f>
        <v/>
      </c>
      <c r="L36" s="403"/>
      <c r="M36" s="399" t="str">
        <f>IF(ISNUMBER(L35), IF(ISNUMBER(L36), ((ABS(L35-L36))/L35)*100, ""), "")</f>
        <v/>
      </c>
      <c r="N36" s="402" t="str">
        <f>IF(ISNUMBER(Z36), AA36, "")</f>
        <v/>
      </c>
      <c r="O36" s="401" t="str">
        <f>IF(ISNUMBER(N35), IF(ISNUMBER(N36), ABS(((ABS(N35-N36))/N35)*100), ""), "")</f>
        <v/>
      </c>
      <c r="P36" s="400"/>
      <c r="Q36" s="399" t="str">
        <f>IF(ISNUMBER(P35), IF(ISNUMBER(P36), ABS(((ABS(P35-P36))/P35)*100), ""), "")</f>
        <v/>
      </c>
      <c r="R36" s="400"/>
      <c r="S36" s="399" t="str">
        <f>IF(ISNUMBER(R35), IF(ISNUMBER(R36), ABS(((ABS(R35-R36))/R35)*100), ""), "")</f>
        <v/>
      </c>
      <c r="T36" s="398"/>
      <c r="U36" s="398"/>
      <c r="V36" s="398"/>
      <c r="W36" s="398"/>
      <c r="X36" s="14"/>
      <c r="AA36" s="4">
        <f>IF(P36&gt;38,Z36-184,IF(P36&gt;36,Z36-187,IF(P36&gt;35,Z36-190,IF(P36&gt;34,Z36-192,IF(P36&gt;32,Z36-193,IF(P36&gt;30,Z36-201,IF(P36&gt;28,Z36-202,IF(P36&gt;26,Z36-206,IF(P36&gt;25,Z36-209,IF(P36&gt;24,Z36-210,IF(P36&gt;22,Z36-212,IF(P36&gt;20,Z36-216,IF(P36&gt;18,Z36-220,IF(P36&gt;16,Z36-223,IF(P36&gt;15,Z36-227,IF(P36&gt;14,Z36-228,IF(P36&gt;12,Z36-229,IF(P36&gt;10,Z36-223,IF(P36&gt;-1,Z36-237)))))))))))))))))))</f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7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397"/>
      <c r="C40" s="397"/>
      <c r="D40" s="397"/>
      <c r="E40" s="397"/>
      <c r="F40" s="4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</row>
    <row r="41" spans="1:27" ht="12.75" customHeight="1" x14ac:dyDescent="0.2">
      <c r="B41" s="397"/>
      <c r="C41" s="397"/>
      <c r="D41" s="397"/>
      <c r="E41" s="397"/>
      <c r="F41" s="4"/>
      <c r="L41" s="397"/>
      <c r="M41" s="397"/>
      <c r="N41" s="397"/>
      <c r="O41" s="397"/>
      <c r="P41" s="397"/>
      <c r="Q41" s="397"/>
      <c r="R41" s="397"/>
      <c r="S41" s="397"/>
      <c r="T41" s="397"/>
      <c r="U41" s="397"/>
      <c r="V41" s="397"/>
      <c r="W41" s="397"/>
      <c r="X41" s="397"/>
    </row>
    <row r="42" spans="1:27" ht="12.75" customHeight="1" x14ac:dyDescent="0.2">
      <c r="B42" s="397"/>
      <c r="C42" s="397"/>
      <c r="D42" s="397"/>
      <c r="E42" s="397"/>
      <c r="F42" s="4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</row>
    <row r="43" spans="1:27" ht="12.75" customHeight="1" x14ac:dyDescent="0.2">
      <c r="B43" s="397"/>
      <c r="C43" s="397"/>
      <c r="D43" s="397"/>
      <c r="E43" s="397"/>
      <c r="F43" s="4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</row>
    <row r="44" spans="1:27" ht="12.75" customHeight="1" x14ac:dyDescent="0.2">
      <c r="B44" s="397"/>
      <c r="C44" s="397"/>
      <c r="D44" s="397"/>
      <c r="E44" s="397"/>
      <c r="F44" s="4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</row>
    <row r="45" spans="1:27" ht="12.75" customHeight="1" x14ac:dyDescent="0.2">
      <c r="B45" s="397"/>
      <c r="C45" s="397"/>
      <c r="D45" s="397"/>
      <c r="E45" s="397"/>
      <c r="F45" s="4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</row>
    <row r="46" spans="1:27" ht="12.75" customHeight="1" x14ac:dyDescent="0.2">
      <c r="B46" s="397"/>
      <c r="C46" s="397"/>
      <c r="D46" s="397"/>
      <c r="E46" s="397"/>
      <c r="F46" s="4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</row>
    <row r="47" spans="1:27" ht="12.75" customHeight="1" x14ac:dyDescent="0.2">
      <c r="B47" s="397"/>
      <c r="C47" s="397"/>
      <c r="D47" s="397"/>
      <c r="E47" s="397"/>
      <c r="F47" s="4"/>
      <c r="L47" s="397"/>
      <c r="M47" s="397"/>
      <c r="N47" s="397"/>
      <c r="O47" s="397"/>
      <c r="P47" s="397"/>
      <c r="Q47" s="397"/>
      <c r="R47" s="397"/>
      <c r="S47" s="397"/>
      <c r="T47" s="397"/>
      <c r="U47" s="397"/>
      <c r="V47" s="397"/>
      <c r="W47" s="397"/>
      <c r="X47" s="397"/>
    </row>
    <row r="48" spans="1:27" ht="12.75" customHeight="1" x14ac:dyDescent="0.2">
      <c r="B48" s="397"/>
      <c r="C48" s="397"/>
      <c r="D48" s="397"/>
      <c r="E48" s="397"/>
      <c r="F48" s="4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</row>
    <row r="49" spans="2:24" ht="12.75" customHeight="1" x14ac:dyDescent="0.2">
      <c r="B49" s="371" t="s">
        <v>58</v>
      </c>
      <c r="C49" s="348"/>
      <c r="D49" s="349"/>
      <c r="E49" s="397"/>
      <c r="F49" s="4"/>
      <c r="L49" s="397"/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</row>
    <row r="50" spans="2:24" ht="12.75" customHeight="1" x14ac:dyDescent="0.2">
      <c r="B50" s="372">
        <f ca="1">MAX(A14:A36)</f>
        <v>24</v>
      </c>
      <c r="C50" s="350"/>
      <c r="D50" s="351"/>
      <c r="E50" s="397"/>
      <c r="F50" s="4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8:F8"/>
    <mergeCell ref="D10:W10"/>
    <mergeCell ref="V39:W39"/>
    <mergeCell ref="B49:D49"/>
    <mergeCell ref="B50:D50"/>
    <mergeCell ref="E7:F7"/>
    <mergeCell ref="D2:D3"/>
    <mergeCell ref="E2:H3"/>
    <mergeCell ref="R2:R3"/>
    <mergeCell ref="E6:F6"/>
    <mergeCell ref="O2:P3"/>
    <mergeCell ref="Q2:Q3"/>
    <mergeCell ref="E5:F5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8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9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10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11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12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13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14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2"/>
  <sheetViews>
    <sheetView topLeftCell="B1" zoomScale="60" zoomScaleNormal="60" zoomScaleSheetLayoutView="75" workbookViewId="0">
      <selection activeCell="P20" sqref="P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"/>
    </row>
    <row r="2" spans="1:13" ht="9.9499999999999993" customHeight="1" x14ac:dyDescent="0.2">
      <c r="B2" s="73"/>
      <c r="C2" s="342" t="s">
        <v>65</v>
      </c>
      <c r="D2" s="343"/>
      <c r="E2" s="343"/>
      <c r="F2" s="343"/>
      <c r="G2" s="343"/>
      <c r="H2" s="343"/>
      <c r="I2" s="343"/>
      <c r="J2" s="343"/>
      <c r="M2" s="14"/>
    </row>
    <row r="3" spans="1:13" ht="18.75" customHeight="1" x14ac:dyDescent="0.2">
      <c r="B3" s="73"/>
      <c r="C3" s="342"/>
      <c r="D3" s="343"/>
      <c r="E3" s="343"/>
      <c r="F3" s="343"/>
      <c r="G3" s="343"/>
      <c r="H3" s="343"/>
      <c r="I3" s="343"/>
      <c r="J3" s="343"/>
      <c r="M3" s="14"/>
    </row>
    <row r="4" spans="1:13" ht="25.15" customHeight="1" x14ac:dyDescent="0.2">
      <c r="B4" s="73"/>
      <c r="C4" s="352" t="s">
        <v>52</v>
      </c>
      <c r="D4" s="353" t="str">
        <f>'Groundwater Profile Log'!C2</f>
        <v>Trinity</v>
      </c>
      <c r="E4" s="108"/>
      <c r="F4" s="344"/>
      <c r="G4" s="344"/>
      <c r="H4" s="146"/>
      <c r="I4" s="345" t="s">
        <v>14</v>
      </c>
      <c r="J4" s="345"/>
      <c r="K4" s="295" t="str">
        <f>Front!M2</f>
        <v>DPT10</v>
      </c>
      <c r="M4" s="14" t="s">
        <v>13</v>
      </c>
    </row>
    <row r="5" spans="1:13" s="9" customFormat="1" ht="12.95" customHeight="1" x14ac:dyDescent="0.2">
      <c r="B5" s="101"/>
      <c r="C5" s="352"/>
      <c r="D5" s="353"/>
      <c r="E5" s="108"/>
      <c r="F5" s="344"/>
      <c r="G5" s="344"/>
      <c r="H5" s="146"/>
      <c r="I5" s="345"/>
      <c r="J5" s="345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4"/>
      <c r="G6" s="344"/>
      <c r="H6" s="146"/>
      <c r="I6" s="110"/>
      <c r="J6" s="104"/>
      <c r="K6" s="292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42544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3" t="str">
        <f>Front!L5</f>
        <v>Gas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1">
        <f>Front!L6</f>
        <v>36.774251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1">
        <f>Front!L7</f>
        <v>69.504791999999995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-30</v>
      </c>
      <c r="H10" s="147"/>
      <c r="I10" s="145"/>
      <c r="J10" s="139" t="s">
        <v>23</v>
      </c>
      <c r="K10" s="293">
        <f>Front!L8</f>
        <v>65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296" t="s">
        <v>63</v>
      </c>
      <c r="H13" s="294" t="s">
        <v>67</v>
      </c>
      <c r="I13" s="164" t="s">
        <v>30</v>
      </c>
      <c r="J13" s="299" t="s">
        <v>39</v>
      </c>
      <c r="K13" s="297" t="s">
        <v>74</v>
      </c>
      <c r="L13" s="346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47"/>
      <c r="M14" s="31"/>
    </row>
    <row r="15" spans="1:13" s="24" customFormat="1" ht="9.6" customHeight="1" x14ac:dyDescent="0.2">
      <c r="B15" s="17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-47.7</v>
      </c>
      <c r="D16" s="173" t="s">
        <v>83</v>
      </c>
      <c r="E16" s="298">
        <f>IF(ISNUMBER(C16), LOOKUP(D16,{"IK Decreased When Hammer Stopped","IK Increased When Hammer Stopped","No Change When Hammer Stopped"},{1,2,3}), "")</f>
        <v>3</v>
      </c>
      <c r="F16" s="173">
        <v>0.41949999999999998</v>
      </c>
      <c r="G16" s="174">
        <v>80</v>
      </c>
      <c r="H16" s="174">
        <v>5.8999999999999999E-3</v>
      </c>
      <c r="I16" s="173" t="s">
        <v>84</v>
      </c>
      <c r="J16" s="174" t="s">
        <v>85</v>
      </c>
      <c r="K16" s="298">
        <f>IF(ISNUMBER(C16),LOOKUP(J16,{"Broken Down Hole equipment","NA","Reached Target Depth","ROP Dropped Below Threshold","Sudden Hard Refusal"},{7,11,8,9,10}),"")</f>
        <v>11</v>
      </c>
      <c r="L16" s="279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-48.190199999999997</v>
      </c>
      <c r="D17" s="173" t="s">
        <v>86</v>
      </c>
      <c r="E17" s="298">
        <f>IF(ISNUMBER(C17), LOOKUP(D17,{"IK Decreased When Hammer Stopped","IK Increased When Hammer Stopped","No Change When Hammer Stopped"},{1,2,3}), "")</f>
        <v>1</v>
      </c>
      <c r="F17" s="303">
        <v>21.303799999999999</v>
      </c>
      <c r="G17" s="174">
        <v>80</v>
      </c>
      <c r="H17" s="174">
        <v>0.31040000000000001</v>
      </c>
      <c r="I17" s="173" t="s">
        <v>87</v>
      </c>
      <c r="J17" s="174" t="s">
        <v>85</v>
      </c>
      <c r="K17" s="298">
        <f>IF(ISNUMBER(C17),LOOKUP(J17,{"Broken Down Hole equipment","NA","Reached Target Depth","ROP Dropped Below Threshold","Sudden Hard Refusal"},{7,11,8,9,10}),"")</f>
        <v>11</v>
      </c>
      <c r="L17" s="279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-50.825600000000001</v>
      </c>
      <c r="D18" s="173" t="s">
        <v>86</v>
      </c>
      <c r="E18" s="298">
        <f>IF(ISNUMBER(C18), LOOKUP(D18,{"IK Decreased When Hammer Stopped","IK Increased When Hammer Stopped","No Change When Hammer Stopped"},{1,2,3}), "")</f>
        <v>1</v>
      </c>
      <c r="F18" s="303">
        <v>72.098299999999995</v>
      </c>
      <c r="G18" s="174">
        <v>80</v>
      </c>
      <c r="H18" s="174">
        <v>1.1731</v>
      </c>
      <c r="I18" s="173" t="s">
        <v>88</v>
      </c>
      <c r="J18" s="174" t="s">
        <v>85</v>
      </c>
      <c r="K18" s="298">
        <f>IF(ISNUMBER(C18),LOOKUP(J18,{"Broken Down Hole equipment","NA","Reached Target Depth","ROP Dropped Below Threshold","Sudden Hard Refusal"},{7,11,8,9,10}),"")</f>
        <v>11</v>
      </c>
      <c r="L18" s="279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-52.8795</v>
      </c>
      <c r="D19" s="173" t="s">
        <v>86</v>
      </c>
      <c r="E19" s="298">
        <f>IF(ISNUMBER(C19), LOOKUP(D19,{"IK Decreased When Hammer Stopped","IK Increased When Hammer Stopped","No Change When Hammer Stopped"},{1,2,3}), "")</f>
        <v>1</v>
      </c>
      <c r="F19" s="303">
        <v>35.655700000000003</v>
      </c>
      <c r="G19" s="174">
        <v>80</v>
      </c>
      <c r="H19" s="174">
        <v>0.53359999999999996</v>
      </c>
      <c r="I19" s="173" t="s">
        <v>89</v>
      </c>
      <c r="J19" s="174" t="s">
        <v>85</v>
      </c>
      <c r="K19" s="298">
        <f>IF(ISNUMBER(C19),LOOKUP(J19,{"Broken Down Hole equipment","NA","Reached Target Depth","ROP Dropped Below Threshold","Sudden Hard Refusal"},{7,11,8,9,10}),"")</f>
        <v>11</v>
      </c>
      <c r="L19" s="279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-57.8</v>
      </c>
      <c r="D20" s="173" t="s">
        <v>86</v>
      </c>
      <c r="E20" s="298">
        <f>IF(ISNUMBER(C20), LOOKUP(D20,{"IK Decreased When Hammer Stopped","IK Increased When Hammer Stopped","No Change When Hammer Stopped"},{1,2,3}), "")</f>
        <v>1</v>
      </c>
      <c r="F20" s="303">
        <v>10.1043</v>
      </c>
      <c r="G20" s="174">
        <v>100</v>
      </c>
      <c r="H20" s="174">
        <v>0.1449</v>
      </c>
      <c r="I20" s="173" t="s">
        <v>90</v>
      </c>
      <c r="J20" s="174" t="s">
        <v>85</v>
      </c>
      <c r="K20" s="298">
        <f>IF(ISNUMBER(C20),LOOKUP(J20,{"Broken Down Hole equipment","NA","Reached Target Depth","ROP Dropped Below Threshold","Sudden Hard Refusal"},{7,11,8,9,10}),"")</f>
        <v>11</v>
      </c>
      <c r="L20" s="279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-61.991199999999999</v>
      </c>
      <c r="D21" s="173" t="s">
        <v>91</v>
      </c>
      <c r="E21" s="298">
        <f>IF(ISNUMBER(C21), LOOKUP(D21,{"IK Decreased When Hammer Stopped","IK Increased When Hammer Stopped","No Change When Hammer Stopped"},{1,2,3}), "")</f>
        <v>2</v>
      </c>
      <c r="F21" s="303">
        <v>39.121200000000002</v>
      </c>
      <c r="G21" s="174">
        <v>100</v>
      </c>
      <c r="H21" s="174">
        <v>0.59970000000000001</v>
      </c>
      <c r="I21" s="173" t="s">
        <v>92</v>
      </c>
      <c r="J21" s="174" t="s">
        <v>85</v>
      </c>
      <c r="K21" s="298">
        <f>IF(ISNUMBER(C21),LOOKUP(J21,{"Broken Down Hole equipment","NA","Reached Target Depth","ROP Dropped Below Threshold","Sudden Hard Refusal"},{7,11,8,9,10}),"")</f>
        <v>11</v>
      </c>
      <c r="L21" s="279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-67.003299999999996</v>
      </c>
      <c r="D22" s="173" t="s">
        <v>83</v>
      </c>
      <c r="E22" s="298">
        <f>IF(ISNUMBER(C22), LOOKUP(D22,{"IK Decreased When Hammer Stopped","IK Increased When Hammer Stopped","No Change When Hammer Stopped"},{1,2,3}), "")</f>
        <v>3</v>
      </c>
      <c r="F22" s="303">
        <v>63.997199999999999</v>
      </c>
      <c r="G22" s="174">
        <v>100</v>
      </c>
      <c r="H22" s="174">
        <v>1.054</v>
      </c>
      <c r="I22" s="173" t="s">
        <v>93</v>
      </c>
      <c r="J22" s="174" t="s">
        <v>85</v>
      </c>
      <c r="K22" s="298">
        <f>IF(ISNUMBER(C22),LOOKUP(J22,{"Broken Down Hole equipment","NA","Reached Target Depth","ROP Dropped Below Threshold","Sudden Hard Refusal"},{7,11,8,9,10}),"")</f>
        <v>11</v>
      </c>
      <c r="L22" s="279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-72.905500000000004</v>
      </c>
      <c r="D23" s="173" t="s">
        <v>86</v>
      </c>
      <c r="E23" s="298">
        <f>IF(ISNUMBER(C23), LOOKUP(D23,{"IK Decreased When Hammer Stopped","IK Increased When Hammer Stopped","No Change When Hammer Stopped"},{1,2,3}), "")</f>
        <v>1</v>
      </c>
      <c r="F23" s="303">
        <v>85.930199999999999</v>
      </c>
      <c r="G23" s="174">
        <v>120</v>
      </c>
      <c r="H23" s="174">
        <v>1.6137999999999999</v>
      </c>
      <c r="I23" s="173" t="s">
        <v>94</v>
      </c>
      <c r="J23" s="174" t="s">
        <v>85</v>
      </c>
      <c r="K23" s="298">
        <f>IF(ISNUMBER(C23),LOOKUP(J23,{"Broken Down Hole equipment","NA","Reached Target Depth","ROP Dropped Below Threshold","Sudden Hard Refusal"},{7,11,8,9,10}),"")</f>
        <v>11</v>
      </c>
      <c r="L23" s="279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-73.5</v>
      </c>
      <c r="D24" s="173" t="s">
        <v>83</v>
      </c>
      <c r="E24" s="298">
        <f>IF(ISNUMBER(C24), LOOKUP(D24,{"IK Decreased When Hammer Stopped","IK Increased When Hammer Stopped","No Change When Hammer Stopped"},{1,2,3}), "")</f>
        <v>3</v>
      </c>
      <c r="F24" s="303">
        <v>83.472999999999999</v>
      </c>
      <c r="G24" s="174">
        <v>120</v>
      </c>
      <c r="H24" s="174">
        <v>1.5491999999999999</v>
      </c>
      <c r="I24" s="173" t="s">
        <v>95</v>
      </c>
      <c r="J24" s="174" t="s">
        <v>85</v>
      </c>
      <c r="K24" s="298">
        <f>IF(ISNUMBER(C24),LOOKUP(J24,{"Broken Down Hole equipment","NA","Reached Target Depth","ROP Dropped Below Threshold","Sudden Hard Refusal"},{7,11,8,9,10}),"")</f>
        <v>11</v>
      </c>
      <c r="L24" s="279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-78</v>
      </c>
      <c r="D25" s="173" t="s">
        <v>83</v>
      </c>
      <c r="E25" s="298">
        <f>IF(ISNUMBER(C25), LOOKUP(D25,{"IK Decreased When Hammer Stopped","IK Increased When Hammer Stopped","No Change When Hammer Stopped"},{1,2,3}), "")</f>
        <v>3</v>
      </c>
      <c r="F25" s="303">
        <v>0.38469999999999999</v>
      </c>
      <c r="G25" s="308">
        <v>120</v>
      </c>
      <c r="H25" s="308">
        <v>5.4000000000000003E-3</v>
      </c>
      <c r="I25" s="173" t="s">
        <v>96</v>
      </c>
      <c r="J25" s="308" t="s">
        <v>97</v>
      </c>
      <c r="K25" s="298">
        <f>IF(ISNUMBER(C25),LOOKUP(J25,{"Broken Down Hole equipment","NA","Reached Target Depth","ROP Dropped Below Threshold","Sudden Hard Refusal"},{7,11,8,9,10}),"")</f>
        <v>9</v>
      </c>
      <c r="L25" s="279" t="s">
        <v>177</v>
      </c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-82.7</v>
      </c>
      <c r="D26" s="173" t="s">
        <v>83</v>
      </c>
      <c r="E26" s="298">
        <f>IF(ISNUMBER(C26), LOOKUP(D26,{"IK Decreased When Hammer Stopped","IK Increased When Hammer Stopped","No Change When Hammer Stopped"},{1,2,3}), "")</f>
        <v>3</v>
      </c>
      <c r="F26" s="303">
        <v>17.7834</v>
      </c>
      <c r="G26" s="308">
        <v>120</v>
      </c>
      <c r="H26" s="308">
        <v>0.26140000000000002</v>
      </c>
      <c r="I26" s="173" t="s">
        <v>178</v>
      </c>
      <c r="J26" s="308" t="s">
        <v>85</v>
      </c>
      <c r="K26" s="298">
        <f>IF(ISNUMBER(C26),LOOKUP(J26,{"Broken Down Hole equipment","NA","Reached Target Depth","ROP Dropped Below Threshold","Sudden Hard Refusal"},{7,11,8,9,10}),"")</f>
        <v>11</v>
      </c>
      <c r="L26" s="279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-85.1</v>
      </c>
      <c r="D27" s="173" t="s">
        <v>83</v>
      </c>
      <c r="E27" s="298">
        <f>IF(ISNUMBER(C27), LOOKUP(D27,{"IK Decreased When Hammer Stopped","IK Increased When Hammer Stopped","No Change When Hammer Stopped"},{1,2,3}), "")</f>
        <v>3</v>
      </c>
      <c r="F27" s="303">
        <v>12.8758</v>
      </c>
      <c r="G27" s="308">
        <v>120</v>
      </c>
      <c r="H27" s="308">
        <v>0.18690000000000001</v>
      </c>
      <c r="I27" s="173" t="s">
        <v>179</v>
      </c>
      <c r="J27" s="308" t="s">
        <v>85</v>
      </c>
      <c r="K27" s="298">
        <f>IF(ISNUMBER(C27),LOOKUP(J27,{"Broken Down Hole equipment","NA","Reached Target Depth","ROP Dropped Below Threshold","Sudden Hard Refusal"},{7,11,8,9,10}),"")</f>
        <v>11</v>
      </c>
      <c r="L27" s="279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-83.6</v>
      </c>
      <c r="D28" s="173" t="s">
        <v>83</v>
      </c>
      <c r="E28" s="298">
        <f>IF(ISNUMBER(C28), LOOKUP(D28,{"IK Decreased When Hammer Stopped","IK Increased When Hammer Stopped","No Change When Hammer Stopped"},{1,2,3}), "")</f>
        <v>3</v>
      </c>
      <c r="F28" s="303">
        <v>0.3836</v>
      </c>
      <c r="G28" s="308">
        <v>120</v>
      </c>
      <c r="H28" s="308">
        <v>5.4000000000000003E-3</v>
      </c>
      <c r="I28" s="173" t="s">
        <v>180</v>
      </c>
      <c r="J28" s="308" t="s">
        <v>97</v>
      </c>
      <c r="K28" s="298">
        <f>IF(ISNUMBER(C28),LOOKUP(J28,{"Broken Down Hole equipment","NA","Reached Target Depth","ROP Dropped Below Threshold","Sudden Hard Refusal"},{7,11,8,9,10}),"")</f>
        <v>9</v>
      </c>
      <c r="L28" s="280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41"/>
      <c r="D29" s="141"/>
      <c r="E29" s="298" t="str">
        <f>IF(ISNUMBER(C29), LOOKUP(D29,{"IK Decreased When Hammer Stopped","IK Increased When Hammer Stopped","No Change When Hammer Stopped"},{1,2,3}), "")</f>
        <v/>
      </c>
      <c r="F29" s="142"/>
      <c r="G29" s="138"/>
      <c r="H29" s="138"/>
      <c r="I29" s="138"/>
      <c r="J29" s="252"/>
      <c r="K29" s="298" t="str">
        <f>IF(ISNUMBER(C29),LOOKUP(J29,{"Broken Down Hole equipment","NA","Reached Target Depth","ROP Dropped Below Threshold","Sudden Hard Refusal"},{7,11,8,9,10}),"")</f>
        <v/>
      </c>
      <c r="L29" s="25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41"/>
      <c r="D30" s="141"/>
      <c r="E30" s="298" t="str">
        <f>IF(ISNUMBER(C30), LOOKUP(D30,{"IK Decreased When Hammer Stopped","IK Increased When Hammer Stopped","No Change When Hammer Stopped"},{1,2,3}), "")</f>
        <v/>
      </c>
      <c r="F30" s="142"/>
      <c r="G30" s="138"/>
      <c r="H30" s="138"/>
      <c r="I30" s="138"/>
      <c r="J30" s="252"/>
      <c r="K30" s="298" t="str">
        <f>IF(ISNUMBER(C30),LOOKUP(J30,{"Broken Down Hole equipment","NA","Reached Target Depth","ROP Dropped Below Threshold","Sudden Hard Refusal"},{7,11,8,9,10}),"")</f>
        <v/>
      </c>
      <c r="L30" s="25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41"/>
      <c r="D31" s="141"/>
      <c r="E31" s="298" t="str">
        <f>IF(ISNUMBER(C31), LOOKUP(D31,{"IK Decreased When Hammer Stopped","IK Increased When Hammer Stopped","No Change When Hammer Stopped"},{1,2,3}), "")</f>
        <v/>
      </c>
      <c r="F31" s="142"/>
      <c r="G31" s="138"/>
      <c r="H31" s="138"/>
      <c r="I31" s="138"/>
      <c r="J31" s="252"/>
      <c r="K31" s="298" t="str">
        <f>IF(ISNUMBER(C31),LOOKUP(J31,{"Broken Down Hole equipment","NA","Reached Target Depth","ROP Dropped Below Threshold","Sudden Hard Refusal"},{7,11,8,9,10}),"")</f>
        <v/>
      </c>
      <c r="L31" s="25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41"/>
      <c r="D32" s="141"/>
      <c r="E32" s="298" t="str">
        <f>IF(ISNUMBER(C32), LOOKUP(D32,{"IK Decreased When Hammer Stopped","IK Increased When Hammer Stopped","No Change When Hammer Stopped"},{1,2,3}), "")</f>
        <v/>
      </c>
      <c r="F32" s="142"/>
      <c r="G32" s="138"/>
      <c r="H32" s="138"/>
      <c r="I32" s="138"/>
      <c r="J32" s="252"/>
      <c r="K32" s="298" t="str">
        <f>IF(ISNUMBER(C32),LOOKUP(J32,{"Broken Down Hole equipment","NA","Reached Target Depth","ROP Dropped Below Threshold","Sudden Hard Refusal"},{7,11,8,9,10}),"")</f>
        <v/>
      </c>
      <c r="L32" s="25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41"/>
      <c r="D33" s="141"/>
      <c r="E33" s="298" t="str">
        <f>IF(ISNUMBER(C33), LOOKUP(D33,{"IK Decreased When Hammer Stopped","IK Increased When Hammer Stopped","No Change When Hammer Stopped"},{1,2,3}), "")</f>
        <v/>
      </c>
      <c r="F33" s="142"/>
      <c r="G33" s="138"/>
      <c r="H33" s="138"/>
      <c r="I33" s="138"/>
      <c r="J33" s="252"/>
      <c r="K33" s="298" t="str">
        <f>IF(ISNUMBER(C33),LOOKUP(J33,{"Broken Down Hole equipment","NA","Reached Target Depth","ROP Dropped Below Threshold","Sudden Hard Refusal"},{7,11,8,9,10}),"")</f>
        <v/>
      </c>
      <c r="L33" s="25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41"/>
      <c r="D34" s="141"/>
      <c r="E34" s="298" t="str">
        <f>IF(ISNUMBER(C34), LOOKUP(D34,{"IK Decreased When Hammer Stopped","IK Increased When Hammer Stopped","No Change When Hammer Stopped"},{1,2,3}), "")</f>
        <v/>
      </c>
      <c r="F34" s="142"/>
      <c r="G34" s="138"/>
      <c r="H34" s="138"/>
      <c r="I34" s="138"/>
      <c r="J34" s="252"/>
      <c r="K34" s="298" t="str">
        <f>IF(ISNUMBER(C34),LOOKUP(J34,{"Broken Down Hole equipment","NA","Reached Target Depth","ROP Dropped Below Threshold","Sudden Hard Refusal"},{7,11,8,9,10}),"")</f>
        <v/>
      </c>
      <c r="L34" s="25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43"/>
      <c r="D35" s="144"/>
      <c r="E35" s="298" t="str">
        <f>IF(ISNUMBER(C35), LOOKUP(D35,{"IK Decreased When Hammer Stopped","IK Increased When Hammer Stopped","No Change When Hammer Stopped"},{1,2,3}), "")</f>
        <v/>
      </c>
      <c r="F35" s="142"/>
      <c r="G35" s="138"/>
      <c r="H35" s="138"/>
      <c r="I35" s="138"/>
      <c r="J35" s="252"/>
      <c r="K35" s="298" t="str">
        <f>IF(ISNUMBER(C35),LOOKUP(J35,{"Broken Down Hole equipment","NA","Reached Target Depth","ROP Dropped Below Threshold","Sudden Hard Refusal"},{7,11,8,9,10}),"")</f>
        <v/>
      </c>
      <c r="L35" s="254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3"/>
      <c r="D36" s="144"/>
      <c r="E36" s="298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2"/>
      <c r="K36" s="298" t="str">
        <f>IF(ISNUMBER(C36),LOOKUP(J36,{"Broken Down Hole equipment","NA","Reached Target Depth","ROP Dropped Below Threshold","Sudden Hard Refusal"},{7,11,8,9,10}),"")</f>
        <v/>
      </c>
      <c r="L36" s="254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3"/>
      <c r="D37" s="144"/>
      <c r="E37" s="298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2"/>
      <c r="K37" s="298" t="str">
        <f>IF(ISNUMBER(C37),LOOKUP(J37,{"Broken Down Hole equipment","NA","Reached Target Depth","ROP Dropped Below Threshold","Sudden Hard Refusal"},{7,11,8,9,10}),"")</f>
        <v/>
      </c>
      <c r="L37" s="254"/>
      <c r="M37" s="14"/>
    </row>
    <row r="38" spans="1:13" s="10" customFormat="1" ht="39.950000000000003" customHeight="1" x14ac:dyDescent="0.2">
      <c r="B38" s="73"/>
      <c r="C38" s="248"/>
      <c r="D38" s="249"/>
      <c r="E38" s="298" t="str">
        <f>IF(ISNUMBER(C38), LOOKUP(D38,{"IK Decreased When Hammer Stopped","IK Increased When Hammer Stopped","No Change When Hammer Stopped"},{1,2,3}), "")</f>
        <v/>
      </c>
      <c r="F38" s="251"/>
      <c r="G38" s="250"/>
      <c r="H38" s="250"/>
      <c r="I38" s="250"/>
      <c r="J38" s="253"/>
      <c r="K38" s="298" t="str">
        <f>IF(ISNUMBER(C38),LOOKUP(J38,{"Broken Down Hole equipment","NA","Reached Target Depth","ROP Dropped Below Threshold","Sudden Hard Refusal"},{7,11,8,9,10}),"")</f>
        <v/>
      </c>
      <c r="L38" s="254"/>
      <c r="M38" s="14"/>
    </row>
    <row r="39" spans="1:13" ht="9.9499999999999993" customHeight="1" x14ac:dyDescent="0.2">
      <c r="B39" s="25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27"/>
    </row>
    <row r="40" spans="1:13" x14ac:dyDescent="0.2">
      <c r="C40" s="60" t="str">
        <f ca="1">CELL("filename",B10)</f>
        <v>\\cdlp-ttfile\Site_Characterization\PROJECT FOLDER\2020 PROJECTS\20.206201008 - KGS - MiHPT &amp; APS - Marietta, GA AFP6\APS\MSTJV\[DPT10_Groundwater Profiling Log_MSTJV.xlsx]IK Behavior</v>
      </c>
    </row>
    <row r="51" spans="2:3" x14ac:dyDescent="0.2">
      <c r="B51" s="348"/>
      <c r="C51" s="349"/>
    </row>
    <row r="52" spans="2:3" x14ac:dyDescent="0.2">
      <c r="B52" s="350"/>
      <c r="C52" s="351"/>
    </row>
  </sheetData>
  <sheetProtection selectLockedCells="1"/>
  <mergeCells count="12">
    <mergeCell ref="B51:C51"/>
    <mergeCell ref="B52:C52"/>
    <mergeCell ref="C4:C5"/>
    <mergeCell ref="D4:D5"/>
    <mergeCell ref="C12:L12"/>
    <mergeCell ref="C15:L15"/>
    <mergeCell ref="C39:L39"/>
    <mergeCell ref="C1:L1"/>
    <mergeCell ref="C2:J3"/>
    <mergeCell ref="F4:G6"/>
    <mergeCell ref="I4:J5"/>
    <mergeCell ref="L13:L14"/>
  </mergeCells>
  <dataValidations count="4">
    <dataValidation type="list" allowBlank="1" showInputMessage="1" showErrorMessage="1" sqref="D29:D34 D19 D23:D24" xr:uid="{00000000-0002-0000-0100-000000000000}">
      <formula1>$C$35:$C$37</formula1>
    </dataValidation>
    <dataValidation type="list" showInputMessage="1" showErrorMessage="1" sqref="F29:F38 F17:F24" xr:uid="{00000000-0002-0000-0100-000001000000}">
      <formula1>$D$35:$D$39</formula1>
    </dataValidation>
    <dataValidation type="list" showInputMessage="1" showErrorMessage="1" sqref="F25:F28" xr:uid="{2B2C4E65-59FF-4FC2-83CE-903C0F574942}">
      <formula1>$D$36:$D$40</formula1>
    </dataValidation>
    <dataValidation type="list" allowBlank="1" showInputMessage="1" showErrorMessage="1" sqref="D28 D26" xr:uid="{D2536F56-D823-4A95-AB5A-4145DA64DC30}">
      <formula1>$C$36:$C$38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17 K16:K17 E29:E38 K29:K38 E23:E24 K23:K24 E22 K22 E20:E21 K20:K21 E18:E19 K18:K19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15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16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17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18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19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20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21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22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1"/>
      <c r="H14" s="272"/>
      <c r="I14" s="273" t="str">
        <f>IF(ISNUMBER(#REF!), IF(ISNUMBER(H14), ((ABS(#REF!-H14))/#REF!)*100, ""), "")</f>
        <v/>
      </c>
      <c r="J14" s="274"/>
      <c r="K14" s="281" t="str">
        <f>IF(ISNUMBER(#REF!), IF(ISNUMBER(J14), ((ABS(#REF!-J14))/#REF!)*100, ""), "")</f>
        <v/>
      </c>
      <c r="L14" s="274"/>
      <c r="M14" s="281" t="str">
        <f>IF(ISNUMBER(#REF!), IF(ISNUMBER(L14), ((ABS(#REF!-L14))/#REF!)*100, ""), "")</f>
        <v/>
      </c>
      <c r="N14" s="289"/>
      <c r="O14" s="290"/>
      <c r="P14" s="272"/>
      <c r="Q14" s="281" t="str">
        <f>IF(ISNUMBER(#REF!), IF(ISNUMBER(P14), ABS(((ABS(#REF!-P14))/#REF!)*100), ""), "")</f>
        <v/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1"/>
      <c r="H15" s="272"/>
      <c r="I15" s="273" t="str">
        <f t="shared" ref="I15:I36" si="1">IF(ISNUMBER(H14), IF(ISNUMBER(H15), ((ABS(H14-H15))/H14)*100, ""), "")</f>
        <v/>
      </c>
      <c r="J15" s="274"/>
      <c r="K15" s="281" t="str">
        <f t="shared" ref="K15:K36" si="2">IF(ISNUMBER(J14), IF(ISNUMBER(J15), ((ABS(J14-J15))/J14)*100, ""), "")</f>
        <v/>
      </c>
      <c r="L15" s="274"/>
      <c r="M15" s="281" t="str">
        <f t="shared" ref="M15:M36" si="3">IF(ISNUMBER(L14), IF(ISNUMBER(L15), ((ABS(L14-L15))/L14)*100, ""), "")</f>
        <v/>
      </c>
      <c r="N15" s="289" t="str">
        <f t="shared" ref="N15:N36" si="4">IF(ISNUMBER(Z15), AA15, "")</f>
        <v/>
      </c>
      <c r="O15" s="290" t="str">
        <f t="shared" ref="O15:O36" si="5">IF(ISNUMBER(N14), IF(ISNUMBER(N15), ABS(((ABS(N14-N15))/N14)*100), ""), "")</f>
        <v/>
      </c>
      <c r="P15" s="272"/>
      <c r="Q15" s="281" t="str">
        <f t="shared" ref="Q15:Q36" si="6">IF(ISNUMBER(P14), IF(ISNUMBER(P15), ABS(((ABS(P14-P15))/P14)*100), ""), "")</f>
        <v/>
      </c>
      <c r="R15" s="272"/>
      <c r="S15" s="281" t="str">
        <f t="shared" ref="S15:S36" si="7">IF(ISNUMBER(R14), IF(ISNUMBER(R15), ABS(((ABS(R14-R15))/R14)*100), ""), "")</f>
        <v/>
      </c>
      <c r="T15" s="270"/>
      <c r="U15" s="270"/>
      <c r="V15" s="270"/>
      <c r="W15" s="270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1"/>
      <c r="H16" s="272"/>
      <c r="I16" s="273" t="str">
        <f t="shared" si="1"/>
        <v/>
      </c>
      <c r="J16" s="274"/>
      <c r="K16" s="281" t="str">
        <f t="shared" si="2"/>
        <v/>
      </c>
      <c r="L16" s="274"/>
      <c r="M16" s="281" t="str">
        <f t="shared" si="3"/>
        <v/>
      </c>
      <c r="N16" s="289" t="str">
        <f t="shared" si="4"/>
        <v/>
      </c>
      <c r="O16" s="290" t="str">
        <f t="shared" si="5"/>
        <v/>
      </c>
      <c r="P16" s="272"/>
      <c r="Q16" s="281" t="str">
        <f t="shared" si="6"/>
        <v/>
      </c>
      <c r="R16" s="272"/>
      <c r="S16" s="281" t="str">
        <f t="shared" si="7"/>
        <v/>
      </c>
      <c r="T16" s="270"/>
      <c r="U16" s="270"/>
      <c r="V16" s="270"/>
      <c r="W16" s="270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1"/>
      <c r="H17" s="272"/>
      <c r="I17" s="273" t="str">
        <f t="shared" si="1"/>
        <v/>
      </c>
      <c r="J17" s="274"/>
      <c r="K17" s="281" t="str">
        <f t="shared" si="2"/>
        <v/>
      </c>
      <c r="L17" s="274"/>
      <c r="M17" s="281" t="str">
        <f t="shared" si="3"/>
        <v/>
      </c>
      <c r="N17" s="289" t="str">
        <f t="shared" si="4"/>
        <v/>
      </c>
      <c r="O17" s="290" t="str">
        <f t="shared" si="5"/>
        <v/>
      </c>
      <c r="P17" s="272"/>
      <c r="Q17" s="281" t="str">
        <f t="shared" si="6"/>
        <v/>
      </c>
      <c r="R17" s="272"/>
      <c r="S17" s="281" t="str">
        <f t="shared" si="7"/>
        <v/>
      </c>
      <c r="T17" s="270"/>
      <c r="U17" s="270"/>
      <c r="V17" s="270"/>
      <c r="W17" s="270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1"/>
      <c r="H18" s="272"/>
      <c r="I18" s="273" t="str">
        <f t="shared" si="1"/>
        <v/>
      </c>
      <c r="J18" s="274"/>
      <c r="K18" s="281" t="str">
        <f t="shared" si="2"/>
        <v/>
      </c>
      <c r="L18" s="274"/>
      <c r="M18" s="281" t="str">
        <f t="shared" si="3"/>
        <v/>
      </c>
      <c r="N18" s="289" t="str">
        <f t="shared" si="4"/>
        <v/>
      </c>
      <c r="O18" s="290" t="str">
        <f t="shared" si="5"/>
        <v/>
      </c>
      <c r="P18" s="272"/>
      <c r="Q18" s="281" t="str">
        <f t="shared" si="6"/>
        <v/>
      </c>
      <c r="R18" s="272"/>
      <c r="S18" s="281" t="str">
        <f t="shared" si="7"/>
        <v/>
      </c>
      <c r="T18" s="270"/>
      <c r="U18" s="270"/>
      <c r="V18" s="270"/>
      <c r="W18" s="270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si="1"/>
        <v/>
      </c>
      <c r="J19" s="274"/>
      <c r="K19" s="281" t="str">
        <f t="shared" si="2"/>
        <v/>
      </c>
      <c r="L19" s="274"/>
      <c r="M19" s="281" t="str">
        <f t="shared" si="3"/>
        <v/>
      </c>
      <c r="N19" s="289" t="str">
        <f t="shared" si="4"/>
        <v/>
      </c>
      <c r="O19" s="290" t="str">
        <f t="shared" si="5"/>
        <v/>
      </c>
      <c r="P19" s="272"/>
      <c r="Q19" s="281" t="str">
        <f t="shared" si="6"/>
        <v/>
      </c>
      <c r="R19" s="272"/>
      <c r="S19" s="281" t="str">
        <f t="shared" si="7"/>
        <v/>
      </c>
      <c r="T19" s="270"/>
      <c r="U19" s="270"/>
      <c r="V19" s="270"/>
      <c r="W19" s="270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1"/>
        <v/>
      </c>
      <c r="J20" s="274"/>
      <c r="K20" s="281" t="str">
        <f t="shared" si="2"/>
        <v/>
      </c>
      <c r="L20" s="274"/>
      <c r="M20" s="281" t="str">
        <f t="shared" si="3"/>
        <v/>
      </c>
      <c r="N20" s="289" t="str">
        <f t="shared" si="4"/>
        <v/>
      </c>
      <c r="O20" s="290" t="str">
        <f t="shared" si="5"/>
        <v/>
      </c>
      <c r="P20" s="272"/>
      <c r="Q20" s="281" t="str">
        <f t="shared" si="6"/>
        <v/>
      </c>
      <c r="R20" s="272"/>
      <c r="S20" s="281" t="str">
        <f t="shared" si="7"/>
        <v/>
      </c>
      <c r="T20" s="270"/>
      <c r="U20" s="270"/>
      <c r="V20" s="270"/>
      <c r="W20" s="270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1"/>
        <v/>
      </c>
      <c r="J21" s="274"/>
      <c r="K21" s="281" t="str">
        <f t="shared" si="2"/>
        <v/>
      </c>
      <c r="L21" s="274"/>
      <c r="M21" s="281" t="str">
        <f t="shared" si="3"/>
        <v/>
      </c>
      <c r="N21" s="289" t="str">
        <f t="shared" si="4"/>
        <v/>
      </c>
      <c r="O21" s="290" t="str">
        <f t="shared" si="5"/>
        <v/>
      </c>
      <c r="P21" s="272"/>
      <c r="Q21" s="281" t="str">
        <f t="shared" si="6"/>
        <v/>
      </c>
      <c r="R21" s="272"/>
      <c r="S21" s="281" t="str">
        <f t="shared" si="7"/>
        <v/>
      </c>
      <c r="T21" s="270"/>
      <c r="U21" s="270"/>
      <c r="V21" s="270"/>
      <c r="W21" s="270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1"/>
        <v/>
      </c>
      <c r="J22" s="274"/>
      <c r="K22" s="281" t="str">
        <f t="shared" si="2"/>
        <v/>
      </c>
      <c r="L22" s="274"/>
      <c r="M22" s="281" t="str">
        <f t="shared" si="3"/>
        <v/>
      </c>
      <c r="N22" s="289" t="str">
        <f t="shared" si="4"/>
        <v/>
      </c>
      <c r="O22" s="290" t="str">
        <f t="shared" si="5"/>
        <v/>
      </c>
      <c r="P22" s="272"/>
      <c r="Q22" s="281" t="str">
        <f t="shared" si="6"/>
        <v/>
      </c>
      <c r="R22" s="272"/>
      <c r="S22" s="281" t="str">
        <f t="shared" si="7"/>
        <v/>
      </c>
      <c r="T22" s="270"/>
      <c r="U22" s="270"/>
      <c r="V22" s="270"/>
      <c r="W22" s="270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1"/>
        <v/>
      </c>
      <c r="J23" s="274"/>
      <c r="K23" s="281" t="str">
        <f t="shared" si="2"/>
        <v/>
      </c>
      <c r="L23" s="274"/>
      <c r="M23" s="281" t="str">
        <f t="shared" si="3"/>
        <v/>
      </c>
      <c r="N23" s="289" t="str">
        <f t="shared" si="4"/>
        <v/>
      </c>
      <c r="O23" s="290" t="str">
        <f t="shared" si="5"/>
        <v/>
      </c>
      <c r="P23" s="272"/>
      <c r="Q23" s="281" t="str">
        <f t="shared" si="6"/>
        <v/>
      </c>
      <c r="R23" s="272"/>
      <c r="S23" s="281" t="str">
        <f t="shared" si="7"/>
        <v/>
      </c>
      <c r="T23" s="270"/>
      <c r="U23" s="270"/>
      <c r="V23" s="270"/>
      <c r="W23" s="270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1"/>
        <v/>
      </c>
      <c r="J24" s="274"/>
      <c r="K24" s="281" t="str">
        <f t="shared" si="2"/>
        <v/>
      </c>
      <c r="L24" s="274"/>
      <c r="M24" s="281" t="str">
        <f t="shared" si="3"/>
        <v/>
      </c>
      <c r="N24" s="289" t="str">
        <f t="shared" si="4"/>
        <v/>
      </c>
      <c r="O24" s="290" t="str">
        <f t="shared" si="5"/>
        <v/>
      </c>
      <c r="P24" s="272"/>
      <c r="Q24" s="281" t="str">
        <f t="shared" si="6"/>
        <v/>
      </c>
      <c r="R24" s="272"/>
      <c r="S24" s="281" t="str">
        <f t="shared" si="7"/>
        <v/>
      </c>
      <c r="T24" s="270"/>
      <c r="U24" s="270"/>
      <c r="V24" s="270"/>
      <c r="W24" s="270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1"/>
        <v/>
      </c>
      <c r="J25" s="274"/>
      <c r="K25" s="281" t="str">
        <f t="shared" si="2"/>
        <v/>
      </c>
      <c r="L25" s="274"/>
      <c r="M25" s="281" t="str">
        <f t="shared" si="3"/>
        <v/>
      </c>
      <c r="N25" s="289" t="str">
        <f t="shared" si="4"/>
        <v/>
      </c>
      <c r="O25" s="290" t="str">
        <f t="shared" si="5"/>
        <v/>
      </c>
      <c r="P25" s="272"/>
      <c r="Q25" s="281" t="str">
        <f t="shared" si="6"/>
        <v/>
      </c>
      <c r="R25" s="272"/>
      <c r="S25" s="281" t="str">
        <f t="shared" si="7"/>
        <v/>
      </c>
      <c r="T25" s="270"/>
      <c r="U25" s="270"/>
      <c r="V25" s="270"/>
      <c r="W25" s="270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1"/>
        <v/>
      </c>
      <c r="J26" s="274"/>
      <c r="K26" s="281" t="str">
        <f t="shared" si="2"/>
        <v/>
      </c>
      <c r="L26" s="274"/>
      <c r="M26" s="281" t="str">
        <f t="shared" si="3"/>
        <v/>
      </c>
      <c r="N26" s="289" t="str">
        <f t="shared" si="4"/>
        <v/>
      </c>
      <c r="O26" s="290" t="str">
        <f t="shared" si="5"/>
        <v/>
      </c>
      <c r="P26" s="272"/>
      <c r="Q26" s="281" t="str">
        <f t="shared" si="6"/>
        <v/>
      </c>
      <c r="R26" s="272"/>
      <c r="S26" s="281" t="str">
        <f t="shared" si="7"/>
        <v/>
      </c>
      <c r="T26" s="270"/>
      <c r="U26" s="270"/>
      <c r="V26" s="270"/>
      <c r="W26" s="270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1"/>
        <v/>
      </c>
      <c r="J27" s="274"/>
      <c r="K27" s="281" t="str">
        <f t="shared" si="2"/>
        <v/>
      </c>
      <c r="L27" s="274"/>
      <c r="M27" s="281" t="str">
        <f t="shared" si="3"/>
        <v/>
      </c>
      <c r="N27" s="289" t="str">
        <f t="shared" si="4"/>
        <v/>
      </c>
      <c r="O27" s="290" t="str">
        <f t="shared" si="5"/>
        <v/>
      </c>
      <c r="P27" s="272"/>
      <c r="Q27" s="281" t="str">
        <f t="shared" si="6"/>
        <v/>
      </c>
      <c r="R27" s="272"/>
      <c r="S27" s="281" t="str">
        <f t="shared" si="7"/>
        <v/>
      </c>
      <c r="T27" s="270"/>
      <c r="U27" s="270"/>
      <c r="V27" s="270"/>
      <c r="W27" s="270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1"/>
        <v/>
      </c>
      <c r="J28" s="274"/>
      <c r="K28" s="281" t="str">
        <f t="shared" si="2"/>
        <v/>
      </c>
      <c r="L28" s="274"/>
      <c r="M28" s="281" t="str">
        <f t="shared" si="3"/>
        <v/>
      </c>
      <c r="N28" s="289" t="str">
        <f t="shared" si="4"/>
        <v/>
      </c>
      <c r="O28" s="290" t="str">
        <f t="shared" si="5"/>
        <v/>
      </c>
      <c r="P28" s="272"/>
      <c r="Q28" s="281" t="str">
        <f t="shared" si="6"/>
        <v/>
      </c>
      <c r="R28" s="272"/>
      <c r="S28" s="281" t="str">
        <f t="shared" si="7"/>
        <v/>
      </c>
      <c r="T28" s="270"/>
      <c r="U28" s="270"/>
      <c r="V28" s="270"/>
      <c r="W28" s="270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1"/>
        <v/>
      </c>
      <c r="J29" s="274"/>
      <c r="K29" s="281" t="str">
        <f t="shared" si="2"/>
        <v/>
      </c>
      <c r="L29" s="274"/>
      <c r="M29" s="281" t="str">
        <f t="shared" si="3"/>
        <v/>
      </c>
      <c r="N29" s="289" t="str">
        <f t="shared" si="4"/>
        <v/>
      </c>
      <c r="O29" s="290" t="str">
        <f t="shared" si="5"/>
        <v/>
      </c>
      <c r="P29" s="272"/>
      <c r="Q29" s="281" t="str">
        <f t="shared" si="6"/>
        <v/>
      </c>
      <c r="R29" s="272"/>
      <c r="S29" s="281" t="str">
        <f t="shared" si="7"/>
        <v/>
      </c>
      <c r="T29" s="270"/>
      <c r="U29" s="270"/>
      <c r="V29" s="270"/>
      <c r="W29" s="270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1"/>
        <v/>
      </c>
      <c r="J30" s="274"/>
      <c r="K30" s="281" t="str">
        <f t="shared" si="2"/>
        <v/>
      </c>
      <c r="L30" s="274"/>
      <c r="M30" s="281" t="str">
        <f t="shared" si="3"/>
        <v/>
      </c>
      <c r="N30" s="289" t="str">
        <f t="shared" si="4"/>
        <v/>
      </c>
      <c r="O30" s="290" t="str">
        <f t="shared" si="5"/>
        <v/>
      </c>
      <c r="P30" s="272"/>
      <c r="Q30" s="281" t="str">
        <f t="shared" si="6"/>
        <v/>
      </c>
      <c r="R30" s="272"/>
      <c r="S30" s="281" t="str">
        <f t="shared" si="7"/>
        <v/>
      </c>
      <c r="T30" s="270"/>
      <c r="U30" s="270"/>
      <c r="V30" s="270"/>
      <c r="W30" s="270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1"/>
        <v/>
      </c>
      <c r="J31" s="274"/>
      <c r="K31" s="281" t="str">
        <f t="shared" si="2"/>
        <v/>
      </c>
      <c r="L31" s="274"/>
      <c r="M31" s="281" t="str">
        <f t="shared" si="3"/>
        <v/>
      </c>
      <c r="N31" s="289" t="str">
        <f t="shared" si="4"/>
        <v/>
      </c>
      <c r="O31" s="290" t="str">
        <f t="shared" si="5"/>
        <v/>
      </c>
      <c r="P31" s="272"/>
      <c r="Q31" s="281" t="str">
        <f t="shared" si="6"/>
        <v/>
      </c>
      <c r="R31" s="272"/>
      <c r="S31" s="281" t="str">
        <f t="shared" si="7"/>
        <v/>
      </c>
      <c r="T31" s="270"/>
      <c r="U31" s="270"/>
      <c r="V31" s="270"/>
      <c r="W31" s="270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1"/>
        <v/>
      </c>
      <c r="J32" s="274"/>
      <c r="K32" s="281" t="str">
        <f t="shared" si="2"/>
        <v/>
      </c>
      <c r="L32" s="274"/>
      <c r="M32" s="281" t="str">
        <f t="shared" si="3"/>
        <v/>
      </c>
      <c r="N32" s="289" t="str">
        <f t="shared" si="4"/>
        <v/>
      </c>
      <c r="O32" s="290" t="str">
        <f t="shared" si="5"/>
        <v/>
      </c>
      <c r="P32" s="272"/>
      <c r="Q32" s="281" t="str">
        <f t="shared" si="6"/>
        <v/>
      </c>
      <c r="R32" s="272"/>
      <c r="S32" s="281" t="str">
        <f t="shared" si="7"/>
        <v/>
      </c>
      <c r="T32" s="270"/>
      <c r="U32" s="270"/>
      <c r="V32" s="270"/>
      <c r="W32" s="270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1"/>
        <v/>
      </c>
      <c r="J33" s="274"/>
      <c r="K33" s="281" t="str">
        <f t="shared" si="2"/>
        <v/>
      </c>
      <c r="L33" s="274"/>
      <c r="M33" s="281" t="str">
        <f t="shared" si="3"/>
        <v/>
      </c>
      <c r="N33" s="289" t="str">
        <f t="shared" si="4"/>
        <v/>
      </c>
      <c r="O33" s="290" t="str">
        <f t="shared" si="5"/>
        <v/>
      </c>
      <c r="P33" s="272"/>
      <c r="Q33" s="281" t="str">
        <f t="shared" si="6"/>
        <v/>
      </c>
      <c r="R33" s="272"/>
      <c r="S33" s="281" t="str">
        <f t="shared" si="7"/>
        <v/>
      </c>
      <c r="T33" s="270"/>
      <c r="U33" s="270"/>
      <c r="V33" s="270"/>
      <c r="W33" s="270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1"/>
        <v/>
      </c>
      <c r="J34" s="274"/>
      <c r="K34" s="281" t="str">
        <f t="shared" si="2"/>
        <v/>
      </c>
      <c r="L34" s="274"/>
      <c r="M34" s="281" t="str">
        <f t="shared" si="3"/>
        <v/>
      </c>
      <c r="N34" s="289" t="str">
        <f t="shared" si="4"/>
        <v/>
      </c>
      <c r="O34" s="290" t="str">
        <f t="shared" si="5"/>
        <v/>
      </c>
      <c r="P34" s="272"/>
      <c r="Q34" s="281" t="str">
        <f t="shared" si="6"/>
        <v/>
      </c>
      <c r="R34" s="272"/>
      <c r="S34" s="281" t="str">
        <f t="shared" si="7"/>
        <v/>
      </c>
      <c r="T34" s="270"/>
      <c r="U34" s="270"/>
      <c r="V34" s="270"/>
      <c r="W34" s="270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1"/>
        <v/>
      </c>
      <c r="J35" s="274"/>
      <c r="K35" s="281" t="str">
        <f t="shared" si="2"/>
        <v/>
      </c>
      <c r="L35" s="274"/>
      <c r="M35" s="281" t="str">
        <f t="shared" si="3"/>
        <v/>
      </c>
      <c r="N35" s="289" t="str">
        <f t="shared" si="4"/>
        <v/>
      </c>
      <c r="O35" s="290" t="str">
        <f t="shared" si="5"/>
        <v/>
      </c>
      <c r="P35" s="272"/>
      <c r="Q35" s="281" t="str">
        <f t="shared" si="6"/>
        <v/>
      </c>
      <c r="R35" s="272"/>
      <c r="S35" s="281" t="str">
        <f t="shared" si="7"/>
        <v/>
      </c>
      <c r="T35" s="270"/>
      <c r="U35" s="270"/>
      <c r="V35" s="270"/>
      <c r="W35" s="270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1"/>
        <v/>
      </c>
      <c r="J36" s="275"/>
      <c r="K36" s="281" t="str">
        <f t="shared" si="2"/>
        <v/>
      </c>
      <c r="L36" s="275"/>
      <c r="M36" s="281" t="str">
        <f t="shared" si="3"/>
        <v/>
      </c>
      <c r="N36" s="289" t="str">
        <f t="shared" si="4"/>
        <v/>
      </c>
      <c r="O36" s="290" t="str">
        <f t="shared" si="5"/>
        <v/>
      </c>
      <c r="P36" s="271"/>
      <c r="Q36" s="281" t="str">
        <f t="shared" si="6"/>
        <v/>
      </c>
      <c r="R36" s="271"/>
      <c r="S36" s="281" t="str">
        <f t="shared" si="7"/>
        <v/>
      </c>
      <c r="T36" s="269"/>
      <c r="U36" s="269"/>
      <c r="V36" s="269"/>
      <c r="W36" s="269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23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29" t="s">
        <v>17</v>
      </c>
      <c r="C2" s="383" t="s">
        <v>82</v>
      </c>
      <c r="D2" s="387"/>
      <c r="E2" s="276"/>
      <c r="F2" s="333" t="s">
        <v>26</v>
      </c>
      <c r="G2" s="333"/>
      <c r="H2" s="333"/>
      <c r="I2" s="333"/>
      <c r="J2" s="334" t="s">
        <v>14</v>
      </c>
      <c r="K2" s="334"/>
      <c r="L2" s="334"/>
      <c r="M2" s="383" t="s">
        <v>81</v>
      </c>
      <c r="N2" s="384"/>
      <c r="O2" s="171"/>
      <c r="P2" s="50" t="s">
        <v>13</v>
      </c>
    </row>
    <row r="3" spans="1:16" s="46" customFormat="1" ht="12.95" customHeight="1" x14ac:dyDescent="0.25">
      <c r="A3" s="45"/>
      <c r="B3" s="330"/>
      <c r="C3" s="388"/>
      <c r="D3" s="388"/>
      <c r="E3" s="277"/>
      <c r="F3" s="340"/>
      <c r="G3" s="340"/>
      <c r="H3" s="340"/>
      <c r="I3" s="340"/>
      <c r="J3" s="335"/>
      <c r="K3" s="335"/>
      <c r="L3" s="335"/>
      <c r="M3" s="385"/>
      <c r="N3" s="386"/>
      <c r="O3" s="172"/>
      <c r="P3" s="47"/>
    </row>
    <row r="4" spans="1:16" s="46" customFormat="1" ht="30.6" customHeight="1" x14ac:dyDescent="0.25">
      <c r="A4" s="45"/>
      <c r="B4" s="183"/>
      <c r="C4" s="278" t="s">
        <v>42</v>
      </c>
      <c r="D4" s="278" t="s">
        <v>43</v>
      </c>
      <c r="E4" s="183"/>
      <c r="F4" s="340"/>
      <c r="G4" s="340"/>
      <c r="H4" s="340"/>
      <c r="I4" s="340"/>
      <c r="J4" s="389"/>
      <c r="K4" s="389"/>
      <c r="L4" s="389"/>
      <c r="M4" s="389"/>
      <c r="N4" s="389"/>
      <c r="O4" s="172"/>
      <c r="P4" s="47"/>
    </row>
    <row r="5" spans="1:16" ht="30.75" customHeight="1" x14ac:dyDescent="0.2">
      <c r="A5" s="44"/>
      <c r="B5" s="187" t="s">
        <v>44</v>
      </c>
      <c r="C5" s="302">
        <v>42544</v>
      </c>
      <c r="D5" s="302">
        <v>42544</v>
      </c>
      <c r="E5" s="325" t="s">
        <v>36</v>
      </c>
      <c r="F5" s="325"/>
      <c r="G5" s="383" t="s">
        <v>77</v>
      </c>
      <c r="H5" s="390"/>
      <c r="I5" s="189"/>
      <c r="J5" s="183"/>
      <c r="K5" s="190" t="s">
        <v>22</v>
      </c>
      <c r="L5" s="383" t="s">
        <v>80</v>
      </c>
      <c r="M5" s="390"/>
      <c r="N5" s="183"/>
      <c r="O5" s="171"/>
      <c r="P5" s="50"/>
    </row>
    <row r="6" spans="1:16" ht="23.1" customHeight="1" x14ac:dyDescent="0.2">
      <c r="A6" s="44"/>
      <c r="B6" s="190" t="s">
        <v>16</v>
      </c>
      <c r="C6" s="391" t="s">
        <v>75</v>
      </c>
      <c r="D6" s="392"/>
      <c r="E6" s="191"/>
      <c r="F6" s="192" t="s">
        <v>53</v>
      </c>
      <c r="G6" s="383" t="s">
        <v>78</v>
      </c>
      <c r="H6" s="390"/>
      <c r="I6" s="191"/>
      <c r="J6" s="183"/>
      <c r="K6" s="190" t="s">
        <v>33</v>
      </c>
      <c r="L6" s="381">
        <v>36.774251</v>
      </c>
      <c r="M6" s="382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3">
        <v>206201008</v>
      </c>
      <c r="D7" s="390"/>
      <c r="E7" s="191"/>
      <c r="F7" s="190" t="s">
        <v>20</v>
      </c>
      <c r="G7" s="383" t="s">
        <v>79</v>
      </c>
      <c r="H7" s="390"/>
      <c r="I7" s="191"/>
      <c r="J7" s="193"/>
      <c r="K7" s="194" t="s">
        <v>37</v>
      </c>
      <c r="L7" s="381">
        <v>69.504791999999995</v>
      </c>
      <c r="M7" s="382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3" t="s">
        <v>76</v>
      </c>
      <c r="D8" s="390"/>
      <c r="E8" s="191"/>
      <c r="F8" s="190" t="s">
        <v>38</v>
      </c>
      <c r="G8" s="393">
        <v>-30</v>
      </c>
      <c r="H8" s="394"/>
      <c r="I8" s="191"/>
      <c r="J8" s="183"/>
      <c r="K8" s="194" t="s">
        <v>23</v>
      </c>
      <c r="L8" s="383">
        <v>1</v>
      </c>
      <c r="M8" s="390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5" t="s">
        <v>10</v>
      </c>
      <c r="C10" s="396"/>
      <c r="D10" s="396"/>
      <c r="E10" s="396"/>
      <c r="F10" s="396"/>
      <c r="G10" s="396"/>
      <c r="H10" s="396"/>
      <c r="I10" s="396"/>
      <c r="J10" s="396"/>
      <c r="K10" s="396"/>
      <c r="L10" s="396"/>
      <c r="M10" s="396"/>
      <c r="N10" s="396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1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59" t="s">
        <v>64</v>
      </c>
      <c r="D2" s="360"/>
      <c r="E2" s="360"/>
      <c r="F2" s="360"/>
      <c r="G2" s="360"/>
      <c r="H2" s="360"/>
      <c r="I2" s="360"/>
      <c r="J2" s="360"/>
      <c r="K2" s="360"/>
      <c r="L2" s="360"/>
      <c r="M2" s="109"/>
      <c r="N2" s="14"/>
    </row>
    <row r="3" spans="1:14" ht="18.75" customHeight="1" x14ac:dyDescent="0.2">
      <c r="B3" s="73"/>
      <c r="C3" s="342"/>
      <c r="D3" s="343"/>
      <c r="E3" s="343"/>
      <c r="F3" s="343"/>
      <c r="G3" s="343"/>
      <c r="H3" s="343"/>
      <c r="I3" s="343"/>
      <c r="J3" s="343"/>
      <c r="K3" s="343"/>
      <c r="L3" s="343"/>
      <c r="M3" s="109"/>
      <c r="N3" s="14"/>
    </row>
    <row r="4" spans="1:14" ht="25.15" customHeight="1" x14ac:dyDescent="0.2">
      <c r="B4" s="73"/>
      <c r="C4" s="352" t="s">
        <v>52</v>
      </c>
      <c r="D4" s="353" t="str">
        <f>'Groundwater Profile Log'!C2</f>
        <v>Trinity</v>
      </c>
      <c r="E4" s="131"/>
      <c r="F4" s="344"/>
      <c r="G4" s="344"/>
      <c r="H4" s="344"/>
      <c r="I4" s="345" t="s">
        <v>14</v>
      </c>
      <c r="J4" s="345"/>
      <c r="K4" s="361" t="str">
        <f>'Groundwater Profile Log'!M2</f>
        <v>DPT-10</v>
      </c>
      <c r="L4" s="361">
        <f>'Groundwater Profile Log'!K2</f>
        <v>0</v>
      </c>
      <c r="M4" s="364"/>
      <c r="N4" s="14" t="s">
        <v>13</v>
      </c>
    </row>
    <row r="5" spans="1:14" s="9" customFormat="1" ht="12.95" customHeight="1" x14ac:dyDescent="0.2">
      <c r="B5" s="101"/>
      <c r="C5" s="352"/>
      <c r="D5" s="353"/>
      <c r="E5" s="131"/>
      <c r="F5" s="344"/>
      <c r="G5" s="344"/>
      <c r="H5" s="344"/>
      <c r="I5" s="345"/>
      <c r="J5" s="345"/>
      <c r="K5" s="110"/>
      <c r="L5" s="110"/>
      <c r="M5" s="365"/>
      <c r="N5" s="13"/>
    </row>
    <row r="6" spans="1:14" s="9" customFormat="1" ht="12.95" customHeight="1" x14ac:dyDescent="0.2">
      <c r="B6" s="101"/>
      <c r="C6" s="111"/>
      <c r="D6" s="104"/>
      <c r="E6" s="104"/>
      <c r="F6" s="344"/>
      <c r="G6" s="344"/>
      <c r="H6" s="344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42544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56" t="str">
        <f>'Groundwater Profile Log'!L5</f>
        <v>Gas</v>
      </c>
      <c r="L7" s="356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66">
        <f>Front!L6</f>
        <v>36.774251</v>
      </c>
      <c r="L8" s="366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66">
        <f>Front!L7</f>
        <v>69.504791999999995</v>
      </c>
      <c r="L9" s="366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-30</v>
      </c>
      <c r="I10" s="139"/>
      <c r="J10" s="139" t="s">
        <v>23</v>
      </c>
      <c r="K10" s="356">
        <f>'Groundwater Profile Log'!L8</f>
        <v>1</v>
      </c>
      <c r="L10" s="356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57"/>
      <c r="H12" s="358"/>
      <c r="I12" s="358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297" t="s">
        <v>74</v>
      </c>
      <c r="H13" s="136"/>
      <c r="I13" s="168"/>
      <c r="J13" s="367" t="s">
        <v>1</v>
      </c>
      <c r="K13" s="368"/>
      <c r="L13" s="368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5"/>
      <c r="D15" s="355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0" t="str">
        <f>IF(ISNUMBER(C16),LOOKUP(F16,{"Could Not Produce Water","Equipment Issue","Yield Deemed Too Slow"},{4,5,6}),"")</f>
        <v/>
      </c>
      <c r="H16" s="97"/>
      <c r="I16" s="138"/>
      <c r="J16" s="362"/>
      <c r="K16" s="363"/>
      <c r="L16" s="363"/>
      <c r="M16" s="363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0" t="str">
        <f>IF(ISNUMBER(C17),LOOKUP(F17,{"Could Not Produce Water","Equipment Issue","Yield Deemed Too Slow"},{4,5,6}),"")</f>
        <v/>
      </c>
      <c r="H17" s="97"/>
      <c r="I17" s="138"/>
      <c r="J17" s="362"/>
      <c r="K17" s="363"/>
      <c r="L17" s="363"/>
      <c r="M17" s="363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0" t="str">
        <f>IF(ISNUMBER(C18),LOOKUP(F18,{"Could Not Produce Water","Equipment Issue","Yield Deemed Too Slow"},{4,5,6}),"")</f>
        <v/>
      </c>
      <c r="H18" s="97"/>
      <c r="I18" s="138"/>
      <c r="J18" s="362"/>
      <c r="K18" s="363"/>
      <c r="L18" s="363"/>
      <c r="M18" s="363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0" t="str">
        <f>IF(ISNUMBER(C19),LOOKUP(F19,{"Could Not Produce Water","Equipment Issue","Yield Deemed Too Slow"},{4,5,6}),"")</f>
        <v/>
      </c>
      <c r="H19" s="97"/>
      <c r="I19" s="138"/>
      <c r="J19" s="362"/>
      <c r="K19" s="363"/>
      <c r="L19" s="363"/>
      <c r="M19" s="363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0" t="str">
        <f>IF(ISNUMBER(C20),LOOKUP(F20,{"Could Not Produce Water","Equipment Issue","Yield Deemed Too Slow"},{4,5,6}),"")</f>
        <v/>
      </c>
      <c r="H20" s="97"/>
      <c r="I20" s="138"/>
      <c r="J20" s="362"/>
      <c r="K20" s="363"/>
      <c r="L20" s="363"/>
      <c r="M20" s="363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0" t="str">
        <f>IF(ISNUMBER(C21),LOOKUP(F21,{"Could Not Produce Water","Equipment Issue","Yield Deemed Too Slow"},{4,5,6}),"")</f>
        <v/>
      </c>
      <c r="H21" s="97"/>
      <c r="I21" s="138"/>
      <c r="J21" s="362"/>
      <c r="K21" s="363"/>
      <c r="L21" s="363"/>
      <c r="M21" s="363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0" t="str">
        <f>IF(ISNUMBER(C22),LOOKUP(F22,{"Could Not Produce Water","Equipment Issue","Yield Deemed Too Slow"},{4,5,6}),"")</f>
        <v/>
      </c>
      <c r="H22" s="97"/>
      <c r="I22" s="138"/>
      <c r="J22" s="362"/>
      <c r="K22" s="363"/>
      <c r="L22" s="363"/>
      <c r="M22" s="363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0" t="str">
        <f>IF(ISNUMBER(C23),LOOKUP(F23,{"Could Not Produce Water","Equipment Issue","Yield Deemed Too Slow"},{4,5,6}),"")</f>
        <v/>
      </c>
      <c r="H23" s="97"/>
      <c r="I23" s="138"/>
      <c r="J23" s="362"/>
      <c r="K23" s="363"/>
      <c r="L23" s="363"/>
      <c r="M23" s="363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0" t="str">
        <f>IF(ISNUMBER(C24),LOOKUP(F24,{"Could Not Produce Water","Equipment Issue","Yield Deemed Too Slow"},{4,5,6}),"")</f>
        <v/>
      </c>
      <c r="H24" s="97"/>
      <c r="I24" s="138"/>
      <c r="J24" s="362"/>
      <c r="K24" s="363"/>
      <c r="L24" s="363"/>
      <c r="M24" s="363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0" t="str">
        <f>IF(ISNUMBER(C25),LOOKUP(F25,{"Could Not Produce Water","Equipment Issue","Yield Deemed Too Slow"},{4,5,6}),"")</f>
        <v/>
      </c>
      <c r="H25" s="97"/>
      <c r="I25" s="138"/>
      <c r="J25" s="362"/>
      <c r="K25" s="363"/>
      <c r="L25" s="363"/>
      <c r="M25" s="363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0" t="str">
        <f>IF(ISNUMBER(C26),LOOKUP(F26,{"Could Not Produce Water","Equipment Issue","Yield Deemed Too Slow"},{4,5,6}),"")</f>
        <v/>
      </c>
      <c r="H26" s="97"/>
      <c r="I26" s="138"/>
      <c r="J26" s="362"/>
      <c r="K26" s="363"/>
      <c r="L26" s="363"/>
      <c r="M26" s="363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0" t="str">
        <f>IF(ISNUMBER(C27),LOOKUP(F27,{"Could Not Produce Water","Equipment Issue","Yield Deemed Too Slow"},{4,5,6}),"")</f>
        <v/>
      </c>
      <c r="H27" s="97"/>
      <c r="I27" s="138"/>
      <c r="J27" s="362"/>
      <c r="K27" s="363"/>
      <c r="L27" s="363"/>
      <c r="M27" s="363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0" t="str">
        <f>IF(ISNUMBER(C28),LOOKUP(F28,{"Could Not Produce Water","Equipment Issue","Yield Deemed Too Slow"},{4,5,6}),"")</f>
        <v/>
      </c>
      <c r="H28" s="97"/>
      <c r="I28" s="138"/>
      <c r="J28" s="362"/>
      <c r="K28" s="363"/>
      <c r="L28" s="363"/>
      <c r="M28" s="363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0" t="str">
        <f>IF(ISNUMBER(C29),LOOKUP(F29,{"Could Not Produce Water","Equipment Issue","Yield Deemed Too Slow"},{4,5,6}),"")</f>
        <v/>
      </c>
      <c r="H29" s="97"/>
      <c r="I29" s="138"/>
      <c r="J29" s="362"/>
      <c r="K29" s="363"/>
      <c r="L29" s="363"/>
      <c r="M29" s="363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0" t="str">
        <f>IF(ISNUMBER(C30),LOOKUP(F30,{"Could Not Produce Water","Equipment Issue","Yield Deemed Too Slow"},{4,5,6}),"")</f>
        <v/>
      </c>
      <c r="H30" s="97"/>
      <c r="I30" s="138"/>
      <c r="J30" s="362"/>
      <c r="K30" s="363"/>
      <c r="L30" s="363"/>
      <c r="M30" s="363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0" t="str">
        <f>IF(ISNUMBER(C31),LOOKUP(F31,{"Could Not Produce Water","Equipment Issue","Yield Deemed Too Slow"},{4,5,6}),"")</f>
        <v/>
      </c>
      <c r="H31" s="97"/>
      <c r="I31" s="138"/>
      <c r="J31" s="362"/>
      <c r="K31" s="363"/>
      <c r="L31" s="363"/>
      <c r="M31" s="363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0" t="str">
        <f>IF(ISNUMBER(C32),LOOKUP(F32,{"Could Not Produce Water","Equipment Issue","Yield Deemed Too Slow"},{4,5,6}),"")</f>
        <v/>
      </c>
      <c r="H32" s="97"/>
      <c r="I32" s="138"/>
      <c r="J32" s="362"/>
      <c r="K32" s="363"/>
      <c r="L32" s="363"/>
      <c r="M32" s="363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0" t="str">
        <f>IF(ISNUMBER(C33),LOOKUP(F33,{"Could Not Produce Water","Equipment Issue","Yield Deemed Too Slow"},{4,5,6}),"")</f>
        <v/>
      </c>
      <c r="H33" s="97"/>
      <c r="I33" s="138"/>
      <c r="J33" s="362"/>
      <c r="K33" s="363"/>
      <c r="L33" s="363"/>
      <c r="M33" s="363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0" t="str">
        <f>IF(ISNUMBER(C34),LOOKUP(F34,{"Could Not Produce Water","Equipment Issue","Yield Deemed Too Slow"},{4,5,6}),"")</f>
        <v/>
      </c>
      <c r="H34" s="97"/>
      <c r="I34" s="138"/>
      <c r="J34" s="362"/>
      <c r="K34" s="363"/>
      <c r="L34" s="363"/>
      <c r="M34" s="363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0" t="str">
        <f>IF(ISNUMBER(C35),LOOKUP(F35,{"Could Not Produce Water","Equipment Issue","Yield Deemed Too Slow"},{4,5,6}),"")</f>
        <v/>
      </c>
      <c r="H35" s="97"/>
      <c r="I35" s="138"/>
      <c r="J35" s="362"/>
      <c r="K35" s="363"/>
      <c r="L35" s="363"/>
      <c r="M35" s="363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0" t="str">
        <f>IF(ISNUMBER(C36),LOOKUP(F36,{"Could Not Produce Water","Equipment Issue","Yield Deemed Too Slow"},{4,5,6}),"")</f>
        <v/>
      </c>
      <c r="H36" s="97"/>
      <c r="I36" s="138"/>
      <c r="J36" s="362"/>
      <c r="K36" s="363"/>
      <c r="L36" s="363"/>
      <c r="M36" s="363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0" t="str">
        <f>IF(ISNUMBER(C37),LOOKUP(F37,{"Could Not Produce Water","Equipment Issue","Yield Deemed Too Slow"},{4,5,6}),"")</f>
        <v/>
      </c>
      <c r="H37" s="97"/>
      <c r="I37" s="138"/>
      <c r="J37" s="362"/>
      <c r="K37" s="363"/>
      <c r="L37" s="363"/>
      <c r="M37" s="363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0" t="str">
        <f>IF(ISNUMBER(C38),LOOKUP(F38,{"Could Not Produce Water","Equipment Issue","Yield Deemed Too Slow"},{4,5,6}),"")</f>
        <v/>
      </c>
      <c r="H38" s="97"/>
      <c r="I38" s="138"/>
      <c r="J38" s="362"/>
      <c r="K38" s="363"/>
      <c r="L38" s="363"/>
      <c r="M38" s="363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0" t="str">
        <f>IF(ISNUMBER(C39),LOOKUP(F39,{"Could Not Produce Water","Equipment Issue","Yield Deemed Too Slow"},{4,5,6}),"")</f>
        <v/>
      </c>
      <c r="H39" s="97"/>
      <c r="I39" s="138"/>
      <c r="J39" s="362"/>
      <c r="K39" s="363"/>
      <c r="L39" s="363"/>
      <c r="M39" s="363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0" t="str">
        <f>IF(ISNUMBER(C40),LOOKUP(F40,{"Could Not Produce Water","Equipment Issue","Yield Deemed Too Slow"},{4,5,6}),"")</f>
        <v/>
      </c>
      <c r="H40" s="97"/>
      <c r="I40" s="138"/>
      <c r="J40" s="362"/>
      <c r="K40" s="363"/>
      <c r="L40" s="363"/>
      <c r="M40" s="363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0" t="str">
        <f>IF(ISNUMBER(C41),LOOKUP(F41,{"Could Not Produce Water","Equipment Issue","Yield Deemed Too Slow"},{4,5,6}),"")</f>
        <v/>
      </c>
      <c r="H41" s="97"/>
      <c r="I41" s="138"/>
      <c r="J41" s="362"/>
      <c r="K41" s="363"/>
      <c r="L41" s="363"/>
      <c r="M41" s="363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0" t="str">
        <f>IF(ISNUMBER(C42),LOOKUP(F42,{"Could Not Produce Water","Equipment Issue","Yield Deemed Too Slow"},{4,5,6}),"")</f>
        <v/>
      </c>
      <c r="H42" s="97"/>
      <c r="I42" s="138"/>
      <c r="J42" s="362"/>
      <c r="K42" s="363"/>
      <c r="L42" s="363"/>
      <c r="M42" s="363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0" t="str">
        <f>IF(ISNUMBER(C43),LOOKUP(F43,{"Could Not Produce Water","Equipment Issue","Yield Deemed Too Slow"},{4,5,6}),"")</f>
        <v/>
      </c>
      <c r="H43" s="97"/>
      <c r="I43" s="138"/>
      <c r="J43" s="362"/>
      <c r="K43" s="363"/>
      <c r="L43" s="363"/>
      <c r="M43" s="363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0" t="str">
        <f>IF(ISNUMBER(C44),LOOKUP(F44,{"Could Not Produce Water","Equipment Issue","Yield Deemed Too Slow"},{4,5,6}),"")</f>
        <v/>
      </c>
      <c r="H44" s="97"/>
      <c r="I44" s="138"/>
      <c r="J44" s="362"/>
      <c r="K44" s="363"/>
      <c r="L44" s="363"/>
      <c r="M44" s="363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0" t="str">
        <f>IF(ISNUMBER(C45),LOOKUP(F45,{"Could Not Produce Water","Equipment Issue","Yield Deemed Too Slow"},{4,5,6}),"")</f>
        <v/>
      </c>
      <c r="H45" s="97"/>
      <c r="I45" s="138"/>
      <c r="J45" s="362"/>
      <c r="K45" s="363"/>
      <c r="L45" s="363"/>
      <c r="M45" s="363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0" t="str">
        <f>IF(ISNUMBER(C46),LOOKUP(F46,{"Could Not Produce Water","Equipment Issue","Yield Deemed Too Slow"},{4,5,6}),"")</f>
        <v/>
      </c>
      <c r="H46" s="97"/>
      <c r="I46" s="138"/>
      <c r="J46" s="362"/>
      <c r="K46" s="363"/>
      <c r="L46" s="363"/>
      <c r="M46" s="363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AFP6\APS\MSTJV\[DPT10_Groundwater Profiling Log_MSTJV.xlsx]Sample Attempt</v>
      </c>
    </row>
    <row r="49" spans="2:13" x14ac:dyDescent="0.2">
      <c r="M49" s="140"/>
    </row>
    <row r="59" spans="2:13" x14ac:dyDescent="0.2">
      <c r="B59" s="348"/>
      <c r="C59" s="349"/>
    </row>
    <row r="60" spans="2:13" x14ac:dyDescent="0.2">
      <c r="B60" s="350"/>
      <c r="C60" s="351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97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154</v>
      </c>
      <c r="B1" t="s">
        <v>155</v>
      </c>
      <c r="C1" t="s">
        <v>156</v>
      </c>
      <c r="D1" t="s">
        <v>157</v>
      </c>
      <c r="E1" t="s">
        <v>45</v>
      </c>
      <c r="F1" t="s">
        <v>158</v>
      </c>
      <c r="G1" t="s">
        <v>159</v>
      </c>
      <c r="H1" t="s">
        <v>62</v>
      </c>
    </row>
    <row r="2" spans="1:8" x14ac:dyDescent="0.2">
      <c r="A2">
        <v>26964.440999999999</v>
      </c>
      <c r="B2">
        <v>-45.064999999999998</v>
      </c>
      <c r="C2">
        <v>-45.064</v>
      </c>
      <c r="D2">
        <v>0</v>
      </c>
      <c r="E2">
        <v>173.34700000000001</v>
      </c>
      <c r="F2">
        <v>80</v>
      </c>
      <c r="G2">
        <v>57.176000000000002</v>
      </c>
      <c r="H2">
        <v>4.6519000000000004</v>
      </c>
    </row>
    <row r="3" spans="1:8" x14ac:dyDescent="0.2">
      <c r="A3">
        <v>26965.388999999999</v>
      </c>
      <c r="B3">
        <v>-45.134999999999998</v>
      </c>
      <c r="C3">
        <v>-45.134999999999998</v>
      </c>
      <c r="D3">
        <v>7.444</v>
      </c>
      <c r="E3">
        <v>171.73699999999999</v>
      </c>
      <c r="F3">
        <v>80</v>
      </c>
      <c r="G3">
        <v>57.267000000000003</v>
      </c>
      <c r="H3">
        <v>4.5650000000000004</v>
      </c>
    </row>
    <row r="4" spans="1:8" x14ac:dyDescent="0.2">
      <c r="A4">
        <v>26966.011999999999</v>
      </c>
      <c r="B4">
        <v>-45.188000000000002</v>
      </c>
      <c r="C4">
        <v>-45.186999999999998</v>
      </c>
      <c r="D4">
        <v>8.3569999999999993</v>
      </c>
      <c r="E4">
        <v>171.54</v>
      </c>
      <c r="F4">
        <v>80</v>
      </c>
      <c r="G4">
        <v>57.548999999999999</v>
      </c>
      <c r="H4">
        <v>4.5551000000000004</v>
      </c>
    </row>
    <row r="5" spans="1:8" x14ac:dyDescent="0.2">
      <c r="A5">
        <v>26966.641</v>
      </c>
      <c r="B5">
        <v>-45.247999999999998</v>
      </c>
      <c r="C5">
        <v>-45.247</v>
      </c>
      <c r="D5">
        <v>9.4990000000000006</v>
      </c>
      <c r="E5">
        <v>171.072</v>
      </c>
      <c r="F5">
        <v>80</v>
      </c>
      <c r="G5">
        <v>57.624000000000002</v>
      </c>
      <c r="H5">
        <v>4.5298000000000007</v>
      </c>
    </row>
    <row r="6" spans="1:8" x14ac:dyDescent="0.2">
      <c r="A6">
        <v>26967.268</v>
      </c>
      <c r="B6">
        <v>-45.314</v>
      </c>
      <c r="C6">
        <v>-45.313000000000002</v>
      </c>
      <c r="D6">
        <v>10.519</v>
      </c>
      <c r="E6">
        <v>167.697</v>
      </c>
      <c r="F6">
        <v>80</v>
      </c>
      <c r="G6">
        <v>58.040999999999997</v>
      </c>
      <c r="H6">
        <v>4.3559999999999999</v>
      </c>
    </row>
    <row r="7" spans="1:8" x14ac:dyDescent="0.2">
      <c r="A7">
        <v>26967.895</v>
      </c>
      <c r="B7">
        <v>-45.381999999999998</v>
      </c>
      <c r="C7">
        <v>-45.381</v>
      </c>
      <c r="D7">
        <v>10.824999999999999</v>
      </c>
      <c r="E7">
        <v>160.55000000000001</v>
      </c>
      <c r="F7">
        <v>80</v>
      </c>
      <c r="G7">
        <v>58.509</v>
      </c>
      <c r="H7">
        <v>4.0106000000000002</v>
      </c>
    </row>
    <row r="8" spans="1:8" x14ac:dyDescent="0.2">
      <c r="A8">
        <v>26968.525000000001</v>
      </c>
      <c r="B8">
        <v>-45.45</v>
      </c>
      <c r="C8">
        <v>-45.448</v>
      </c>
      <c r="D8">
        <v>10.75</v>
      </c>
      <c r="E8">
        <v>139.81</v>
      </c>
      <c r="F8">
        <v>80</v>
      </c>
      <c r="G8">
        <v>63.377000000000002</v>
      </c>
      <c r="H8">
        <v>3.1592000000000002</v>
      </c>
    </row>
    <row r="9" spans="1:8" x14ac:dyDescent="0.2">
      <c r="A9">
        <v>26969.157999999999</v>
      </c>
      <c r="B9">
        <v>-45.517000000000003</v>
      </c>
      <c r="C9">
        <v>-45.515999999999998</v>
      </c>
      <c r="D9">
        <v>10.603</v>
      </c>
      <c r="E9">
        <v>95.58</v>
      </c>
      <c r="F9">
        <v>80</v>
      </c>
      <c r="G9">
        <v>68.128</v>
      </c>
      <c r="H9">
        <v>1.8304</v>
      </c>
    </row>
    <row r="10" spans="1:8" x14ac:dyDescent="0.2">
      <c r="A10">
        <v>26969.787</v>
      </c>
      <c r="B10">
        <v>-45.584000000000003</v>
      </c>
      <c r="C10">
        <v>-45.582000000000001</v>
      </c>
      <c r="D10">
        <v>10.608000000000001</v>
      </c>
      <c r="E10">
        <v>48.93</v>
      </c>
      <c r="F10">
        <v>80</v>
      </c>
      <c r="G10">
        <v>69.869</v>
      </c>
      <c r="H10">
        <v>0.82830000000000004</v>
      </c>
    </row>
    <row r="11" spans="1:8" x14ac:dyDescent="0.2">
      <c r="A11">
        <v>26970.414000000001</v>
      </c>
      <c r="B11">
        <v>-45.649000000000001</v>
      </c>
      <c r="C11">
        <v>-45.646000000000001</v>
      </c>
      <c r="D11">
        <v>10.228</v>
      </c>
      <c r="E11">
        <v>21.084</v>
      </c>
      <c r="F11">
        <v>80</v>
      </c>
      <c r="G11">
        <v>70.233999999999995</v>
      </c>
      <c r="H11">
        <v>0.3377</v>
      </c>
    </row>
    <row r="12" spans="1:8" x14ac:dyDescent="0.2">
      <c r="A12">
        <v>26971.039000000001</v>
      </c>
      <c r="B12">
        <v>-45.710999999999999</v>
      </c>
      <c r="C12">
        <v>-45.707999999999998</v>
      </c>
      <c r="D12">
        <v>9.8970000000000002</v>
      </c>
      <c r="E12">
        <v>8.8550000000000004</v>
      </c>
      <c r="F12">
        <v>80</v>
      </c>
      <c r="G12">
        <v>70.522000000000006</v>
      </c>
      <c r="H12">
        <v>0.1386</v>
      </c>
    </row>
    <row r="13" spans="1:8" x14ac:dyDescent="0.2">
      <c r="A13">
        <v>26971.66</v>
      </c>
      <c r="B13">
        <v>-45.771000000000001</v>
      </c>
      <c r="C13">
        <v>-45.768000000000001</v>
      </c>
      <c r="D13">
        <v>9.68</v>
      </c>
      <c r="E13">
        <v>3.7269999999999999</v>
      </c>
      <c r="F13">
        <v>80</v>
      </c>
      <c r="G13">
        <v>70.45</v>
      </c>
      <c r="H13">
        <v>5.8300000000000005E-2</v>
      </c>
    </row>
    <row r="14" spans="1:8" x14ac:dyDescent="0.2">
      <c r="A14">
        <v>26972.287</v>
      </c>
      <c r="B14">
        <v>-45.83</v>
      </c>
      <c r="C14">
        <v>-45.826999999999998</v>
      </c>
      <c r="D14">
        <v>9.3520000000000003</v>
      </c>
      <c r="E14">
        <v>1.819</v>
      </c>
      <c r="F14">
        <v>80</v>
      </c>
      <c r="G14">
        <v>70.527000000000001</v>
      </c>
      <c r="H14">
        <v>2.86E-2</v>
      </c>
    </row>
    <row r="15" spans="1:8" x14ac:dyDescent="0.2">
      <c r="A15">
        <v>26972.918000000001</v>
      </c>
      <c r="B15">
        <v>-45.884</v>
      </c>
      <c r="C15">
        <v>-45.881</v>
      </c>
      <c r="D15">
        <v>8.5370000000000008</v>
      </c>
      <c r="E15">
        <v>1.087</v>
      </c>
      <c r="F15">
        <v>80</v>
      </c>
      <c r="G15">
        <v>70.405000000000001</v>
      </c>
      <c r="H15">
        <v>1.6500000000000001E-2</v>
      </c>
    </row>
    <row r="16" spans="1:8" x14ac:dyDescent="0.2">
      <c r="A16">
        <v>26973.863000000001</v>
      </c>
      <c r="B16">
        <v>-45.954000000000001</v>
      </c>
      <c r="C16">
        <v>-45.95</v>
      </c>
      <c r="D16">
        <v>7.3550000000000004</v>
      </c>
      <c r="E16">
        <v>0.71599999999999997</v>
      </c>
      <c r="F16">
        <v>80</v>
      </c>
      <c r="G16">
        <v>70.563000000000002</v>
      </c>
      <c r="H16">
        <v>1.1000000000000001E-2</v>
      </c>
    </row>
    <row r="17" spans="1:8" x14ac:dyDescent="0.2">
      <c r="A17">
        <v>26974.805</v>
      </c>
      <c r="B17">
        <v>-46.011000000000003</v>
      </c>
      <c r="C17">
        <v>-46.006999999999998</v>
      </c>
      <c r="D17">
        <v>6.0430000000000001</v>
      </c>
      <c r="E17">
        <v>0.60199999999999998</v>
      </c>
      <c r="F17">
        <v>80</v>
      </c>
      <c r="G17">
        <v>70.457999999999998</v>
      </c>
      <c r="H17">
        <v>8.8000000000000005E-3</v>
      </c>
    </row>
    <row r="18" spans="1:8" x14ac:dyDescent="0.2">
      <c r="A18">
        <v>26975.743999999999</v>
      </c>
      <c r="B18">
        <v>-46.064</v>
      </c>
      <c r="C18">
        <v>-46.061</v>
      </c>
      <c r="D18">
        <v>5.6749999999999998</v>
      </c>
      <c r="E18">
        <v>0.55400000000000005</v>
      </c>
      <c r="F18">
        <v>80</v>
      </c>
      <c r="G18">
        <v>70.516000000000005</v>
      </c>
      <c r="H18">
        <v>8.8000000000000005E-3</v>
      </c>
    </row>
    <row r="19" spans="1:8" x14ac:dyDescent="0.2">
      <c r="A19">
        <v>26976.377</v>
      </c>
      <c r="B19">
        <v>-46.113999999999997</v>
      </c>
      <c r="C19">
        <v>-46.110999999999997</v>
      </c>
      <c r="D19">
        <v>7.9390000000000001</v>
      </c>
      <c r="E19">
        <v>0.53500000000000003</v>
      </c>
      <c r="F19">
        <v>80</v>
      </c>
      <c r="G19">
        <v>70.641999999999996</v>
      </c>
      <c r="H19">
        <v>8.8000000000000005E-3</v>
      </c>
    </row>
    <row r="20" spans="1:8" x14ac:dyDescent="0.2">
      <c r="A20">
        <v>26977.004000000001</v>
      </c>
      <c r="B20">
        <v>-46.177</v>
      </c>
      <c r="C20">
        <v>-46.173000000000002</v>
      </c>
      <c r="D20">
        <v>9.9169999999999998</v>
      </c>
      <c r="E20">
        <v>0.52100000000000002</v>
      </c>
      <c r="F20">
        <v>80</v>
      </c>
      <c r="G20">
        <v>70.701999999999998</v>
      </c>
      <c r="H20">
        <v>7.7000000000000011E-3</v>
      </c>
    </row>
    <row r="21" spans="1:8" x14ac:dyDescent="0.2">
      <c r="A21">
        <v>26977.629000000001</v>
      </c>
      <c r="B21">
        <v>-46.243000000000002</v>
      </c>
      <c r="C21">
        <v>-46.238999999999997</v>
      </c>
      <c r="D21">
        <v>10.506</v>
      </c>
      <c r="E21">
        <v>0.51100000000000001</v>
      </c>
      <c r="F21">
        <v>80</v>
      </c>
      <c r="G21">
        <v>70.667000000000002</v>
      </c>
      <c r="H21">
        <v>7.7000000000000011E-3</v>
      </c>
    </row>
    <row r="22" spans="1:8" x14ac:dyDescent="0.2">
      <c r="A22">
        <v>26978.261999999999</v>
      </c>
      <c r="B22">
        <v>-46.307000000000002</v>
      </c>
      <c r="C22">
        <v>-46.302</v>
      </c>
      <c r="D22">
        <v>10.096</v>
      </c>
      <c r="E22">
        <v>0.502</v>
      </c>
      <c r="F22">
        <v>80</v>
      </c>
      <c r="G22">
        <v>70.722999999999999</v>
      </c>
      <c r="H22">
        <v>7.7000000000000011E-3</v>
      </c>
    </row>
    <row r="23" spans="1:8" x14ac:dyDescent="0.2">
      <c r="A23">
        <v>26978.9</v>
      </c>
      <c r="B23">
        <v>-46.37</v>
      </c>
      <c r="C23">
        <v>-46.366</v>
      </c>
      <c r="D23">
        <v>9.9</v>
      </c>
      <c r="E23">
        <v>0.495</v>
      </c>
      <c r="F23">
        <v>80</v>
      </c>
      <c r="G23">
        <v>70.731999999999999</v>
      </c>
      <c r="H23">
        <v>7.7000000000000011E-3</v>
      </c>
    </row>
    <row r="24" spans="1:8" x14ac:dyDescent="0.2">
      <c r="A24">
        <v>26979.528999999999</v>
      </c>
      <c r="B24">
        <v>-46.433</v>
      </c>
      <c r="C24">
        <v>-46.427999999999997</v>
      </c>
      <c r="D24">
        <v>9.8610000000000007</v>
      </c>
      <c r="E24">
        <v>0.48799999999999999</v>
      </c>
      <c r="F24">
        <v>80</v>
      </c>
      <c r="G24">
        <v>70.835999999999999</v>
      </c>
      <c r="H24">
        <v>7.7000000000000011E-3</v>
      </c>
    </row>
    <row r="25" spans="1:8" x14ac:dyDescent="0.2">
      <c r="A25">
        <v>26980.162</v>
      </c>
      <c r="B25">
        <v>-46.494</v>
      </c>
      <c r="C25">
        <v>-46.488999999999997</v>
      </c>
      <c r="D25">
        <v>9.6189999999999998</v>
      </c>
      <c r="E25">
        <v>0.48299999999999998</v>
      </c>
      <c r="F25">
        <v>80</v>
      </c>
      <c r="G25">
        <v>70.831000000000003</v>
      </c>
      <c r="H25">
        <v>7.7000000000000011E-3</v>
      </c>
    </row>
    <row r="26" spans="1:8" x14ac:dyDescent="0.2">
      <c r="A26">
        <v>26980.791000000001</v>
      </c>
      <c r="B26">
        <v>-46.555</v>
      </c>
      <c r="C26">
        <v>-46.548999999999999</v>
      </c>
      <c r="D26">
        <v>9.6519999999999992</v>
      </c>
      <c r="E26">
        <v>0.47899999999999998</v>
      </c>
      <c r="F26">
        <v>80</v>
      </c>
      <c r="G26">
        <v>70.804000000000002</v>
      </c>
      <c r="H26">
        <v>7.7000000000000011E-3</v>
      </c>
    </row>
    <row r="27" spans="1:8" x14ac:dyDescent="0.2">
      <c r="A27">
        <v>26981.418000000001</v>
      </c>
      <c r="B27">
        <v>-46.616</v>
      </c>
      <c r="C27">
        <v>-46.61</v>
      </c>
      <c r="D27">
        <v>9.702</v>
      </c>
      <c r="E27">
        <v>0.47399999999999998</v>
      </c>
      <c r="F27">
        <v>80</v>
      </c>
      <c r="G27">
        <v>70.885999999999996</v>
      </c>
      <c r="H27">
        <v>7.7000000000000011E-3</v>
      </c>
    </row>
    <row r="28" spans="1:8" x14ac:dyDescent="0.2">
      <c r="A28">
        <v>26982.048999999999</v>
      </c>
      <c r="B28">
        <v>-46.677999999999997</v>
      </c>
      <c r="C28">
        <v>-46.671999999999997</v>
      </c>
      <c r="D28">
        <v>9.8179999999999996</v>
      </c>
      <c r="E28">
        <v>0.47099999999999997</v>
      </c>
      <c r="F28">
        <v>80</v>
      </c>
      <c r="G28">
        <v>70.873999999999995</v>
      </c>
      <c r="H28">
        <v>7.7000000000000011E-3</v>
      </c>
    </row>
    <row r="29" spans="1:8" x14ac:dyDescent="0.2">
      <c r="A29">
        <v>26982.678</v>
      </c>
      <c r="B29">
        <v>-46.738</v>
      </c>
      <c r="C29">
        <v>-46.732999999999997</v>
      </c>
      <c r="D29">
        <v>9.6419999999999995</v>
      </c>
      <c r="E29">
        <v>0.46800000000000003</v>
      </c>
      <c r="F29">
        <v>80</v>
      </c>
      <c r="G29">
        <v>70.908000000000001</v>
      </c>
      <c r="H29">
        <v>7.7000000000000011E-3</v>
      </c>
    </row>
    <row r="30" spans="1:8" x14ac:dyDescent="0.2">
      <c r="A30">
        <v>26983.309000000001</v>
      </c>
      <c r="B30">
        <v>-46.795999999999999</v>
      </c>
      <c r="C30">
        <v>-46.79</v>
      </c>
      <c r="D30">
        <v>9.0640000000000001</v>
      </c>
      <c r="E30">
        <v>0.46500000000000002</v>
      </c>
      <c r="F30">
        <v>80</v>
      </c>
      <c r="G30">
        <v>71.016999999999996</v>
      </c>
      <c r="H30">
        <v>7.7000000000000011E-3</v>
      </c>
    </row>
    <row r="31" spans="1:8" x14ac:dyDescent="0.2">
      <c r="A31">
        <v>26983.932000000001</v>
      </c>
      <c r="B31">
        <v>-46.851999999999997</v>
      </c>
      <c r="C31">
        <v>-46.845999999999997</v>
      </c>
      <c r="D31">
        <v>8.9359999999999999</v>
      </c>
      <c r="E31">
        <v>0.46200000000000002</v>
      </c>
      <c r="F31">
        <v>80</v>
      </c>
      <c r="G31">
        <v>71.022000000000006</v>
      </c>
      <c r="H31">
        <v>7.7000000000000011E-3</v>
      </c>
    </row>
    <row r="32" spans="1:8" x14ac:dyDescent="0.2">
      <c r="A32">
        <v>26984.553</v>
      </c>
      <c r="B32">
        <v>-46.908000000000001</v>
      </c>
      <c r="C32">
        <v>-46.901000000000003</v>
      </c>
      <c r="D32">
        <v>8.952</v>
      </c>
      <c r="E32">
        <v>0.46</v>
      </c>
      <c r="F32">
        <v>80</v>
      </c>
      <c r="G32">
        <v>70.992999999999995</v>
      </c>
      <c r="H32">
        <v>6.6000000000000008E-3</v>
      </c>
    </row>
    <row r="33" spans="1:8" x14ac:dyDescent="0.2">
      <c r="A33">
        <v>26985.173999999999</v>
      </c>
      <c r="B33">
        <v>-46.963000000000001</v>
      </c>
      <c r="C33">
        <v>-46.956000000000003</v>
      </c>
      <c r="D33">
        <v>8.875</v>
      </c>
      <c r="E33">
        <v>0.45800000000000002</v>
      </c>
      <c r="F33">
        <v>80</v>
      </c>
      <c r="G33">
        <v>71.009</v>
      </c>
      <c r="H33">
        <v>6.6000000000000008E-3</v>
      </c>
    </row>
    <row r="34" spans="1:8" x14ac:dyDescent="0.2">
      <c r="A34">
        <v>26985.782999999999</v>
      </c>
      <c r="B34">
        <v>-47.015999999999998</v>
      </c>
      <c r="C34">
        <v>-47.01</v>
      </c>
      <c r="D34">
        <v>8.73</v>
      </c>
      <c r="E34">
        <v>0.45600000000000002</v>
      </c>
      <c r="F34">
        <v>80</v>
      </c>
      <c r="G34">
        <v>71.027000000000001</v>
      </c>
      <c r="H34">
        <v>6.6000000000000008E-3</v>
      </c>
    </row>
    <row r="35" spans="1:8" x14ac:dyDescent="0.2">
      <c r="A35">
        <v>26986.400000000001</v>
      </c>
      <c r="B35">
        <v>-47.069000000000003</v>
      </c>
      <c r="C35">
        <v>-47.061999999999998</v>
      </c>
      <c r="D35">
        <v>8.4480000000000004</v>
      </c>
      <c r="E35">
        <v>0.45400000000000001</v>
      </c>
      <c r="F35">
        <v>80</v>
      </c>
      <c r="G35">
        <v>71.028000000000006</v>
      </c>
      <c r="H35">
        <v>6.6000000000000008E-3</v>
      </c>
    </row>
    <row r="36" spans="1:8" x14ac:dyDescent="0.2">
      <c r="A36">
        <v>26987.032999999999</v>
      </c>
      <c r="B36">
        <v>-47.119</v>
      </c>
      <c r="C36">
        <v>-47.112000000000002</v>
      </c>
      <c r="D36">
        <v>8.0039999999999996</v>
      </c>
      <c r="E36">
        <v>0.45300000000000001</v>
      </c>
      <c r="F36">
        <v>80</v>
      </c>
      <c r="G36">
        <v>71.033000000000001</v>
      </c>
      <c r="H36">
        <v>6.6000000000000008E-3</v>
      </c>
    </row>
    <row r="37" spans="1:8" x14ac:dyDescent="0.2">
      <c r="A37">
        <v>26987.974999999999</v>
      </c>
      <c r="B37">
        <v>-47.191000000000003</v>
      </c>
      <c r="C37">
        <v>-47.183</v>
      </c>
      <c r="D37">
        <v>7.5540000000000003</v>
      </c>
      <c r="E37">
        <v>0.45</v>
      </c>
      <c r="F37">
        <v>80</v>
      </c>
      <c r="G37">
        <v>71.159000000000006</v>
      </c>
      <c r="H37">
        <v>6.6000000000000008E-3</v>
      </c>
    </row>
    <row r="38" spans="1:8" x14ac:dyDescent="0.2">
      <c r="A38">
        <v>26988.916000000001</v>
      </c>
      <c r="B38">
        <v>-47.258000000000003</v>
      </c>
      <c r="C38">
        <v>-47.25</v>
      </c>
      <c r="D38">
        <v>7.085</v>
      </c>
      <c r="E38">
        <v>0.44800000000000001</v>
      </c>
      <c r="F38">
        <v>80</v>
      </c>
      <c r="G38">
        <v>71.209000000000003</v>
      </c>
      <c r="H38">
        <v>6.6000000000000008E-3</v>
      </c>
    </row>
    <row r="39" spans="1:8" x14ac:dyDescent="0.2">
      <c r="A39">
        <v>26989.855</v>
      </c>
      <c r="B39">
        <v>-47.326999999999998</v>
      </c>
      <c r="C39">
        <v>-47.319000000000003</v>
      </c>
      <c r="D39">
        <v>7.3609999999999998</v>
      </c>
      <c r="E39">
        <v>0.44600000000000001</v>
      </c>
      <c r="F39">
        <v>80</v>
      </c>
      <c r="G39">
        <v>71.278999999999996</v>
      </c>
      <c r="H39">
        <v>6.6000000000000008E-3</v>
      </c>
    </row>
    <row r="40" spans="1:8" x14ac:dyDescent="0.2">
      <c r="A40">
        <v>26990.800999999999</v>
      </c>
      <c r="B40">
        <v>-47.396000000000001</v>
      </c>
      <c r="C40">
        <v>-47.387999999999998</v>
      </c>
      <c r="D40">
        <v>7.2480000000000002</v>
      </c>
      <c r="E40">
        <v>0.44400000000000001</v>
      </c>
      <c r="F40">
        <v>80</v>
      </c>
      <c r="G40">
        <v>71.188999999999993</v>
      </c>
      <c r="H40">
        <v>6.6000000000000008E-3</v>
      </c>
    </row>
    <row r="41" spans="1:8" x14ac:dyDescent="0.2">
      <c r="A41">
        <v>26991.743999999999</v>
      </c>
      <c r="B41">
        <v>-47.463000000000001</v>
      </c>
      <c r="C41">
        <v>-47.454000000000001</v>
      </c>
      <c r="D41">
        <v>7.0750000000000002</v>
      </c>
      <c r="E41">
        <v>0.443</v>
      </c>
      <c r="F41">
        <v>80</v>
      </c>
      <c r="G41">
        <v>71.176000000000002</v>
      </c>
      <c r="H41">
        <v>6.6000000000000008E-3</v>
      </c>
    </row>
    <row r="42" spans="1:8" x14ac:dyDescent="0.2">
      <c r="A42">
        <v>26992.68</v>
      </c>
      <c r="B42">
        <v>-47.527999999999999</v>
      </c>
      <c r="C42">
        <v>-47.518999999999998</v>
      </c>
      <c r="D42">
        <v>6.9219999999999997</v>
      </c>
      <c r="E42">
        <v>0.441</v>
      </c>
      <c r="F42">
        <v>80</v>
      </c>
      <c r="G42">
        <v>71.192999999999998</v>
      </c>
      <c r="H42">
        <v>6.6000000000000008E-3</v>
      </c>
    </row>
    <row r="43" spans="1:8" x14ac:dyDescent="0.2">
      <c r="A43">
        <v>26993.615000000002</v>
      </c>
      <c r="B43">
        <v>-47.593000000000004</v>
      </c>
      <c r="C43">
        <v>-47.584000000000003</v>
      </c>
      <c r="D43">
        <v>6.9020000000000001</v>
      </c>
      <c r="E43">
        <v>0.44</v>
      </c>
      <c r="F43">
        <v>80</v>
      </c>
      <c r="G43">
        <v>71.171999999999997</v>
      </c>
      <c r="H43">
        <v>6.6000000000000008E-3</v>
      </c>
    </row>
    <row r="44" spans="1:8" x14ac:dyDescent="0.2">
      <c r="A44">
        <v>26994.555</v>
      </c>
      <c r="B44">
        <v>-47.658999999999999</v>
      </c>
      <c r="C44">
        <v>-47.65</v>
      </c>
      <c r="D44">
        <v>7.0540000000000003</v>
      </c>
      <c r="E44">
        <v>0.439</v>
      </c>
      <c r="F44">
        <v>80</v>
      </c>
      <c r="G44">
        <v>71.138000000000005</v>
      </c>
      <c r="H44">
        <v>6.6000000000000008E-3</v>
      </c>
    </row>
    <row r="45" spans="1:8" x14ac:dyDescent="0.2">
      <c r="A45">
        <v>26996.136999999999</v>
      </c>
      <c r="B45">
        <v>-47.709000000000003</v>
      </c>
      <c r="C45">
        <v>-47.7</v>
      </c>
      <c r="D45">
        <v>3.1549999999999998</v>
      </c>
      <c r="E45">
        <v>0.51900000000000002</v>
      </c>
      <c r="F45">
        <v>80</v>
      </c>
      <c r="G45">
        <v>71.308000000000007</v>
      </c>
      <c r="H45">
        <v>7.7000000000000011E-3</v>
      </c>
    </row>
    <row r="46" spans="1:8" x14ac:dyDescent="0.2">
      <c r="A46">
        <v>27102.77</v>
      </c>
      <c r="B46">
        <v>-47.75</v>
      </c>
      <c r="C46">
        <v>-47.749000000000002</v>
      </c>
      <c r="D46">
        <v>0</v>
      </c>
      <c r="E46">
        <v>99.66</v>
      </c>
      <c r="F46">
        <v>80</v>
      </c>
      <c r="G46">
        <v>65.840999999999994</v>
      </c>
      <c r="H46">
        <v>1.9338000000000002</v>
      </c>
    </row>
    <row r="47" spans="1:8" x14ac:dyDescent="0.2">
      <c r="A47">
        <v>27104.011999999999</v>
      </c>
      <c r="B47">
        <v>-47.801000000000002</v>
      </c>
      <c r="C47">
        <v>-47.8</v>
      </c>
      <c r="D47">
        <v>4.0730000000000004</v>
      </c>
      <c r="E47">
        <v>91.921999999999997</v>
      </c>
      <c r="F47">
        <v>80</v>
      </c>
      <c r="G47">
        <v>67.744</v>
      </c>
      <c r="H47">
        <v>1.7402000000000002</v>
      </c>
    </row>
    <row r="48" spans="1:8" x14ac:dyDescent="0.2">
      <c r="A48">
        <v>27105.263999999999</v>
      </c>
      <c r="B48">
        <v>-47.851999999999997</v>
      </c>
      <c r="C48">
        <v>-47.848999999999997</v>
      </c>
      <c r="D48">
        <v>3.9609999999999999</v>
      </c>
      <c r="E48">
        <v>87.49</v>
      </c>
      <c r="F48">
        <v>80</v>
      </c>
      <c r="G48">
        <v>65.872</v>
      </c>
      <c r="H48">
        <v>1.6346000000000001</v>
      </c>
    </row>
    <row r="49" spans="1:8" x14ac:dyDescent="0.2">
      <c r="A49">
        <v>27106.513999999999</v>
      </c>
      <c r="B49">
        <v>-47.902999999999999</v>
      </c>
      <c r="C49">
        <v>-47.9</v>
      </c>
      <c r="D49">
        <v>4.0259999999999998</v>
      </c>
      <c r="E49">
        <v>129.08199999999999</v>
      </c>
      <c r="F49">
        <v>80</v>
      </c>
      <c r="G49">
        <v>62.156999999999996</v>
      </c>
      <c r="H49">
        <v>2.7873999999999999</v>
      </c>
    </row>
    <row r="50" spans="1:8" x14ac:dyDescent="0.2">
      <c r="A50">
        <v>27108.085999999999</v>
      </c>
      <c r="B50">
        <v>-47.963999999999999</v>
      </c>
      <c r="C50">
        <v>-47.96</v>
      </c>
      <c r="D50">
        <v>3.855</v>
      </c>
      <c r="E50">
        <v>148.46299999999999</v>
      </c>
      <c r="F50">
        <v>80</v>
      </c>
      <c r="G50">
        <v>61.54</v>
      </c>
      <c r="H50">
        <v>3.4914000000000001</v>
      </c>
    </row>
    <row r="51" spans="1:8" x14ac:dyDescent="0.2">
      <c r="A51">
        <v>27109.664000000001</v>
      </c>
      <c r="B51">
        <v>-48.024000000000001</v>
      </c>
      <c r="C51">
        <v>-48.018999999999998</v>
      </c>
      <c r="D51">
        <v>3.7160000000000002</v>
      </c>
      <c r="E51">
        <v>144.03800000000001</v>
      </c>
      <c r="F51">
        <v>80</v>
      </c>
      <c r="G51">
        <v>62.448</v>
      </c>
      <c r="H51">
        <v>3.3176000000000001</v>
      </c>
    </row>
    <row r="52" spans="1:8" x14ac:dyDescent="0.2">
      <c r="A52">
        <v>27111.238000000001</v>
      </c>
      <c r="B52">
        <v>-48.082000000000001</v>
      </c>
      <c r="C52">
        <v>-48.076000000000001</v>
      </c>
      <c r="D52">
        <v>3.6160000000000001</v>
      </c>
      <c r="E52">
        <v>134.24799999999999</v>
      </c>
      <c r="F52">
        <v>80</v>
      </c>
      <c r="G52">
        <v>62.732999999999997</v>
      </c>
      <c r="H52">
        <v>2.9612000000000003</v>
      </c>
    </row>
    <row r="53" spans="1:8" x14ac:dyDescent="0.2">
      <c r="A53">
        <v>27113.109</v>
      </c>
      <c r="B53">
        <v>-48.137</v>
      </c>
      <c r="C53">
        <v>-48.131</v>
      </c>
      <c r="D53">
        <v>2.915</v>
      </c>
      <c r="E53">
        <v>135.86699999999999</v>
      </c>
      <c r="F53">
        <v>80</v>
      </c>
      <c r="G53">
        <v>62.686999999999998</v>
      </c>
      <c r="H53">
        <v>3.0184000000000006</v>
      </c>
    </row>
    <row r="54" spans="1:8" x14ac:dyDescent="0.2">
      <c r="A54">
        <v>27114.98</v>
      </c>
      <c r="B54">
        <v>-48.19</v>
      </c>
      <c r="C54">
        <v>-48.183</v>
      </c>
      <c r="D54">
        <v>2.7909999999999999</v>
      </c>
      <c r="E54">
        <v>128.35300000000001</v>
      </c>
      <c r="F54">
        <v>80</v>
      </c>
      <c r="G54">
        <v>63.704999999999998</v>
      </c>
      <c r="H54">
        <v>2.7632000000000003</v>
      </c>
    </row>
    <row r="55" spans="1:8" x14ac:dyDescent="0.2">
      <c r="A55">
        <v>27124.741999999998</v>
      </c>
      <c r="B55">
        <v>-48.243000000000002</v>
      </c>
      <c r="C55">
        <v>-48.234999999999999</v>
      </c>
      <c r="D55">
        <v>0.53400000000000003</v>
      </c>
      <c r="E55">
        <v>82.531000000000006</v>
      </c>
      <c r="F55">
        <v>80</v>
      </c>
      <c r="G55">
        <v>65.275000000000006</v>
      </c>
      <c r="H55">
        <v>1.5202</v>
      </c>
    </row>
    <row r="56" spans="1:8" x14ac:dyDescent="0.2">
      <c r="A56">
        <v>27126.311000000002</v>
      </c>
      <c r="B56">
        <v>-48.305</v>
      </c>
      <c r="C56">
        <v>-48.295000000000002</v>
      </c>
      <c r="D56">
        <v>3.8620000000000001</v>
      </c>
      <c r="E56">
        <v>101.208</v>
      </c>
      <c r="F56">
        <v>80</v>
      </c>
      <c r="G56">
        <v>65.738</v>
      </c>
      <c r="H56">
        <v>1.9734000000000003</v>
      </c>
    </row>
    <row r="57" spans="1:8" x14ac:dyDescent="0.2">
      <c r="A57">
        <v>27127.559000000001</v>
      </c>
      <c r="B57">
        <v>-48.357999999999997</v>
      </c>
      <c r="C57">
        <v>-48.347999999999999</v>
      </c>
      <c r="D57">
        <v>4.22</v>
      </c>
      <c r="E57">
        <v>94.090999999999994</v>
      </c>
      <c r="F57">
        <v>80</v>
      </c>
      <c r="G57">
        <v>66.584999999999994</v>
      </c>
      <c r="H57">
        <v>1.7929999999999999</v>
      </c>
    </row>
    <row r="58" spans="1:8" x14ac:dyDescent="0.2">
      <c r="A58">
        <v>27128.803</v>
      </c>
      <c r="B58">
        <v>-48.408999999999999</v>
      </c>
      <c r="C58">
        <v>-48.398000000000003</v>
      </c>
      <c r="D58">
        <v>4.0149999999999997</v>
      </c>
      <c r="E58">
        <v>87.597999999999999</v>
      </c>
      <c r="F58">
        <v>80</v>
      </c>
      <c r="G58">
        <v>67.113</v>
      </c>
      <c r="H58">
        <v>1.6368</v>
      </c>
    </row>
    <row r="59" spans="1:8" x14ac:dyDescent="0.2">
      <c r="A59">
        <v>27130.366999999998</v>
      </c>
      <c r="B59">
        <v>-48.468000000000004</v>
      </c>
      <c r="C59">
        <v>-48.456000000000003</v>
      </c>
      <c r="D59">
        <v>3.6960000000000002</v>
      </c>
      <c r="E59">
        <v>81.259</v>
      </c>
      <c r="F59">
        <v>80</v>
      </c>
      <c r="G59">
        <v>67.555999999999997</v>
      </c>
      <c r="H59">
        <v>1.4916000000000003</v>
      </c>
    </row>
    <row r="60" spans="1:8" x14ac:dyDescent="0.2">
      <c r="A60">
        <v>27131.945</v>
      </c>
      <c r="B60">
        <v>-48.53</v>
      </c>
      <c r="C60">
        <v>-48.517000000000003</v>
      </c>
      <c r="D60">
        <v>3.8719999999999999</v>
      </c>
      <c r="E60">
        <v>76.980999999999995</v>
      </c>
      <c r="F60">
        <v>80</v>
      </c>
      <c r="G60">
        <v>67.706999999999994</v>
      </c>
      <c r="H60">
        <v>1.3958999999999999</v>
      </c>
    </row>
    <row r="61" spans="1:8" x14ac:dyDescent="0.2">
      <c r="A61">
        <v>27133.206999999999</v>
      </c>
      <c r="B61">
        <v>-48.58</v>
      </c>
      <c r="C61">
        <v>-48.566000000000003</v>
      </c>
      <c r="D61">
        <v>3.9049999999999998</v>
      </c>
      <c r="E61">
        <v>74.876000000000005</v>
      </c>
      <c r="F61">
        <v>80</v>
      </c>
      <c r="G61">
        <v>67.756</v>
      </c>
      <c r="H61">
        <v>1.3497000000000001</v>
      </c>
    </row>
    <row r="62" spans="1:8" x14ac:dyDescent="0.2">
      <c r="A62">
        <v>27134.782999999999</v>
      </c>
      <c r="B62">
        <v>-48.640999999999998</v>
      </c>
      <c r="C62">
        <v>-48.625999999999998</v>
      </c>
      <c r="D62">
        <v>3.8130000000000002</v>
      </c>
      <c r="E62">
        <v>74.820999999999998</v>
      </c>
      <c r="F62">
        <v>80</v>
      </c>
      <c r="G62">
        <v>67.546999999999997</v>
      </c>
      <c r="H62">
        <v>1.3486</v>
      </c>
    </row>
    <row r="63" spans="1:8" x14ac:dyDescent="0.2">
      <c r="A63">
        <v>27136.023000000001</v>
      </c>
      <c r="B63">
        <v>-48.691000000000003</v>
      </c>
      <c r="C63">
        <v>-48.676000000000002</v>
      </c>
      <c r="D63">
        <v>3.9849999999999999</v>
      </c>
      <c r="E63">
        <v>74.082999999999998</v>
      </c>
      <c r="F63">
        <v>80</v>
      </c>
      <c r="G63">
        <v>67.805000000000007</v>
      </c>
      <c r="H63">
        <v>1.3332000000000002</v>
      </c>
    </row>
    <row r="64" spans="1:8" x14ac:dyDescent="0.2">
      <c r="A64">
        <v>27137.599999999999</v>
      </c>
      <c r="B64">
        <v>-48.752000000000002</v>
      </c>
      <c r="C64">
        <v>-48.734999999999999</v>
      </c>
      <c r="D64">
        <v>3.786</v>
      </c>
      <c r="E64">
        <v>69.694000000000003</v>
      </c>
      <c r="F64">
        <v>80</v>
      </c>
      <c r="G64">
        <v>68.024000000000001</v>
      </c>
      <c r="H64">
        <v>1.2397</v>
      </c>
    </row>
    <row r="65" spans="1:8" x14ac:dyDescent="0.2">
      <c r="A65">
        <v>27139.166000000001</v>
      </c>
      <c r="B65">
        <v>-48.813000000000002</v>
      </c>
      <c r="C65">
        <v>-48.795999999999999</v>
      </c>
      <c r="D65">
        <v>3.8530000000000002</v>
      </c>
      <c r="E65">
        <v>75.436000000000007</v>
      </c>
      <c r="F65">
        <v>80</v>
      </c>
      <c r="G65">
        <v>67.168999999999997</v>
      </c>
      <c r="H65">
        <v>1.3618000000000001</v>
      </c>
    </row>
    <row r="66" spans="1:8" x14ac:dyDescent="0.2">
      <c r="A66">
        <v>27140.414000000001</v>
      </c>
      <c r="B66">
        <v>-48.863999999999997</v>
      </c>
      <c r="C66">
        <v>-48.845999999999997</v>
      </c>
      <c r="D66">
        <v>4.0330000000000004</v>
      </c>
      <c r="E66">
        <v>85.683999999999997</v>
      </c>
      <c r="F66">
        <v>80</v>
      </c>
      <c r="G66">
        <v>66.697999999999993</v>
      </c>
      <c r="H66">
        <v>1.5928</v>
      </c>
    </row>
    <row r="67" spans="1:8" x14ac:dyDescent="0.2">
      <c r="A67">
        <v>27141.673999999999</v>
      </c>
      <c r="B67">
        <v>-48.917000000000002</v>
      </c>
      <c r="C67">
        <v>-48.898000000000003</v>
      </c>
      <c r="D67">
        <v>4.1550000000000002</v>
      </c>
      <c r="E67">
        <v>86.617000000000004</v>
      </c>
      <c r="F67">
        <v>80</v>
      </c>
      <c r="G67">
        <v>66.754000000000005</v>
      </c>
      <c r="H67">
        <v>1.6137000000000001</v>
      </c>
    </row>
    <row r="68" spans="1:8" x14ac:dyDescent="0.2">
      <c r="A68">
        <v>27142.921999999999</v>
      </c>
      <c r="B68">
        <v>-48.972000000000001</v>
      </c>
      <c r="C68">
        <v>-48.951999999999998</v>
      </c>
      <c r="D68">
        <v>4.3099999999999996</v>
      </c>
      <c r="E68">
        <v>78.787999999999997</v>
      </c>
      <c r="F68">
        <v>80</v>
      </c>
      <c r="G68">
        <v>67.712000000000003</v>
      </c>
      <c r="H68">
        <v>1.4355</v>
      </c>
    </row>
    <row r="69" spans="1:8" x14ac:dyDescent="0.2">
      <c r="A69">
        <v>27144.186000000002</v>
      </c>
      <c r="B69">
        <v>-49.023000000000003</v>
      </c>
      <c r="C69">
        <v>-49.003</v>
      </c>
      <c r="D69">
        <v>4.0229999999999997</v>
      </c>
      <c r="E69">
        <v>62.503999999999998</v>
      </c>
      <c r="F69">
        <v>80</v>
      </c>
      <c r="G69">
        <v>68.995000000000005</v>
      </c>
      <c r="H69">
        <v>1.0923</v>
      </c>
    </row>
    <row r="70" spans="1:8" x14ac:dyDescent="0.2">
      <c r="A70">
        <v>27145.442999999999</v>
      </c>
      <c r="B70">
        <v>-49.073999999999998</v>
      </c>
      <c r="C70">
        <v>-49.052999999999997</v>
      </c>
      <c r="D70">
        <v>3.9790000000000001</v>
      </c>
      <c r="E70">
        <v>42.835000000000001</v>
      </c>
      <c r="F70">
        <v>80</v>
      </c>
      <c r="G70">
        <v>70.070999999999998</v>
      </c>
      <c r="H70">
        <v>0.71610000000000007</v>
      </c>
    </row>
    <row r="71" spans="1:8" x14ac:dyDescent="0.2">
      <c r="A71">
        <v>27146.703000000001</v>
      </c>
      <c r="B71">
        <v>-49.128</v>
      </c>
      <c r="C71">
        <v>-49.106000000000002</v>
      </c>
      <c r="D71">
        <v>4.1779999999999999</v>
      </c>
      <c r="E71">
        <v>29.048999999999999</v>
      </c>
      <c r="F71">
        <v>80</v>
      </c>
      <c r="G71">
        <v>70.352000000000004</v>
      </c>
      <c r="H71">
        <v>0.47190000000000004</v>
      </c>
    </row>
    <row r="72" spans="1:8" x14ac:dyDescent="0.2">
      <c r="A72">
        <v>27147.956999999999</v>
      </c>
      <c r="B72">
        <v>-49.180999999999997</v>
      </c>
      <c r="C72">
        <v>-49.158999999999999</v>
      </c>
      <c r="D72">
        <v>4.2220000000000004</v>
      </c>
      <c r="E72">
        <v>21.564</v>
      </c>
      <c r="F72">
        <v>80</v>
      </c>
      <c r="G72">
        <v>70.600999999999999</v>
      </c>
      <c r="H72">
        <v>0.34540000000000004</v>
      </c>
    </row>
    <row r="73" spans="1:8" x14ac:dyDescent="0.2">
      <c r="A73">
        <v>27149.215</v>
      </c>
      <c r="B73">
        <v>-49.232999999999997</v>
      </c>
      <c r="C73">
        <v>-49.21</v>
      </c>
      <c r="D73">
        <v>4.0430000000000001</v>
      </c>
      <c r="E73">
        <v>19.77</v>
      </c>
      <c r="F73">
        <v>80</v>
      </c>
      <c r="G73">
        <v>70.427000000000007</v>
      </c>
      <c r="H73">
        <v>0.31569999999999998</v>
      </c>
    </row>
    <row r="74" spans="1:8" x14ac:dyDescent="0.2">
      <c r="A74">
        <v>27150.476999999999</v>
      </c>
      <c r="B74">
        <v>-49.286999999999999</v>
      </c>
      <c r="C74">
        <v>-49.262</v>
      </c>
      <c r="D74">
        <v>4.1900000000000004</v>
      </c>
      <c r="E74">
        <v>22.131</v>
      </c>
      <c r="F74">
        <v>80</v>
      </c>
      <c r="G74">
        <v>70.460999999999999</v>
      </c>
      <c r="H74">
        <v>0.35530000000000006</v>
      </c>
    </row>
    <row r="75" spans="1:8" x14ac:dyDescent="0.2">
      <c r="A75">
        <v>27151.736000000001</v>
      </c>
      <c r="B75">
        <v>-49.341999999999999</v>
      </c>
      <c r="C75">
        <v>-49.316000000000003</v>
      </c>
      <c r="D75">
        <v>4.282</v>
      </c>
      <c r="E75">
        <v>21.504000000000001</v>
      </c>
      <c r="F75">
        <v>80</v>
      </c>
      <c r="G75">
        <v>70.494</v>
      </c>
      <c r="H75">
        <v>0.34430000000000005</v>
      </c>
    </row>
    <row r="76" spans="1:8" x14ac:dyDescent="0.2">
      <c r="A76">
        <v>27152.995999999999</v>
      </c>
      <c r="B76">
        <v>-49.396999999999998</v>
      </c>
      <c r="C76">
        <v>-49.371000000000002</v>
      </c>
      <c r="D76">
        <v>4.3049999999999997</v>
      </c>
      <c r="E76">
        <v>22.588999999999999</v>
      </c>
      <c r="F76">
        <v>80</v>
      </c>
      <c r="G76">
        <v>70.441000000000003</v>
      </c>
      <c r="H76">
        <v>0.36300000000000004</v>
      </c>
    </row>
    <row r="77" spans="1:8" x14ac:dyDescent="0.2">
      <c r="A77">
        <v>27154.258000000002</v>
      </c>
      <c r="B77">
        <v>-49.45</v>
      </c>
      <c r="C77">
        <v>-49.423000000000002</v>
      </c>
      <c r="D77">
        <v>4.13</v>
      </c>
      <c r="E77">
        <v>20.454999999999998</v>
      </c>
      <c r="F77">
        <v>80</v>
      </c>
      <c r="G77">
        <v>70.748999999999995</v>
      </c>
      <c r="H77">
        <v>0.32780000000000004</v>
      </c>
    </row>
    <row r="78" spans="1:8" x14ac:dyDescent="0.2">
      <c r="A78">
        <v>27155.842000000001</v>
      </c>
      <c r="B78">
        <v>-49.51</v>
      </c>
      <c r="C78">
        <v>-49.481999999999999</v>
      </c>
      <c r="D78">
        <v>3.7469999999999999</v>
      </c>
      <c r="E78">
        <v>12.893000000000001</v>
      </c>
      <c r="F78">
        <v>80</v>
      </c>
      <c r="G78">
        <v>71.007999999999996</v>
      </c>
      <c r="H78">
        <v>0.20350000000000001</v>
      </c>
    </row>
    <row r="79" spans="1:8" x14ac:dyDescent="0.2">
      <c r="A79">
        <v>27157.105</v>
      </c>
      <c r="B79">
        <v>-49.561</v>
      </c>
      <c r="C79">
        <v>-49.531999999999996</v>
      </c>
      <c r="D79">
        <v>3.9860000000000002</v>
      </c>
      <c r="E79">
        <v>8.0050000000000008</v>
      </c>
      <c r="F79">
        <v>80</v>
      </c>
      <c r="G79">
        <v>70.397999999999996</v>
      </c>
      <c r="H79">
        <v>0.12540000000000001</v>
      </c>
    </row>
    <row r="80" spans="1:8" x14ac:dyDescent="0.2">
      <c r="A80">
        <v>27158.351999999999</v>
      </c>
      <c r="B80">
        <v>-49.613999999999997</v>
      </c>
      <c r="C80">
        <v>-49.584000000000003</v>
      </c>
      <c r="D80">
        <v>4.16</v>
      </c>
      <c r="E80">
        <v>13.425000000000001</v>
      </c>
      <c r="F80">
        <v>80</v>
      </c>
      <c r="G80">
        <v>70.820999999999998</v>
      </c>
      <c r="H80">
        <v>0.21230000000000002</v>
      </c>
    </row>
    <row r="81" spans="1:8" x14ac:dyDescent="0.2">
      <c r="A81">
        <v>27159.901999999998</v>
      </c>
      <c r="B81">
        <v>-49.676000000000002</v>
      </c>
      <c r="C81">
        <v>-49.645000000000003</v>
      </c>
      <c r="D81">
        <v>3.9340000000000002</v>
      </c>
      <c r="E81">
        <v>25.939</v>
      </c>
      <c r="F81">
        <v>80</v>
      </c>
      <c r="G81">
        <v>69.971999999999994</v>
      </c>
      <c r="H81">
        <v>0.41910000000000003</v>
      </c>
    </row>
    <row r="82" spans="1:8" x14ac:dyDescent="0.2">
      <c r="A82">
        <v>27161.478999999999</v>
      </c>
      <c r="B82">
        <v>-49.738</v>
      </c>
      <c r="C82">
        <v>-49.706000000000003</v>
      </c>
      <c r="D82">
        <v>3.8839999999999999</v>
      </c>
      <c r="E82">
        <v>48.61</v>
      </c>
      <c r="F82">
        <v>80</v>
      </c>
      <c r="G82">
        <v>68.787000000000006</v>
      </c>
      <c r="H82">
        <v>0.8217000000000001</v>
      </c>
    </row>
    <row r="83" spans="1:8" x14ac:dyDescent="0.2">
      <c r="A83">
        <v>27162.734</v>
      </c>
      <c r="B83">
        <v>-49.787999999999997</v>
      </c>
      <c r="C83">
        <v>-49.756</v>
      </c>
      <c r="D83">
        <v>3.9239999999999999</v>
      </c>
      <c r="E83">
        <v>60.753</v>
      </c>
      <c r="F83">
        <v>80</v>
      </c>
      <c r="G83">
        <v>68.328999999999994</v>
      </c>
      <c r="H83">
        <v>1.0571000000000002</v>
      </c>
    </row>
    <row r="84" spans="1:8" x14ac:dyDescent="0.2">
      <c r="A84">
        <v>27163.984</v>
      </c>
      <c r="B84">
        <v>-49.84</v>
      </c>
      <c r="C84">
        <v>-49.807000000000002</v>
      </c>
      <c r="D84">
        <v>4.0750000000000002</v>
      </c>
      <c r="E84">
        <v>76.09</v>
      </c>
      <c r="F84">
        <v>80</v>
      </c>
      <c r="G84">
        <v>67.495000000000005</v>
      </c>
      <c r="H84">
        <v>1.3761000000000001</v>
      </c>
    </row>
    <row r="85" spans="1:8" x14ac:dyDescent="0.2">
      <c r="A85">
        <v>27165.25</v>
      </c>
      <c r="B85">
        <v>-49.892000000000003</v>
      </c>
      <c r="C85">
        <v>-49.857999999999997</v>
      </c>
      <c r="D85">
        <v>4.0529999999999999</v>
      </c>
      <c r="E85">
        <v>77.055999999999997</v>
      </c>
      <c r="F85">
        <v>80</v>
      </c>
      <c r="G85">
        <v>67.646000000000001</v>
      </c>
      <c r="H85">
        <v>1.3981000000000001</v>
      </c>
    </row>
    <row r="86" spans="1:8" x14ac:dyDescent="0.2">
      <c r="A86">
        <v>27166.491999999998</v>
      </c>
      <c r="B86">
        <v>-49.944000000000003</v>
      </c>
      <c r="C86">
        <v>-49.908999999999999</v>
      </c>
      <c r="D86">
        <v>4.1269999999999998</v>
      </c>
      <c r="E86">
        <v>76.525999999999996</v>
      </c>
      <c r="F86">
        <v>80</v>
      </c>
      <c r="G86">
        <v>67.501999999999995</v>
      </c>
      <c r="H86">
        <v>1.3860000000000001</v>
      </c>
    </row>
    <row r="87" spans="1:8" x14ac:dyDescent="0.2">
      <c r="A87">
        <v>27167.736000000001</v>
      </c>
      <c r="B87">
        <v>-49.994</v>
      </c>
      <c r="C87">
        <v>-49.959000000000003</v>
      </c>
      <c r="D87">
        <v>3.9750000000000001</v>
      </c>
      <c r="E87">
        <v>81.745999999999995</v>
      </c>
      <c r="F87">
        <v>80</v>
      </c>
      <c r="G87">
        <v>67.046000000000006</v>
      </c>
      <c r="H87">
        <v>1.5026000000000002</v>
      </c>
    </row>
    <row r="88" spans="1:8" x14ac:dyDescent="0.2">
      <c r="A88">
        <v>27169.289000000001</v>
      </c>
      <c r="B88">
        <v>-50.054000000000002</v>
      </c>
      <c r="C88">
        <v>-50.017000000000003</v>
      </c>
      <c r="D88">
        <v>3.7810000000000001</v>
      </c>
      <c r="E88">
        <v>87.504000000000005</v>
      </c>
      <c r="F88">
        <v>80</v>
      </c>
      <c r="G88">
        <v>66.638000000000005</v>
      </c>
      <c r="H88">
        <v>1.6346000000000001</v>
      </c>
    </row>
    <row r="89" spans="1:8" x14ac:dyDescent="0.2">
      <c r="A89">
        <v>27170.85</v>
      </c>
      <c r="B89">
        <v>-50.110999999999997</v>
      </c>
      <c r="C89">
        <v>-50.073999999999998</v>
      </c>
      <c r="D89">
        <v>3.6480000000000001</v>
      </c>
      <c r="E89">
        <v>89.155000000000001</v>
      </c>
      <c r="F89">
        <v>80</v>
      </c>
      <c r="G89">
        <v>66.647999999999996</v>
      </c>
      <c r="H89">
        <v>1.6742000000000001</v>
      </c>
    </row>
    <row r="90" spans="1:8" x14ac:dyDescent="0.2">
      <c r="A90">
        <v>27172.423999999999</v>
      </c>
      <c r="B90">
        <v>-50.173999999999999</v>
      </c>
      <c r="C90">
        <v>-50.136000000000003</v>
      </c>
      <c r="D90">
        <v>3.9009999999999998</v>
      </c>
      <c r="E90">
        <v>88.853999999999999</v>
      </c>
      <c r="F90">
        <v>80</v>
      </c>
      <c r="G90">
        <v>66.653000000000006</v>
      </c>
      <c r="H90">
        <v>1.6665000000000001</v>
      </c>
    </row>
    <row r="91" spans="1:8" x14ac:dyDescent="0.2">
      <c r="A91">
        <v>27173.687000000002</v>
      </c>
      <c r="B91">
        <v>-50.225000000000001</v>
      </c>
      <c r="C91">
        <v>-50.186</v>
      </c>
      <c r="D91">
        <v>3.9630000000000001</v>
      </c>
      <c r="E91">
        <v>86.277000000000001</v>
      </c>
      <c r="F91">
        <v>80</v>
      </c>
      <c r="G91">
        <v>66.861999999999995</v>
      </c>
      <c r="H91">
        <v>1.6060000000000001</v>
      </c>
    </row>
    <row r="92" spans="1:8" x14ac:dyDescent="0.2">
      <c r="A92">
        <v>27174.949000000001</v>
      </c>
      <c r="B92">
        <v>-50.276000000000003</v>
      </c>
      <c r="C92">
        <v>-50.235999999999997</v>
      </c>
      <c r="D92">
        <v>4.0129999999999999</v>
      </c>
      <c r="E92">
        <v>84.305000000000007</v>
      </c>
      <c r="F92">
        <v>80</v>
      </c>
      <c r="G92">
        <v>66.950999999999993</v>
      </c>
      <c r="H92">
        <v>1.5609000000000002</v>
      </c>
    </row>
    <row r="93" spans="1:8" x14ac:dyDescent="0.2">
      <c r="A93">
        <v>27176.201000000001</v>
      </c>
      <c r="B93">
        <v>-50.326999999999998</v>
      </c>
      <c r="C93">
        <v>-50.286999999999999</v>
      </c>
      <c r="D93">
        <v>4.0309999999999997</v>
      </c>
      <c r="E93">
        <v>82.263000000000005</v>
      </c>
      <c r="F93">
        <v>80</v>
      </c>
      <c r="G93">
        <v>67.102999999999994</v>
      </c>
      <c r="H93">
        <v>1.5136000000000001</v>
      </c>
    </row>
    <row r="94" spans="1:8" x14ac:dyDescent="0.2">
      <c r="A94">
        <v>27187.236000000001</v>
      </c>
      <c r="B94">
        <v>-50.378999999999998</v>
      </c>
      <c r="C94">
        <v>-50.338000000000001</v>
      </c>
      <c r="D94">
        <v>0.46200000000000002</v>
      </c>
      <c r="E94">
        <v>88.58</v>
      </c>
      <c r="F94">
        <v>80</v>
      </c>
      <c r="G94">
        <v>66.143000000000001</v>
      </c>
      <c r="H94">
        <v>1.6598999999999999</v>
      </c>
    </row>
    <row r="95" spans="1:8" x14ac:dyDescent="0.2">
      <c r="A95">
        <v>27188.811000000002</v>
      </c>
      <c r="B95">
        <v>-50.435000000000002</v>
      </c>
      <c r="C95">
        <v>-50.393000000000001</v>
      </c>
      <c r="D95">
        <v>3.53</v>
      </c>
      <c r="E95">
        <v>90.816999999999993</v>
      </c>
      <c r="F95">
        <v>80</v>
      </c>
      <c r="G95">
        <v>66.14</v>
      </c>
      <c r="H95">
        <v>1.7138000000000002</v>
      </c>
    </row>
    <row r="96" spans="1:8" x14ac:dyDescent="0.2">
      <c r="A96">
        <v>27190.384999999998</v>
      </c>
      <c r="B96">
        <v>-50.493000000000002</v>
      </c>
      <c r="C96">
        <v>-50.45</v>
      </c>
      <c r="D96">
        <v>3.605</v>
      </c>
      <c r="E96">
        <v>91.317999999999998</v>
      </c>
      <c r="F96">
        <v>80</v>
      </c>
      <c r="G96">
        <v>66.037000000000006</v>
      </c>
      <c r="H96">
        <v>1.7259</v>
      </c>
    </row>
    <row r="97" spans="1:8" x14ac:dyDescent="0.2">
      <c r="A97">
        <v>27191.960999999999</v>
      </c>
      <c r="B97">
        <v>-50.545000000000002</v>
      </c>
      <c r="C97">
        <v>-50.500999999999998</v>
      </c>
      <c r="D97">
        <v>3.22</v>
      </c>
      <c r="E97">
        <v>91.911000000000001</v>
      </c>
      <c r="F97">
        <v>80</v>
      </c>
      <c r="G97">
        <v>65.793000000000006</v>
      </c>
      <c r="H97">
        <v>1.7402000000000002</v>
      </c>
    </row>
    <row r="98" spans="1:8" x14ac:dyDescent="0.2">
      <c r="A98">
        <v>27193.539000000001</v>
      </c>
      <c r="B98">
        <v>-50.6</v>
      </c>
      <c r="C98">
        <v>-50.555</v>
      </c>
      <c r="D98">
        <v>3.4249999999999998</v>
      </c>
      <c r="E98">
        <v>95.805000000000007</v>
      </c>
      <c r="F98">
        <v>80</v>
      </c>
      <c r="G98">
        <v>65.623000000000005</v>
      </c>
      <c r="H98">
        <v>1.8359000000000001</v>
      </c>
    </row>
    <row r="99" spans="1:8" x14ac:dyDescent="0.2">
      <c r="A99">
        <v>27195.103999999999</v>
      </c>
      <c r="B99">
        <v>-50.655999999999999</v>
      </c>
      <c r="C99">
        <v>-50.610999999999997</v>
      </c>
      <c r="D99">
        <v>3.5750000000000002</v>
      </c>
      <c r="E99">
        <v>97.837000000000003</v>
      </c>
      <c r="F99">
        <v>80</v>
      </c>
      <c r="G99">
        <v>65.614999999999995</v>
      </c>
      <c r="H99">
        <v>1.8865000000000003</v>
      </c>
    </row>
    <row r="100" spans="1:8" x14ac:dyDescent="0.2">
      <c r="A100">
        <v>27196.668000000001</v>
      </c>
      <c r="B100">
        <v>-50.712000000000003</v>
      </c>
      <c r="C100">
        <v>-50.665999999999997</v>
      </c>
      <c r="D100">
        <v>3.524</v>
      </c>
      <c r="E100">
        <v>97.331000000000003</v>
      </c>
      <c r="F100">
        <v>80</v>
      </c>
      <c r="G100">
        <v>65.617999999999995</v>
      </c>
      <c r="H100">
        <v>1.8744000000000001</v>
      </c>
    </row>
    <row r="101" spans="1:8" x14ac:dyDescent="0.2">
      <c r="A101">
        <v>27198.240000000002</v>
      </c>
      <c r="B101">
        <v>-50.765999999999998</v>
      </c>
      <c r="C101">
        <v>-50.719000000000001</v>
      </c>
      <c r="D101">
        <v>3.3479999999999999</v>
      </c>
      <c r="E101">
        <v>94.073999999999998</v>
      </c>
      <c r="F101">
        <v>80</v>
      </c>
      <c r="G101">
        <v>65.697000000000003</v>
      </c>
      <c r="H101">
        <v>1.7929999999999999</v>
      </c>
    </row>
    <row r="102" spans="1:8" x14ac:dyDescent="0.2">
      <c r="A102">
        <v>27200.111000000001</v>
      </c>
      <c r="B102">
        <v>-50.826000000000001</v>
      </c>
      <c r="C102">
        <v>-50.777999999999999</v>
      </c>
      <c r="D102">
        <v>3.145</v>
      </c>
      <c r="E102">
        <v>94.120999999999995</v>
      </c>
      <c r="F102">
        <v>80</v>
      </c>
      <c r="G102">
        <v>65.652000000000001</v>
      </c>
      <c r="H102">
        <v>1.7941000000000003</v>
      </c>
    </row>
    <row r="103" spans="1:8" x14ac:dyDescent="0.2">
      <c r="A103">
        <v>27223.123</v>
      </c>
      <c r="B103">
        <v>-50.883000000000003</v>
      </c>
      <c r="C103">
        <v>-50.834000000000003</v>
      </c>
      <c r="D103">
        <v>0.245</v>
      </c>
      <c r="E103">
        <v>88.659000000000006</v>
      </c>
      <c r="F103">
        <v>80</v>
      </c>
      <c r="G103">
        <v>65.287999999999997</v>
      </c>
      <c r="H103">
        <v>1.6621000000000001</v>
      </c>
    </row>
    <row r="104" spans="1:8" x14ac:dyDescent="0.2">
      <c r="A104">
        <v>27225.018</v>
      </c>
      <c r="B104">
        <v>-50.938000000000002</v>
      </c>
      <c r="C104">
        <v>-50.887999999999998</v>
      </c>
      <c r="D104">
        <v>2.8410000000000002</v>
      </c>
      <c r="E104">
        <v>98.51</v>
      </c>
      <c r="F104">
        <v>80</v>
      </c>
      <c r="G104">
        <v>65.188999999999993</v>
      </c>
      <c r="H104">
        <v>1.9041000000000003</v>
      </c>
    </row>
    <row r="105" spans="1:8" x14ac:dyDescent="0.2">
      <c r="A105">
        <v>27227.201000000001</v>
      </c>
      <c r="B105">
        <v>-50.994999999999997</v>
      </c>
      <c r="C105">
        <v>-50.945</v>
      </c>
      <c r="D105">
        <v>2.609</v>
      </c>
      <c r="E105">
        <v>97.716999999999999</v>
      </c>
      <c r="F105">
        <v>80</v>
      </c>
      <c r="G105">
        <v>65.373000000000005</v>
      </c>
      <c r="H105">
        <v>1.8843000000000003</v>
      </c>
    </row>
    <row r="106" spans="1:8" x14ac:dyDescent="0.2">
      <c r="A106">
        <v>27229.092000000001</v>
      </c>
      <c r="B106">
        <v>-51.051000000000002</v>
      </c>
      <c r="C106">
        <v>-50.999000000000002</v>
      </c>
      <c r="D106">
        <v>2.879</v>
      </c>
      <c r="E106">
        <v>96.94</v>
      </c>
      <c r="F106">
        <v>80</v>
      </c>
      <c r="G106">
        <v>65.436000000000007</v>
      </c>
      <c r="H106">
        <v>1.8645000000000003</v>
      </c>
    </row>
    <row r="107" spans="1:8" x14ac:dyDescent="0.2">
      <c r="A107">
        <v>27230.671999999999</v>
      </c>
      <c r="B107">
        <v>-51.101999999999997</v>
      </c>
      <c r="C107">
        <v>-51.05</v>
      </c>
      <c r="D107">
        <v>3.1909999999999998</v>
      </c>
      <c r="E107">
        <v>95.858000000000004</v>
      </c>
      <c r="F107">
        <v>80</v>
      </c>
      <c r="G107">
        <v>65.503</v>
      </c>
      <c r="H107">
        <v>1.837</v>
      </c>
    </row>
    <row r="108" spans="1:8" x14ac:dyDescent="0.2">
      <c r="A108">
        <v>27232.248</v>
      </c>
      <c r="B108">
        <v>-51.154000000000003</v>
      </c>
      <c r="C108">
        <v>-51.100999999999999</v>
      </c>
      <c r="D108">
        <v>3.274</v>
      </c>
      <c r="E108">
        <v>94.677000000000007</v>
      </c>
      <c r="F108">
        <v>80</v>
      </c>
      <c r="G108">
        <v>65.608999999999995</v>
      </c>
      <c r="H108">
        <v>1.8084</v>
      </c>
    </row>
    <row r="109" spans="1:8" x14ac:dyDescent="0.2">
      <c r="A109">
        <v>27233.828000000001</v>
      </c>
      <c r="B109">
        <v>-51.206000000000003</v>
      </c>
      <c r="C109">
        <v>-51.152000000000001</v>
      </c>
      <c r="D109">
        <v>3.222</v>
      </c>
      <c r="E109">
        <v>93.296000000000006</v>
      </c>
      <c r="F109">
        <v>80</v>
      </c>
      <c r="G109">
        <v>65.575999999999993</v>
      </c>
      <c r="H109">
        <v>1.7743000000000002</v>
      </c>
    </row>
    <row r="110" spans="1:8" x14ac:dyDescent="0.2">
      <c r="A110">
        <v>27235.713</v>
      </c>
      <c r="B110">
        <v>-51.265000000000001</v>
      </c>
      <c r="C110">
        <v>-51.210999999999999</v>
      </c>
      <c r="D110">
        <v>3.1059999999999999</v>
      </c>
      <c r="E110">
        <v>95.867999999999995</v>
      </c>
      <c r="F110">
        <v>80</v>
      </c>
      <c r="G110">
        <v>65.432000000000002</v>
      </c>
      <c r="H110">
        <v>1.837</v>
      </c>
    </row>
    <row r="111" spans="1:8" x14ac:dyDescent="0.2">
      <c r="A111">
        <v>27237.287</v>
      </c>
      <c r="B111">
        <v>-51.32</v>
      </c>
      <c r="C111">
        <v>-51.265000000000001</v>
      </c>
      <c r="D111">
        <v>3.431</v>
      </c>
      <c r="E111">
        <v>93.813999999999993</v>
      </c>
      <c r="F111">
        <v>80</v>
      </c>
      <c r="G111">
        <v>65.671999999999997</v>
      </c>
      <c r="H111">
        <v>1.7864000000000002</v>
      </c>
    </row>
    <row r="112" spans="1:8" x14ac:dyDescent="0.2">
      <c r="A112">
        <v>27238.865000000002</v>
      </c>
      <c r="B112">
        <v>-51.378</v>
      </c>
      <c r="C112">
        <v>-51.322000000000003</v>
      </c>
      <c r="D112">
        <v>3.6240000000000001</v>
      </c>
      <c r="E112">
        <v>89.971000000000004</v>
      </c>
      <c r="F112">
        <v>80</v>
      </c>
      <c r="G112">
        <v>66.043000000000006</v>
      </c>
      <c r="H112">
        <v>1.6929000000000001</v>
      </c>
    </row>
    <row r="113" spans="1:8" x14ac:dyDescent="0.2">
      <c r="A113">
        <v>27240.438999999998</v>
      </c>
      <c r="B113">
        <v>-51.436</v>
      </c>
      <c r="C113">
        <v>-51.378999999999998</v>
      </c>
      <c r="D113">
        <v>3.629</v>
      </c>
      <c r="E113">
        <v>86.694000000000003</v>
      </c>
      <c r="F113">
        <v>80</v>
      </c>
      <c r="G113">
        <v>66.245000000000005</v>
      </c>
      <c r="H113">
        <v>1.6159000000000001</v>
      </c>
    </row>
    <row r="114" spans="1:8" x14ac:dyDescent="0.2">
      <c r="A114">
        <v>27242.02</v>
      </c>
      <c r="B114">
        <v>-51.497</v>
      </c>
      <c r="C114">
        <v>-51.439</v>
      </c>
      <c r="D114">
        <v>3.8069999999999999</v>
      </c>
      <c r="E114">
        <v>86.085999999999999</v>
      </c>
      <c r="F114">
        <v>80</v>
      </c>
      <c r="G114">
        <v>66.271000000000001</v>
      </c>
      <c r="H114">
        <v>1.6016000000000001</v>
      </c>
    </row>
    <row r="115" spans="1:8" x14ac:dyDescent="0.2">
      <c r="A115">
        <v>27243.599999999999</v>
      </c>
      <c r="B115">
        <v>-51.558</v>
      </c>
      <c r="C115">
        <v>-51.499000000000002</v>
      </c>
      <c r="D115">
        <v>3.78</v>
      </c>
      <c r="E115">
        <v>84.105000000000004</v>
      </c>
      <c r="F115">
        <v>80</v>
      </c>
      <c r="G115">
        <v>66.564999999999998</v>
      </c>
      <c r="H115">
        <v>1.5554000000000001</v>
      </c>
    </row>
    <row r="116" spans="1:8" x14ac:dyDescent="0.2">
      <c r="A116">
        <v>27245.171999999999</v>
      </c>
      <c r="B116">
        <v>-51.610999999999997</v>
      </c>
      <c r="C116">
        <v>-51.551000000000002</v>
      </c>
      <c r="D116">
        <v>3.3140000000000001</v>
      </c>
      <c r="E116">
        <v>77.933000000000007</v>
      </c>
      <c r="F116">
        <v>80</v>
      </c>
      <c r="G116">
        <v>67.021000000000001</v>
      </c>
      <c r="H116">
        <v>1.4168000000000001</v>
      </c>
    </row>
    <row r="117" spans="1:8" x14ac:dyDescent="0.2">
      <c r="A117">
        <v>27247.063999999998</v>
      </c>
      <c r="B117">
        <v>-51.668999999999997</v>
      </c>
      <c r="C117">
        <v>-51.607999999999997</v>
      </c>
      <c r="D117">
        <v>3.0339999999999998</v>
      </c>
      <c r="E117">
        <v>74.989999999999995</v>
      </c>
      <c r="F117">
        <v>80</v>
      </c>
      <c r="G117">
        <v>67.078999999999994</v>
      </c>
      <c r="H117">
        <v>1.353</v>
      </c>
    </row>
    <row r="118" spans="1:8" x14ac:dyDescent="0.2">
      <c r="A118">
        <v>27248.955000000002</v>
      </c>
      <c r="B118">
        <v>-51.728000000000002</v>
      </c>
      <c r="C118">
        <v>-51.665999999999997</v>
      </c>
      <c r="D118">
        <v>3.0569999999999999</v>
      </c>
      <c r="E118">
        <v>73.644000000000005</v>
      </c>
      <c r="F118">
        <v>80</v>
      </c>
      <c r="G118">
        <v>67.146000000000001</v>
      </c>
      <c r="H118">
        <v>1.3233000000000001</v>
      </c>
    </row>
    <row r="119" spans="1:8" x14ac:dyDescent="0.2">
      <c r="A119">
        <v>27250.853999999999</v>
      </c>
      <c r="B119">
        <v>-51.786999999999999</v>
      </c>
      <c r="C119">
        <v>-51.723999999999997</v>
      </c>
      <c r="D119">
        <v>3.0459999999999998</v>
      </c>
      <c r="E119">
        <v>71.341999999999999</v>
      </c>
      <c r="F119">
        <v>80</v>
      </c>
      <c r="G119">
        <v>67.325999999999993</v>
      </c>
      <c r="H119">
        <v>1.2749000000000001</v>
      </c>
    </row>
    <row r="120" spans="1:8" x14ac:dyDescent="0.2">
      <c r="A120">
        <v>27252.414000000001</v>
      </c>
      <c r="B120">
        <v>-51.844999999999999</v>
      </c>
      <c r="C120">
        <v>-51.781999999999996</v>
      </c>
      <c r="D120">
        <v>3.6869999999999998</v>
      </c>
      <c r="E120">
        <v>70.477000000000004</v>
      </c>
      <c r="F120">
        <v>80</v>
      </c>
      <c r="G120">
        <v>67.518000000000001</v>
      </c>
      <c r="H120">
        <v>1.2562</v>
      </c>
    </row>
    <row r="121" spans="1:8" x14ac:dyDescent="0.2">
      <c r="A121">
        <v>27253.953000000001</v>
      </c>
      <c r="B121">
        <v>-51.902000000000001</v>
      </c>
      <c r="C121">
        <v>-51.838000000000001</v>
      </c>
      <c r="D121">
        <v>3.6619999999999999</v>
      </c>
      <c r="E121">
        <v>66.447999999999993</v>
      </c>
      <c r="F121">
        <v>80</v>
      </c>
      <c r="G121">
        <v>67.668000000000006</v>
      </c>
      <c r="H121">
        <v>1.1726000000000001</v>
      </c>
    </row>
    <row r="122" spans="1:8" x14ac:dyDescent="0.2">
      <c r="A122">
        <v>27255.526999999998</v>
      </c>
      <c r="B122">
        <v>-51.954000000000001</v>
      </c>
      <c r="C122">
        <v>-51.889000000000003</v>
      </c>
      <c r="D122">
        <v>3.2189999999999999</v>
      </c>
      <c r="E122">
        <v>80.822000000000003</v>
      </c>
      <c r="F122">
        <v>80</v>
      </c>
      <c r="G122">
        <v>65.695999999999998</v>
      </c>
      <c r="H122">
        <v>1.4817</v>
      </c>
    </row>
    <row r="123" spans="1:8" x14ac:dyDescent="0.2">
      <c r="A123">
        <v>27257.414000000001</v>
      </c>
      <c r="B123">
        <v>-52.009</v>
      </c>
      <c r="C123">
        <v>-51.942999999999998</v>
      </c>
      <c r="D123">
        <v>2.891</v>
      </c>
      <c r="E123">
        <v>109.428</v>
      </c>
      <c r="F123">
        <v>80</v>
      </c>
      <c r="G123">
        <v>63.356000000000002</v>
      </c>
      <c r="H123">
        <v>2.1934</v>
      </c>
    </row>
    <row r="124" spans="1:8" x14ac:dyDescent="0.2">
      <c r="A124">
        <v>27259.298999999999</v>
      </c>
      <c r="B124">
        <v>-52.067</v>
      </c>
      <c r="C124">
        <v>-51.999000000000002</v>
      </c>
      <c r="D124">
        <v>2.9889999999999999</v>
      </c>
      <c r="E124">
        <v>115.014</v>
      </c>
      <c r="F124">
        <v>80</v>
      </c>
      <c r="G124">
        <v>63.932000000000002</v>
      </c>
      <c r="H124">
        <v>2.3517999999999999</v>
      </c>
    </row>
    <row r="125" spans="1:8" x14ac:dyDescent="0.2">
      <c r="A125">
        <v>27261.188999999998</v>
      </c>
      <c r="B125">
        <v>-52.124000000000002</v>
      </c>
      <c r="C125">
        <v>-52.055999999999997</v>
      </c>
      <c r="D125">
        <v>3.0110000000000001</v>
      </c>
      <c r="E125">
        <v>90.840999999999994</v>
      </c>
      <c r="F125">
        <v>80</v>
      </c>
      <c r="G125">
        <v>66.096000000000004</v>
      </c>
      <c r="H125">
        <v>1.7138000000000002</v>
      </c>
    </row>
    <row r="126" spans="1:8" x14ac:dyDescent="0.2">
      <c r="A126">
        <v>27263.076000000001</v>
      </c>
      <c r="B126">
        <v>-52.176000000000002</v>
      </c>
      <c r="C126">
        <v>-52.107999999999997</v>
      </c>
      <c r="D126">
        <v>2.7189999999999999</v>
      </c>
      <c r="E126">
        <v>84.13</v>
      </c>
      <c r="F126">
        <v>80</v>
      </c>
      <c r="G126">
        <v>66.388000000000005</v>
      </c>
      <c r="H126">
        <v>1.5565000000000002</v>
      </c>
    </row>
    <row r="127" spans="1:8" x14ac:dyDescent="0.2">
      <c r="A127">
        <v>27264.965</v>
      </c>
      <c r="B127">
        <v>-52.234000000000002</v>
      </c>
      <c r="C127">
        <v>-52.164000000000001</v>
      </c>
      <c r="D127">
        <v>2.9820000000000002</v>
      </c>
      <c r="E127">
        <v>81.492000000000004</v>
      </c>
      <c r="F127">
        <v>80</v>
      </c>
      <c r="G127">
        <v>66.475999999999999</v>
      </c>
      <c r="H127">
        <v>1.4960000000000002</v>
      </c>
    </row>
    <row r="128" spans="1:8" x14ac:dyDescent="0.2">
      <c r="A128">
        <v>27266.85</v>
      </c>
      <c r="B128">
        <v>-52.286000000000001</v>
      </c>
      <c r="C128">
        <v>-52.216000000000001</v>
      </c>
      <c r="D128">
        <v>2.7429999999999999</v>
      </c>
      <c r="E128">
        <v>86.784000000000006</v>
      </c>
      <c r="F128">
        <v>80</v>
      </c>
      <c r="G128">
        <v>66.066999999999993</v>
      </c>
      <c r="H128">
        <v>1.6181000000000003</v>
      </c>
    </row>
    <row r="129" spans="1:8" x14ac:dyDescent="0.2">
      <c r="A129">
        <v>27268.743999999999</v>
      </c>
      <c r="B129">
        <v>-52.338999999999999</v>
      </c>
      <c r="C129">
        <v>-52.268000000000001</v>
      </c>
      <c r="D129">
        <v>2.7549999999999999</v>
      </c>
      <c r="E129">
        <v>107.05</v>
      </c>
      <c r="F129">
        <v>80</v>
      </c>
      <c r="G129">
        <v>62.98</v>
      </c>
      <c r="H129">
        <v>2.1285000000000003</v>
      </c>
    </row>
    <row r="130" spans="1:8" x14ac:dyDescent="0.2">
      <c r="A130">
        <v>27270.634999999998</v>
      </c>
      <c r="B130">
        <v>-52.393999999999998</v>
      </c>
      <c r="C130">
        <v>-52.322000000000003</v>
      </c>
      <c r="D130">
        <v>2.851</v>
      </c>
      <c r="E130">
        <v>81.277000000000001</v>
      </c>
      <c r="F130">
        <v>80</v>
      </c>
      <c r="G130">
        <v>66.775999999999996</v>
      </c>
      <c r="H130">
        <v>1.4916000000000003</v>
      </c>
    </row>
    <row r="131" spans="1:8" x14ac:dyDescent="0.2">
      <c r="A131">
        <v>27272.525000000001</v>
      </c>
      <c r="B131">
        <v>-52.451000000000001</v>
      </c>
      <c r="C131">
        <v>-52.378</v>
      </c>
      <c r="D131">
        <v>2.976</v>
      </c>
      <c r="E131">
        <v>71.861999999999995</v>
      </c>
      <c r="F131">
        <v>80</v>
      </c>
      <c r="G131">
        <v>67.417000000000002</v>
      </c>
      <c r="H131">
        <v>1.2859</v>
      </c>
    </row>
    <row r="132" spans="1:8" x14ac:dyDescent="0.2">
      <c r="A132">
        <v>27274.418000000001</v>
      </c>
      <c r="B132">
        <v>-52.506999999999998</v>
      </c>
      <c r="C132">
        <v>-52.433</v>
      </c>
      <c r="D132">
        <v>2.9129999999999998</v>
      </c>
      <c r="E132">
        <v>59.585000000000001</v>
      </c>
      <c r="F132">
        <v>80</v>
      </c>
      <c r="G132">
        <v>68.177000000000007</v>
      </c>
      <c r="H132">
        <v>1.034</v>
      </c>
    </row>
    <row r="133" spans="1:8" x14ac:dyDescent="0.2">
      <c r="A133">
        <v>27276.263999999999</v>
      </c>
      <c r="B133">
        <v>-52.561999999999998</v>
      </c>
      <c r="C133">
        <v>-52.487000000000002</v>
      </c>
      <c r="D133">
        <v>2.911</v>
      </c>
      <c r="E133">
        <v>52.292000000000002</v>
      </c>
      <c r="F133">
        <v>80</v>
      </c>
      <c r="G133">
        <v>68.471999999999994</v>
      </c>
      <c r="H133">
        <v>0.89210000000000012</v>
      </c>
    </row>
    <row r="134" spans="1:8" x14ac:dyDescent="0.2">
      <c r="A134">
        <v>27278.153999999999</v>
      </c>
      <c r="B134">
        <v>-52.613999999999997</v>
      </c>
      <c r="C134">
        <v>-52.539000000000001</v>
      </c>
      <c r="D134">
        <v>2.75</v>
      </c>
      <c r="E134">
        <v>48.841999999999999</v>
      </c>
      <c r="F134">
        <v>80</v>
      </c>
      <c r="G134">
        <v>68.542000000000002</v>
      </c>
      <c r="H134">
        <v>0.82610000000000006</v>
      </c>
    </row>
    <row r="135" spans="1:8" x14ac:dyDescent="0.2">
      <c r="A135">
        <v>27280.333999999999</v>
      </c>
      <c r="B135">
        <v>-52.671999999999997</v>
      </c>
      <c r="C135">
        <v>-52.594999999999999</v>
      </c>
      <c r="D135">
        <v>2.5880000000000001</v>
      </c>
      <c r="E135">
        <v>57.506</v>
      </c>
      <c r="F135">
        <v>80</v>
      </c>
      <c r="G135">
        <v>68.147000000000006</v>
      </c>
      <c r="H135">
        <v>0.99220000000000008</v>
      </c>
    </row>
    <row r="136" spans="1:8" x14ac:dyDescent="0.2">
      <c r="A136">
        <v>27282.537</v>
      </c>
      <c r="B136">
        <v>-52.723999999999997</v>
      </c>
      <c r="C136">
        <v>-52.646999999999998</v>
      </c>
      <c r="D136">
        <v>2.351</v>
      </c>
      <c r="E136">
        <v>58.134</v>
      </c>
      <c r="F136">
        <v>80</v>
      </c>
      <c r="G136">
        <v>68.043999999999997</v>
      </c>
      <c r="H136">
        <v>1.0043000000000002</v>
      </c>
    </row>
    <row r="137" spans="1:8" x14ac:dyDescent="0.2">
      <c r="A137">
        <v>27285.025000000001</v>
      </c>
      <c r="B137">
        <v>-52.779000000000003</v>
      </c>
      <c r="C137">
        <v>-52.701000000000001</v>
      </c>
      <c r="D137">
        <v>2.1469999999999998</v>
      </c>
      <c r="E137">
        <v>58.484999999999999</v>
      </c>
      <c r="F137">
        <v>80</v>
      </c>
      <c r="G137">
        <v>67.945999999999998</v>
      </c>
      <c r="H137">
        <v>1.0120000000000002</v>
      </c>
    </row>
    <row r="138" spans="1:8" x14ac:dyDescent="0.2">
      <c r="A138">
        <v>27287.498</v>
      </c>
      <c r="B138">
        <v>-52.829000000000001</v>
      </c>
      <c r="C138">
        <v>-52.75</v>
      </c>
      <c r="D138">
        <v>1.9950000000000001</v>
      </c>
      <c r="E138">
        <v>73.534000000000006</v>
      </c>
      <c r="F138">
        <v>80</v>
      </c>
      <c r="G138">
        <v>66.918000000000006</v>
      </c>
      <c r="H138">
        <v>1.3211000000000002</v>
      </c>
    </row>
    <row r="139" spans="1:8" x14ac:dyDescent="0.2">
      <c r="A139">
        <v>27290.023000000001</v>
      </c>
      <c r="B139">
        <v>-52.88</v>
      </c>
      <c r="C139">
        <v>-52.8</v>
      </c>
      <c r="D139">
        <v>1.9830000000000001</v>
      </c>
      <c r="E139">
        <v>85.704999999999998</v>
      </c>
      <c r="F139">
        <v>80</v>
      </c>
      <c r="G139">
        <v>66.385999999999996</v>
      </c>
      <c r="H139">
        <v>1.5928</v>
      </c>
    </row>
    <row r="140" spans="1:8" x14ac:dyDescent="0.2">
      <c r="A140">
        <v>92270.437000000005</v>
      </c>
      <c r="B140">
        <v>-52.854999999999997</v>
      </c>
      <c r="C140">
        <v>-52.853999999999999</v>
      </c>
      <c r="D140">
        <v>0</v>
      </c>
      <c r="E140">
        <v>44.628999999999998</v>
      </c>
      <c r="F140">
        <v>100</v>
      </c>
      <c r="G140">
        <v>70.322000000000003</v>
      </c>
      <c r="H140">
        <v>0.76339999999999997</v>
      </c>
    </row>
    <row r="141" spans="1:8" x14ac:dyDescent="0.2">
      <c r="A141">
        <v>92272.57</v>
      </c>
      <c r="B141">
        <v>-52.906999999999996</v>
      </c>
      <c r="C141">
        <v>-52.905999999999999</v>
      </c>
      <c r="D141">
        <v>2.399</v>
      </c>
      <c r="E141">
        <v>54.749000000000002</v>
      </c>
      <c r="F141">
        <v>100</v>
      </c>
      <c r="G141">
        <v>70.343000000000004</v>
      </c>
      <c r="H141">
        <v>0.96360000000000012</v>
      </c>
    </row>
    <row r="142" spans="1:8" x14ac:dyDescent="0.2">
      <c r="A142">
        <v>92274.101999999999</v>
      </c>
      <c r="B142">
        <v>-52.97</v>
      </c>
      <c r="C142">
        <v>-52.968000000000004</v>
      </c>
      <c r="D142">
        <v>4.1120000000000001</v>
      </c>
      <c r="E142">
        <v>56.817999999999998</v>
      </c>
      <c r="F142">
        <v>100</v>
      </c>
      <c r="G142">
        <v>59.814</v>
      </c>
      <c r="H142">
        <v>1.0065000000000002</v>
      </c>
    </row>
    <row r="143" spans="1:8" x14ac:dyDescent="0.2">
      <c r="A143">
        <v>92275.327999999994</v>
      </c>
      <c r="B143">
        <v>-53.029000000000003</v>
      </c>
      <c r="C143">
        <v>-53.026000000000003</v>
      </c>
      <c r="D143">
        <v>4.7249999999999996</v>
      </c>
      <c r="E143">
        <v>87.370999999999995</v>
      </c>
      <c r="F143">
        <v>100</v>
      </c>
      <c r="G143">
        <v>62.055</v>
      </c>
      <c r="H143">
        <v>1.7193000000000001</v>
      </c>
    </row>
    <row r="144" spans="1:8" x14ac:dyDescent="0.2">
      <c r="A144">
        <v>92276.547000000006</v>
      </c>
      <c r="B144">
        <v>-53.087000000000003</v>
      </c>
      <c r="C144">
        <v>-53.084000000000003</v>
      </c>
      <c r="D144">
        <v>4.7080000000000002</v>
      </c>
      <c r="E144">
        <v>96.218000000000004</v>
      </c>
      <c r="F144">
        <v>100</v>
      </c>
      <c r="G144">
        <v>61.72</v>
      </c>
      <c r="H144">
        <v>1.9624000000000001</v>
      </c>
    </row>
    <row r="145" spans="1:8" x14ac:dyDescent="0.2">
      <c r="A145">
        <v>92277.773000000001</v>
      </c>
      <c r="B145">
        <v>-53.143999999999998</v>
      </c>
      <c r="C145">
        <v>-53.14</v>
      </c>
      <c r="D145">
        <v>4.6180000000000003</v>
      </c>
      <c r="E145">
        <v>84.334999999999994</v>
      </c>
      <c r="F145">
        <v>100</v>
      </c>
      <c r="G145">
        <v>60.627000000000002</v>
      </c>
      <c r="H145">
        <v>1.6401000000000003</v>
      </c>
    </row>
    <row r="146" spans="1:8" x14ac:dyDescent="0.2">
      <c r="A146">
        <v>92278.991999999998</v>
      </c>
      <c r="B146">
        <v>-53.204000000000001</v>
      </c>
      <c r="C146">
        <v>-53.2</v>
      </c>
      <c r="D146">
        <v>4.9000000000000004</v>
      </c>
      <c r="E146">
        <v>70.927000000000007</v>
      </c>
      <c r="F146">
        <v>100</v>
      </c>
      <c r="G146">
        <v>59.578000000000003</v>
      </c>
      <c r="H146">
        <v>1.3145000000000002</v>
      </c>
    </row>
    <row r="147" spans="1:8" x14ac:dyDescent="0.2">
      <c r="A147">
        <v>92280.258000000002</v>
      </c>
      <c r="B147">
        <v>-53.264000000000003</v>
      </c>
      <c r="C147">
        <v>-53.259</v>
      </c>
      <c r="D147">
        <v>4.6689999999999996</v>
      </c>
      <c r="E147">
        <v>67.834000000000003</v>
      </c>
      <c r="F147">
        <v>100</v>
      </c>
      <c r="G147">
        <v>58.198</v>
      </c>
      <c r="H147">
        <v>1.2441000000000002</v>
      </c>
    </row>
    <row r="148" spans="1:8" x14ac:dyDescent="0.2">
      <c r="A148">
        <v>92281.468999999997</v>
      </c>
      <c r="B148">
        <v>-53.317</v>
      </c>
      <c r="C148">
        <v>-53.311</v>
      </c>
      <c r="D148">
        <v>4.3090000000000002</v>
      </c>
      <c r="E148">
        <v>67.28</v>
      </c>
      <c r="F148">
        <v>100</v>
      </c>
      <c r="G148">
        <v>72.921000000000006</v>
      </c>
      <c r="H148">
        <v>1.2320000000000002</v>
      </c>
    </row>
    <row r="149" spans="1:8" x14ac:dyDescent="0.2">
      <c r="A149">
        <v>92282.687000000005</v>
      </c>
      <c r="B149">
        <v>-53.368000000000002</v>
      </c>
      <c r="C149">
        <v>-53.362000000000002</v>
      </c>
      <c r="D149">
        <v>4.1159999999999997</v>
      </c>
      <c r="E149">
        <v>65.534999999999997</v>
      </c>
      <c r="F149">
        <v>100</v>
      </c>
      <c r="G149">
        <v>74.811999999999998</v>
      </c>
      <c r="H149">
        <v>1.1935</v>
      </c>
    </row>
    <row r="150" spans="1:8" x14ac:dyDescent="0.2">
      <c r="A150">
        <v>92284.218999999997</v>
      </c>
      <c r="B150">
        <v>-53.427999999999997</v>
      </c>
      <c r="C150">
        <v>-53.420999999999999</v>
      </c>
      <c r="D150">
        <v>3.8860000000000001</v>
      </c>
      <c r="E150">
        <v>65.19</v>
      </c>
      <c r="F150">
        <v>100</v>
      </c>
      <c r="G150">
        <v>66.983999999999995</v>
      </c>
      <c r="H150">
        <v>1.1858000000000002</v>
      </c>
    </row>
    <row r="151" spans="1:8" x14ac:dyDescent="0.2">
      <c r="A151">
        <v>92285.741999999998</v>
      </c>
      <c r="B151">
        <v>-53.484000000000002</v>
      </c>
      <c r="C151">
        <v>-53.476999999999997</v>
      </c>
      <c r="D151">
        <v>3.649</v>
      </c>
      <c r="E151">
        <v>66.234999999999999</v>
      </c>
      <c r="F151">
        <v>100</v>
      </c>
      <c r="G151">
        <v>70.12</v>
      </c>
      <c r="H151">
        <v>1.2089000000000001</v>
      </c>
    </row>
    <row r="152" spans="1:8" x14ac:dyDescent="0.2">
      <c r="A152">
        <v>92287.273000000001</v>
      </c>
      <c r="B152">
        <v>-53.537999999999997</v>
      </c>
      <c r="C152">
        <v>-53.53</v>
      </c>
      <c r="D152">
        <v>3.5030000000000001</v>
      </c>
      <c r="E152">
        <v>69.650999999999996</v>
      </c>
      <c r="F152">
        <v>100</v>
      </c>
      <c r="G152">
        <v>61.442</v>
      </c>
      <c r="H152">
        <v>1.2859</v>
      </c>
    </row>
    <row r="153" spans="1:8" x14ac:dyDescent="0.2">
      <c r="A153">
        <v>92288.797000000006</v>
      </c>
      <c r="B153">
        <v>-53.588999999999999</v>
      </c>
      <c r="C153">
        <v>-53.581000000000003</v>
      </c>
      <c r="D153">
        <v>3.3010000000000002</v>
      </c>
      <c r="E153">
        <v>69.709999999999994</v>
      </c>
      <c r="F153">
        <v>100</v>
      </c>
      <c r="G153">
        <v>69.888999999999996</v>
      </c>
      <c r="H153">
        <v>1.2869999999999999</v>
      </c>
    </row>
    <row r="154" spans="1:8" x14ac:dyDescent="0.2">
      <c r="A154">
        <v>92290.633000000002</v>
      </c>
      <c r="B154">
        <v>-53.646000000000001</v>
      </c>
      <c r="C154">
        <v>-53.637</v>
      </c>
      <c r="D154">
        <v>3.097</v>
      </c>
      <c r="E154">
        <v>70.733000000000004</v>
      </c>
      <c r="F154">
        <v>100</v>
      </c>
      <c r="G154">
        <v>67.082999999999998</v>
      </c>
      <c r="H154">
        <v>1.3101000000000003</v>
      </c>
    </row>
    <row r="155" spans="1:8" x14ac:dyDescent="0.2">
      <c r="A155">
        <v>92293.133000000002</v>
      </c>
      <c r="B155">
        <v>-53.7</v>
      </c>
      <c r="C155">
        <v>-53.69</v>
      </c>
      <c r="D155">
        <v>2.1179999999999999</v>
      </c>
      <c r="E155">
        <v>70.569000000000003</v>
      </c>
      <c r="F155">
        <v>100</v>
      </c>
      <c r="G155">
        <v>72.138999999999996</v>
      </c>
      <c r="H155">
        <v>1.3068</v>
      </c>
    </row>
    <row r="156" spans="1:8" x14ac:dyDescent="0.2">
      <c r="A156">
        <v>92295.937000000005</v>
      </c>
      <c r="B156">
        <v>-53.755000000000003</v>
      </c>
      <c r="C156">
        <v>-53.744999999999997</v>
      </c>
      <c r="D156">
        <v>1.948</v>
      </c>
      <c r="E156">
        <v>62.064</v>
      </c>
      <c r="F156">
        <v>100</v>
      </c>
      <c r="G156">
        <v>64.168000000000006</v>
      </c>
      <c r="H156">
        <v>1.1176000000000001</v>
      </c>
    </row>
    <row r="157" spans="1:8" x14ac:dyDescent="0.2">
      <c r="A157">
        <v>92297.523000000001</v>
      </c>
      <c r="B157">
        <v>-53.841999999999999</v>
      </c>
      <c r="C157">
        <v>-53.831000000000003</v>
      </c>
      <c r="D157">
        <v>5.4080000000000004</v>
      </c>
      <c r="E157">
        <v>51.819000000000003</v>
      </c>
      <c r="F157">
        <v>100</v>
      </c>
      <c r="G157">
        <v>63.066000000000003</v>
      </c>
      <c r="H157">
        <v>0.9042</v>
      </c>
    </row>
    <row r="158" spans="1:8" x14ac:dyDescent="0.2">
      <c r="A158">
        <v>92297.835999999996</v>
      </c>
      <c r="B158">
        <v>-53.899000000000001</v>
      </c>
      <c r="C158">
        <v>-53.887</v>
      </c>
      <c r="D158">
        <v>17.783999999999999</v>
      </c>
      <c r="E158">
        <v>48.244</v>
      </c>
      <c r="F158">
        <v>100</v>
      </c>
      <c r="G158">
        <v>67.634</v>
      </c>
      <c r="H158">
        <v>0.8338000000000001</v>
      </c>
    </row>
    <row r="159" spans="1:8" x14ac:dyDescent="0.2">
      <c r="A159">
        <v>92298.156000000003</v>
      </c>
      <c r="B159">
        <v>-53.957999999999998</v>
      </c>
      <c r="C159">
        <v>-53.945</v>
      </c>
      <c r="D159">
        <v>18.443999999999999</v>
      </c>
      <c r="E159">
        <v>45.003</v>
      </c>
      <c r="F159">
        <v>100</v>
      </c>
      <c r="G159">
        <v>69.414000000000001</v>
      </c>
      <c r="H159">
        <v>0.77110000000000001</v>
      </c>
    </row>
    <row r="160" spans="1:8" x14ac:dyDescent="0.2">
      <c r="A160">
        <v>92298.460999999996</v>
      </c>
      <c r="B160">
        <v>-54.018999999999998</v>
      </c>
      <c r="C160">
        <v>-54.006</v>
      </c>
      <c r="D160">
        <v>19.489000000000001</v>
      </c>
      <c r="E160">
        <v>42.353999999999999</v>
      </c>
      <c r="F160">
        <v>100</v>
      </c>
      <c r="G160">
        <v>64.054000000000002</v>
      </c>
      <c r="H160">
        <v>0.72050000000000014</v>
      </c>
    </row>
    <row r="161" spans="1:8" x14ac:dyDescent="0.2">
      <c r="A161">
        <v>92298.766000000003</v>
      </c>
      <c r="B161">
        <v>-54.082999999999998</v>
      </c>
      <c r="C161">
        <v>-54.069000000000003</v>
      </c>
      <c r="D161">
        <v>20.745999999999999</v>
      </c>
      <c r="E161">
        <v>39.442</v>
      </c>
      <c r="F161">
        <v>100</v>
      </c>
      <c r="G161">
        <v>76.968000000000004</v>
      </c>
      <c r="H161">
        <v>0.66549999999999998</v>
      </c>
    </row>
    <row r="162" spans="1:8" x14ac:dyDescent="0.2">
      <c r="A162">
        <v>92299.375</v>
      </c>
      <c r="B162">
        <v>-54.137</v>
      </c>
      <c r="C162">
        <v>-54.122</v>
      </c>
      <c r="D162">
        <v>8.7669999999999995</v>
      </c>
      <c r="E162">
        <v>31.975000000000001</v>
      </c>
      <c r="F162">
        <v>100</v>
      </c>
      <c r="G162">
        <v>66.400999999999996</v>
      </c>
      <c r="H162">
        <v>0.52910000000000001</v>
      </c>
    </row>
    <row r="163" spans="1:8" x14ac:dyDescent="0.2">
      <c r="A163">
        <v>92300.297000000006</v>
      </c>
      <c r="B163">
        <v>-54.206000000000003</v>
      </c>
      <c r="C163">
        <v>-54.192</v>
      </c>
      <c r="D163">
        <v>7.5389999999999997</v>
      </c>
      <c r="E163">
        <v>21.274000000000001</v>
      </c>
      <c r="F163">
        <v>100</v>
      </c>
      <c r="G163">
        <v>69.376999999999995</v>
      </c>
      <c r="H163">
        <v>0.34320000000000001</v>
      </c>
    </row>
    <row r="164" spans="1:8" x14ac:dyDescent="0.2">
      <c r="A164">
        <v>92301.210999999996</v>
      </c>
      <c r="B164">
        <v>-54.271000000000001</v>
      </c>
      <c r="C164">
        <v>-54.255000000000003</v>
      </c>
      <c r="D164">
        <v>6.9370000000000003</v>
      </c>
      <c r="E164">
        <v>16.795999999999999</v>
      </c>
      <c r="F164">
        <v>100</v>
      </c>
      <c r="G164">
        <v>64.484999999999999</v>
      </c>
      <c r="H164">
        <v>0.26840000000000003</v>
      </c>
    </row>
    <row r="165" spans="1:8" x14ac:dyDescent="0.2">
      <c r="A165">
        <v>92302.125</v>
      </c>
      <c r="B165">
        <v>-54.331000000000003</v>
      </c>
      <c r="C165">
        <v>-54.314999999999998</v>
      </c>
      <c r="D165">
        <v>6.556</v>
      </c>
      <c r="E165">
        <v>15.234999999999999</v>
      </c>
      <c r="F165">
        <v>100</v>
      </c>
      <c r="G165">
        <v>66.346999999999994</v>
      </c>
      <c r="H165">
        <v>0.24310000000000001</v>
      </c>
    </row>
    <row r="166" spans="1:8" x14ac:dyDescent="0.2">
      <c r="A166">
        <v>92303.047000000006</v>
      </c>
      <c r="B166">
        <v>-54.389000000000003</v>
      </c>
      <c r="C166">
        <v>-54.372</v>
      </c>
      <c r="D166">
        <v>6.2160000000000002</v>
      </c>
      <c r="E166">
        <v>14.208</v>
      </c>
      <c r="F166">
        <v>100</v>
      </c>
      <c r="G166">
        <v>66.138999999999996</v>
      </c>
      <c r="H166">
        <v>0.2266</v>
      </c>
    </row>
    <row r="167" spans="1:8" x14ac:dyDescent="0.2">
      <c r="A167">
        <v>92303.960999999996</v>
      </c>
      <c r="B167">
        <v>-54.444000000000003</v>
      </c>
      <c r="C167">
        <v>-54.426000000000002</v>
      </c>
      <c r="D167">
        <v>5.8879999999999999</v>
      </c>
      <c r="E167">
        <v>13.25</v>
      </c>
      <c r="F167">
        <v>100</v>
      </c>
      <c r="G167">
        <v>70.825999999999993</v>
      </c>
      <c r="H167">
        <v>0.21010000000000001</v>
      </c>
    </row>
    <row r="168" spans="1:8" x14ac:dyDescent="0.2">
      <c r="A168">
        <v>92304.875</v>
      </c>
      <c r="B168">
        <v>-54.499000000000002</v>
      </c>
      <c r="C168">
        <v>-54.481000000000002</v>
      </c>
      <c r="D168">
        <v>5.952</v>
      </c>
      <c r="E168">
        <v>15.254</v>
      </c>
      <c r="F168">
        <v>100</v>
      </c>
      <c r="G168">
        <v>76.578999999999994</v>
      </c>
      <c r="H168">
        <v>0.24310000000000001</v>
      </c>
    </row>
    <row r="169" spans="1:8" x14ac:dyDescent="0.2">
      <c r="A169">
        <v>92305.797000000006</v>
      </c>
      <c r="B169">
        <v>-54.554000000000002</v>
      </c>
      <c r="C169">
        <v>-54.534999999999997</v>
      </c>
      <c r="D169">
        <v>5.9790000000000001</v>
      </c>
      <c r="E169">
        <v>13.726000000000001</v>
      </c>
      <c r="F169">
        <v>100</v>
      </c>
      <c r="G169">
        <v>65.950999999999993</v>
      </c>
      <c r="H169">
        <v>0.21780000000000002</v>
      </c>
    </row>
    <row r="170" spans="1:8" x14ac:dyDescent="0.2">
      <c r="A170">
        <v>92306.702999999994</v>
      </c>
      <c r="B170">
        <v>-54.609000000000002</v>
      </c>
      <c r="C170">
        <v>-54.59</v>
      </c>
      <c r="D170">
        <v>5.9550000000000001</v>
      </c>
      <c r="E170">
        <v>12.944000000000001</v>
      </c>
      <c r="F170">
        <v>100</v>
      </c>
      <c r="G170">
        <v>74.882000000000005</v>
      </c>
      <c r="H170">
        <v>0.20570000000000002</v>
      </c>
    </row>
    <row r="171" spans="1:8" x14ac:dyDescent="0.2">
      <c r="A171">
        <v>92307.625</v>
      </c>
      <c r="B171">
        <v>-54.662999999999997</v>
      </c>
      <c r="C171">
        <v>-54.643999999999998</v>
      </c>
      <c r="D171">
        <v>5.8760000000000003</v>
      </c>
      <c r="E171">
        <v>14.013999999999999</v>
      </c>
      <c r="F171">
        <v>100</v>
      </c>
      <c r="G171">
        <v>66.757999999999996</v>
      </c>
      <c r="H171">
        <v>0.22330000000000003</v>
      </c>
    </row>
    <row r="172" spans="1:8" x14ac:dyDescent="0.2">
      <c r="A172">
        <v>92308.547000000006</v>
      </c>
      <c r="B172">
        <v>-54.716999999999999</v>
      </c>
      <c r="C172">
        <v>-54.695999999999998</v>
      </c>
      <c r="D172">
        <v>5.7050000000000001</v>
      </c>
      <c r="E172">
        <v>14.544</v>
      </c>
      <c r="F172">
        <v>100</v>
      </c>
      <c r="G172">
        <v>69.95</v>
      </c>
      <c r="H172">
        <v>0.2321</v>
      </c>
    </row>
    <row r="173" spans="1:8" x14ac:dyDescent="0.2">
      <c r="A173">
        <v>92309.491999999998</v>
      </c>
      <c r="B173">
        <v>-54.77</v>
      </c>
      <c r="C173">
        <v>-54.749000000000002</v>
      </c>
      <c r="D173">
        <v>5.5279999999999996</v>
      </c>
      <c r="E173">
        <v>12.852</v>
      </c>
      <c r="F173">
        <v>100</v>
      </c>
      <c r="G173">
        <v>73.48</v>
      </c>
      <c r="H173">
        <v>0.20350000000000001</v>
      </c>
    </row>
    <row r="174" spans="1:8" x14ac:dyDescent="0.2">
      <c r="A174">
        <v>92310.445000000007</v>
      </c>
      <c r="B174">
        <v>-54.822000000000003</v>
      </c>
      <c r="C174">
        <v>-54.8</v>
      </c>
      <c r="D174">
        <v>5.3890000000000002</v>
      </c>
      <c r="E174">
        <v>10.327999999999999</v>
      </c>
      <c r="F174">
        <v>100</v>
      </c>
      <c r="G174">
        <v>77.158000000000001</v>
      </c>
      <c r="H174">
        <v>0.1628</v>
      </c>
    </row>
    <row r="175" spans="1:8" x14ac:dyDescent="0.2">
      <c r="A175">
        <v>92311.656000000003</v>
      </c>
      <c r="B175">
        <v>-54.887</v>
      </c>
      <c r="C175">
        <v>-54.863999999999997</v>
      </c>
      <c r="D175">
        <v>5.3250000000000002</v>
      </c>
      <c r="E175">
        <v>7.71</v>
      </c>
      <c r="F175">
        <v>100</v>
      </c>
      <c r="G175">
        <v>74.762</v>
      </c>
      <c r="H175">
        <v>0.12100000000000001</v>
      </c>
    </row>
    <row r="176" spans="1:8" x14ac:dyDescent="0.2">
      <c r="A176">
        <v>92312.875</v>
      </c>
      <c r="B176">
        <v>-54.947000000000003</v>
      </c>
      <c r="C176">
        <v>-54.923999999999999</v>
      </c>
      <c r="D176">
        <v>4.8710000000000004</v>
      </c>
      <c r="E176">
        <v>10.708</v>
      </c>
      <c r="F176">
        <v>100</v>
      </c>
      <c r="G176">
        <v>76.268000000000001</v>
      </c>
      <c r="H176">
        <v>0.16940000000000002</v>
      </c>
    </row>
    <row r="177" spans="1:8" x14ac:dyDescent="0.2">
      <c r="A177">
        <v>92314.093999999997</v>
      </c>
      <c r="B177">
        <v>-55.002000000000002</v>
      </c>
      <c r="C177">
        <v>-54.978000000000002</v>
      </c>
      <c r="D177">
        <v>4.4669999999999996</v>
      </c>
      <c r="E177">
        <v>15.166</v>
      </c>
      <c r="F177">
        <v>100</v>
      </c>
      <c r="G177">
        <v>69.415999999999997</v>
      </c>
      <c r="H177">
        <v>0.24200000000000002</v>
      </c>
    </row>
    <row r="178" spans="1:8" x14ac:dyDescent="0.2">
      <c r="A178">
        <v>92315.358999999997</v>
      </c>
      <c r="B178">
        <v>-55.061</v>
      </c>
      <c r="C178">
        <v>-55.036999999999999</v>
      </c>
      <c r="D178">
        <v>4.6529999999999996</v>
      </c>
      <c r="E178">
        <v>15.3</v>
      </c>
      <c r="F178">
        <v>100</v>
      </c>
      <c r="G178">
        <v>68.367000000000004</v>
      </c>
      <c r="H178">
        <v>0.24420000000000003</v>
      </c>
    </row>
    <row r="179" spans="1:8" x14ac:dyDescent="0.2">
      <c r="A179">
        <v>92316.633000000002</v>
      </c>
      <c r="B179">
        <v>-55.125999999999998</v>
      </c>
      <c r="C179">
        <v>-55.100999999999999</v>
      </c>
      <c r="D179">
        <v>5.0289999999999999</v>
      </c>
      <c r="E179">
        <v>15.695</v>
      </c>
      <c r="F179">
        <v>100</v>
      </c>
      <c r="G179">
        <v>73.822999999999993</v>
      </c>
      <c r="H179">
        <v>0.25080000000000002</v>
      </c>
    </row>
    <row r="180" spans="1:8" x14ac:dyDescent="0.2">
      <c r="A180">
        <v>92317.585999999996</v>
      </c>
      <c r="B180">
        <v>-55.177</v>
      </c>
      <c r="C180">
        <v>-55.152000000000001</v>
      </c>
      <c r="D180">
        <v>5.2779999999999996</v>
      </c>
      <c r="E180">
        <v>14.295999999999999</v>
      </c>
      <c r="F180">
        <v>100</v>
      </c>
      <c r="G180">
        <v>67.039000000000001</v>
      </c>
      <c r="H180">
        <v>0.22770000000000001</v>
      </c>
    </row>
    <row r="181" spans="1:8" x14ac:dyDescent="0.2">
      <c r="A181">
        <v>92318.827999999994</v>
      </c>
      <c r="B181">
        <v>-55.241999999999997</v>
      </c>
      <c r="C181">
        <v>-55.216000000000001</v>
      </c>
      <c r="D181">
        <v>5.194</v>
      </c>
      <c r="E181">
        <v>15.266999999999999</v>
      </c>
      <c r="F181">
        <v>100</v>
      </c>
      <c r="G181">
        <v>78.406999999999996</v>
      </c>
      <c r="H181">
        <v>0.24310000000000001</v>
      </c>
    </row>
    <row r="182" spans="1:8" x14ac:dyDescent="0.2">
      <c r="A182">
        <v>92320.054999999993</v>
      </c>
      <c r="B182">
        <v>-55.305</v>
      </c>
      <c r="C182">
        <v>-55.277999999999999</v>
      </c>
      <c r="D182">
        <v>5.0839999999999996</v>
      </c>
      <c r="E182">
        <v>14.465</v>
      </c>
      <c r="F182">
        <v>100</v>
      </c>
      <c r="G182">
        <v>73.010000000000005</v>
      </c>
      <c r="H182">
        <v>0.22990000000000002</v>
      </c>
    </row>
    <row r="183" spans="1:8" x14ac:dyDescent="0.2">
      <c r="A183">
        <v>92321.273000000001</v>
      </c>
      <c r="B183">
        <v>-55.366999999999997</v>
      </c>
      <c r="C183">
        <v>-55.34</v>
      </c>
      <c r="D183">
        <v>5.03</v>
      </c>
      <c r="E183">
        <v>13.718999999999999</v>
      </c>
      <c r="F183">
        <v>100</v>
      </c>
      <c r="G183">
        <v>75.200999999999993</v>
      </c>
      <c r="H183">
        <v>0.21780000000000002</v>
      </c>
    </row>
    <row r="184" spans="1:8" x14ac:dyDescent="0.2">
      <c r="A184">
        <v>92322.491999999998</v>
      </c>
      <c r="B184">
        <v>-55.424999999999997</v>
      </c>
      <c r="C184">
        <v>-55.396999999999998</v>
      </c>
      <c r="D184">
        <v>4.6989999999999998</v>
      </c>
      <c r="E184">
        <v>15.632</v>
      </c>
      <c r="F184">
        <v>100</v>
      </c>
      <c r="G184">
        <v>70.034000000000006</v>
      </c>
      <c r="H184">
        <v>0.24970000000000003</v>
      </c>
    </row>
    <row r="185" spans="1:8" x14ac:dyDescent="0.2">
      <c r="A185">
        <v>92323.710999999996</v>
      </c>
      <c r="B185">
        <v>-55.48</v>
      </c>
      <c r="C185">
        <v>-55.451999999999998</v>
      </c>
      <c r="D185">
        <v>4.4589999999999996</v>
      </c>
      <c r="E185">
        <v>18.29</v>
      </c>
      <c r="F185">
        <v>100</v>
      </c>
      <c r="G185">
        <v>76.632000000000005</v>
      </c>
      <c r="H185">
        <v>0.29370000000000002</v>
      </c>
    </row>
    <row r="186" spans="1:8" x14ac:dyDescent="0.2">
      <c r="A186">
        <v>92324.937000000005</v>
      </c>
      <c r="B186">
        <v>-55.536000000000001</v>
      </c>
      <c r="C186">
        <v>-55.506999999999998</v>
      </c>
      <c r="D186">
        <v>4.5289999999999999</v>
      </c>
      <c r="E186">
        <v>20.373000000000001</v>
      </c>
      <c r="F186">
        <v>100</v>
      </c>
      <c r="G186">
        <v>71.953000000000003</v>
      </c>
      <c r="H186">
        <v>0.32890000000000003</v>
      </c>
    </row>
    <row r="187" spans="1:8" x14ac:dyDescent="0.2">
      <c r="A187">
        <v>92326.210999999996</v>
      </c>
      <c r="B187">
        <v>-55.598999999999997</v>
      </c>
      <c r="C187">
        <v>-55.57</v>
      </c>
      <c r="D187">
        <v>4.93</v>
      </c>
      <c r="E187">
        <v>20.401</v>
      </c>
      <c r="F187">
        <v>100</v>
      </c>
      <c r="G187">
        <v>64.391000000000005</v>
      </c>
      <c r="H187">
        <v>0.32890000000000003</v>
      </c>
    </row>
    <row r="188" spans="1:8" x14ac:dyDescent="0.2">
      <c r="A188">
        <v>92327.476999999999</v>
      </c>
      <c r="B188">
        <v>-55.662999999999997</v>
      </c>
      <c r="C188">
        <v>-55.633000000000003</v>
      </c>
      <c r="D188">
        <v>5.0119999999999996</v>
      </c>
      <c r="E188">
        <v>22.329000000000001</v>
      </c>
      <c r="F188">
        <v>100</v>
      </c>
      <c r="G188">
        <v>63.957000000000001</v>
      </c>
      <c r="H188">
        <v>0.36190000000000005</v>
      </c>
    </row>
    <row r="189" spans="1:8" x14ac:dyDescent="0.2">
      <c r="A189">
        <v>92328.726999999999</v>
      </c>
      <c r="B189">
        <v>-55.725000000000001</v>
      </c>
      <c r="C189">
        <v>-55.694000000000003</v>
      </c>
      <c r="D189">
        <v>4.8540000000000001</v>
      </c>
      <c r="E189">
        <v>20.850999999999999</v>
      </c>
      <c r="F189">
        <v>100</v>
      </c>
      <c r="G189">
        <v>67.801000000000002</v>
      </c>
      <c r="H189">
        <v>0.33660000000000001</v>
      </c>
    </row>
    <row r="190" spans="1:8" x14ac:dyDescent="0.2">
      <c r="A190">
        <v>92329.976999999999</v>
      </c>
      <c r="B190">
        <v>-55.780999999999999</v>
      </c>
      <c r="C190">
        <v>-55.75</v>
      </c>
      <c r="D190">
        <v>4.4909999999999997</v>
      </c>
      <c r="E190">
        <v>20.382999999999999</v>
      </c>
      <c r="F190">
        <v>100</v>
      </c>
      <c r="G190">
        <v>74.876000000000005</v>
      </c>
      <c r="H190">
        <v>0.32890000000000003</v>
      </c>
    </row>
    <row r="191" spans="1:8" x14ac:dyDescent="0.2">
      <c r="A191">
        <v>92331.218999999997</v>
      </c>
      <c r="B191">
        <v>-55.838000000000001</v>
      </c>
      <c r="C191">
        <v>-55.805</v>
      </c>
      <c r="D191">
        <v>4.4589999999999996</v>
      </c>
      <c r="E191">
        <v>21.518999999999998</v>
      </c>
      <c r="F191">
        <v>100</v>
      </c>
      <c r="G191">
        <v>66.409000000000006</v>
      </c>
      <c r="H191">
        <v>0.34760000000000002</v>
      </c>
    </row>
    <row r="192" spans="1:8" x14ac:dyDescent="0.2">
      <c r="A192">
        <v>92332.468999999997</v>
      </c>
      <c r="B192">
        <v>-55.898000000000003</v>
      </c>
      <c r="C192">
        <v>-55.865000000000002</v>
      </c>
      <c r="D192">
        <v>4.7610000000000001</v>
      </c>
      <c r="E192">
        <v>21.260999999999999</v>
      </c>
      <c r="F192">
        <v>100</v>
      </c>
      <c r="G192">
        <v>71.811999999999998</v>
      </c>
      <c r="H192">
        <v>0.34320000000000001</v>
      </c>
    </row>
    <row r="193" spans="1:8" x14ac:dyDescent="0.2">
      <c r="A193">
        <v>92333.702999999994</v>
      </c>
      <c r="B193">
        <v>-55.957999999999998</v>
      </c>
      <c r="C193">
        <v>-55.923999999999999</v>
      </c>
      <c r="D193">
        <v>4.8099999999999996</v>
      </c>
      <c r="E193">
        <v>23.678999999999998</v>
      </c>
      <c r="F193">
        <v>100</v>
      </c>
      <c r="G193">
        <v>73.709000000000003</v>
      </c>
      <c r="H193">
        <v>0.38500000000000001</v>
      </c>
    </row>
    <row r="194" spans="1:8" x14ac:dyDescent="0.2">
      <c r="A194">
        <v>92334.968999999997</v>
      </c>
      <c r="B194">
        <v>-56.018000000000001</v>
      </c>
      <c r="C194">
        <v>-55.984000000000002</v>
      </c>
      <c r="D194">
        <v>4.6879999999999997</v>
      </c>
      <c r="E194">
        <v>26.030999999999999</v>
      </c>
      <c r="F194">
        <v>100</v>
      </c>
      <c r="G194">
        <v>64.837999999999994</v>
      </c>
      <c r="H194">
        <v>0.42460000000000003</v>
      </c>
    </row>
    <row r="195" spans="1:8" x14ac:dyDescent="0.2">
      <c r="A195">
        <v>92336.233999999997</v>
      </c>
      <c r="B195">
        <v>-56.079000000000001</v>
      </c>
      <c r="C195">
        <v>-56.043999999999997</v>
      </c>
      <c r="D195">
        <v>4.8129999999999997</v>
      </c>
      <c r="E195">
        <v>28.643000000000001</v>
      </c>
      <c r="F195">
        <v>100</v>
      </c>
      <c r="G195">
        <v>73.602000000000004</v>
      </c>
      <c r="H195">
        <v>0.47080000000000005</v>
      </c>
    </row>
    <row r="196" spans="1:8" x14ac:dyDescent="0.2">
      <c r="A196">
        <v>92337.476999999999</v>
      </c>
      <c r="B196">
        <v>-56.137999999999998</v>
      </c>
      <c r="C196">
        <v>-56.103000000000002</v>
      </c>
      <c r="D196">
        <v>4.6959999999999997</v>
      </c>
      <c r="E196">
        <v>29.170999999999999</v>
      </c>
      <c r="F196">
        <v>100</v>
      </c>
      <c r="G196">
        <v>67.662999999999997</v>
      </c>
      <c r="H196">
        <v>0.47960000000000003</v>
      </c>
    </row>
    <row r="197" spans="1:8" x14ac:dyDescent="0.2">
      <c r="A197">
        <v>92338.718999999997</v>
      </c>
      <c r="B197">
        <v>-56.197000000000003</v>
      </c>
      <c r="C197">
        <v>-56.161000000000001</v>
      </c>
      <c r="D197">
        <v>4.6680000000000001</v>
      </c>
      <c r="E197">
        <v>27.687000000000001</v>
      </c>
      <c r="F197">
        <v>100</v>
      </c>
      <c r="G197">
        <v>69.397999999999996</v>
      </c>
      <c r="H197">
        <v>0.45430000000000004</v>
      </c>
    </row>
    <row r="198" spans="1:8" x14ac:dyDescent="0.2">
      <c r="A198">
        <v>92339.960999999996</v>
      </c>
      <c r="B198">
        <v>-56.253999999999998</v>
      </c>
      <c r="C198">
        <v>-56.216999999999999</v>
      </c>
      <c r="D198">
        <v>4.5220000000000002</v>
      </c>
      <c r="E198">
        <v>27.353999999999999</v>
      </c>
      <c r="F198">
        <v>100</v>
      </c>
      <c r="G198">
        <v>70.844999999999999</v>
      </c>
      <c r="H198">
        <v>0.44769999999999999</v>
      </c>
    </row>
    <row r="199" spans="1:8" x14ac:dyDescent="0.2">
      <c r="A199">
        <v>92341.202999999994</v>
      </c>
      <c r="B199">
        <v>-56.308999999999997</v>
      </c>
      <c r="C199">
        <v>-56.271999999999998</v>
      </c>
      <c r="D199">
        <v>4.4359999999999999</v>
      </c>
      <c r="E199">
        <v>28.606000000000002</v>
      </c>
      <c r="F199">
        <v>100</v>
      </c>
      <c r="G199">
        <v>66.622</v>
      </c>
      <c r="H199">
        <v>0.46970000000000001</v>
      </c>
    </row>
    <row r="200" spans="1:8" x14ac:dyDescent="0.2">
      <c r="A200">
        <v>92342.445000000007</v>
      </c>
      <c r="B200">
        <v>-56.366</v>
      </c>
      <c r="C200">
        <v>-56.328000000000003</v>
      </c>
      <c r="D200">
        <v>4.524</v>
      </c>
      <c r="E200">
        <v>29.029</v>
      </c>
      <c r="F200">
        <v>100</v>
      </c>
      <c r="G200">
        <v>67.483000000000004</v>
      </c>
      <c r="H200">
        <v>0.47740000000000005</v>
      </c>
    </row>
    <row r="201" spans="1:8" x14ac:dyDescent="0.2">
      <c r="A201">
        <v>92343.687000000005</v>
      </c>
      <c r="B201">
        <v>-56.424999999999997</v>
      </c>
      <c r="C201">
        <v>-56.387</v>
      </c>
      <c r="D201">
        <v>4.7309999999999999</v>
      </c>
      <c r="E201">
        <v>27.382999999999999</v>
      </c>
      <c r="F201">
        <v>100</v>
      </c>
      <c r="G201">
        <v>73.951999999999998</v>
      </c>
      <c r="H201">
        <v>0.44880000000000003</v>
      </c>
    </row>
    <row r="202" spans="1:8" x14ac:dyDescent="0.2">
      <c r="A202">
        <v>92344.906000000003</v>
      </c>
      <c r="B202">
        <v>-56.487000000000002</v>
      </c>
      <c r="C202">
        <v>-56.448</v>
      </c>
      <c r="D202">
        <v>4.9660000000000002</v>
      </c>
      <c r="E202">
        <v>24.135999999999999</v>
      </c>
      <c r="F202">
        <v>100</v>
      </c>
      <c r="G202">
        <v>77.171000000000006</v>
      </c>
      <c r="H202">
        <v>0.39269999999999999</v>
      </c>
    </row>
    <row r="203" spans="1:8" x14ac:dyDescent="0.2">
      <c r="A203">
        <v>92346.156000000003</v>
      </c>
      <c r="B203">
        <v>-56.546999999999997</v>
      </c>
      <c r="C203">
        <v>-56.506999999999998</v>
      </c>
      <c r="D203">
        <v>4.7549999999999999</v>
      </c>
      <c r="E203">
        <v>21.952999999999999</v>
      </c>
      <c r="F203">
        <v>100</v>
      </c>
      <c r="G203">
        <v>67.381</v>
      </c>
      <c r="H203">
        <v>0.35530000000000006</v>
      </c>
    </row>
    <row r="204" spans="1:8" x14ac:dyDescent="0.2">
      <c r="A204">
        <v>92347.43</v>
      </c>
      <c r="B204">
        <v>-56.606999999999999</v>
      </c>
      <c r="C204">
        <v>-56.566000000000003</v>
      </c>
      <c r="D204">
        <v>4.6550000000000002</v>
      </c>
      <c r="E204">
        <v>19.741</v>
      </c>
      <c r="F204">
        <v>100</v>
      </c>
      <c r="G204">
        <v>65.194000000000003</v>
      </c>
      <c r="H204">
        <v>0.31790000000000002</v>
      </c>
    </row>
    <row r="205" spans="1:8" x14ac:dyDescent="0.2">
      <c r="A205">
        <v>92348.687000000005</v>
      </c>
      <c r="B205">
        <v>-56.664000000000001</v>
      </c>
      <c r="C205">
        <v>-56.622999999999998</v>
      </c>
      <c r="D205">
        <v>4.5350000000000001</v>
      </c>
      <c r="E205">
        <v>17.93</v>
      </c>
      <c r="F205">
        <v>100</v>
      </c>
      <c r="G205">
        <v>71.45</v>
      </c>
      <c r="H205">
        <v>0.28710000000000002</v>
      </c>
    </row>
    <row r="206" spans="1:8" x14ac:dyDescent="0.2">
      <c r="A206">
        <v>92349.945000000007</v>
      </c>
      <c r="B206">
        <v>-56.722000000000001</v>
      </c>
      <c r="C206">
        <v>-56.68</v>
      </c>
      <c r="D206">
        <v>4.4930000000000003</v>
      </c>
      <c r="E206">
        <v>11.473000000000001</v>
      </c>
      <c r="F206">
        <v>100</v>
      </c>
      <c r="G206">
        <v>69.927999999999997</v>
      </c>
      <c r="H206">
        <v>0.18150000000000002</v>
      </c>
    </row>
    <row r="207" spans="1:8" x14ac:dyDescent="0.2">
      <c r="A207">
        <v>92351.210999999996</v>
      </c>
      <c r="B207">
        <v>-56.777999999999999</v>
      </c>
      <c r="C207">
        <v>-56.735999999999997</v>
      </c>
      <c r="D207">
        <v>4.4249999999999998</v>
      </c>
      <c r="E207">
        <v>6.532</v>
      </c>
      <c r="F207">
        <v>100</v>
      </c>
      <c r="G207">
        <v>69.427999999999997</v>
      </c>
      <c r="H207">
        <v>0.1023</v>
      </c>
    </row>
    <row r="208" spans="1:8" x14ac:dyDescent="0.2">
      <c r="A208">
        <v>92352.483999999997</v>
      </c>
      <c r="B208">
        <v>-56.834000000000003</v>
      </c>
      <c r="C208">
        <v>-56.790999999999997</v>
      </c>
      <c r="D208">
        <v>4.3680000000000003</v>
      </c>
      <c r="E208">
        <v>5.8810000000000002</v>
      </c>
      <c r="F208">
        <v>100</v>
      </c>
      <c r="G208">
        <v>76.611000000000004</v>
      </c>
      <c r="H208">
        <v>9.240000000000001E-2</v>
      </c>
    </row>
    <row r="209" spans="1:8" x14ac:dyDescent="0.2">
      <c r="A209">
        <v>92353.766000000003</v>
      </c>
      <c r="B209">
        <v>-56.893999999999998</v>
      </c>
      <c r="C209">
        <v>-56.85</v>
      </c>
      <c r="D209">
        <v>4.6230000000000002</v>
      </c>
      <c r="E209">
        <v>7.6909999999999998</v>
      </c>
      <c r="F209">
        <v>100</v>
      </c>
      <c r="G209">
        <v>77.774000000000001</v>
      </c>
      <c r="H209">
        <v>0.12100000000000001</v>
      </c>
    </row>
    <row r="210" spans="1:8" x14ac:dyDescent="0.2">
      <c r="A210">
        <v>92355.031000000003</v>
      </c>
      <c r="B210">
        <v>-56.956000000000003</v>
      </c>
      <c r="C210">
        <v>-56.911000000000001</v>
      </c>
      <c r="D210">
        <v>4.8120000000000003</v>
      </c>
      <c r="E210">
        <v>17.405000000000001</v>
      </c>
      <c r="F210">
        <v>100</v>
      </c>
      <c r="G210">
        <v>69.268000000000001</v>
      </c>
      <c r="H210">
        <v>0.27830000000000005</v>
      </c>
    </row>
    <row r="211" spans="1:8" x14ac:dyDescent="0.2">
      <c r="A211">
        <v>92356.304999999993</v>
      </c>
      <c r="B211">
        <v>-57.015000000000001</v>
      </c>
      <c r="C211">
        <v>-56.97</v>
      </c>
      <c r="D211">
        <v>4.5949999999999998</v>
      </c>
      <c r="E211">
        <v>10.125999999999999</v>
      </c>
      <c r="F211">
        <v>100</v>
      </c>
      <c r="G211">
        <v>72.397999999999996</v>
      </c>
      <c r="H211">
        <v>0.1595</v>
      </c>
    </row>
    <row r="212" spans="1:8" x14ac:dyDescent="0.2">
      <c r="A212">
        <v>92357.898000000001</v>
      </c>
      <c r="B212">
        <v>-57.076000000000001</v>
      </c>
      <c r="C212">
        <v>-57.030999999999999</v>
      </c>
      <c r="D212">
        <v>3.802</v>
      </c>
      <c r="E212">
        <v>7.415</v>
      </c>
      <c r="F212">
        <v>100</v>
      </c>
      <c r="G212">
        <v>70.715999999999994</v>
      </c>
      <c r="H212">
        <v>0.11660000000000001</v>
      </c>
    </row>
    <row r="213" spans="1:8" x14ac:dyDescent="0.2">
      <c r="A213">
        <v>92359.148000000001</v>
      </c>
      <c r="B213">
        <v>-57.131</v>
      </c>
      <c r="C213">
        <v>-57.085000000000001</v>
      </c>
      <c r="D213">
        <v>4.3579999999999997</v>
      </c>
      <c r="E213">
        <v>5.944</v>
      </c>
      <c r="F213">
        <v>100</v>
      </c>
      <c r="G213">
        <v>65.691999999999993</v>
      </c>
      <c r="H213">
        <v>9.3500000000000014E-2</v>
      </c>
    </row>
    <row r="214" spans="1:8" x14ac:dyDescent="0.2">
      <c r="A214">
        <v>92360.414000000004</v>
      </c>
      <c r="B214">
        <v>-57.188000000000002</v>
      </c>
      <c r="C214">
        <v>-57.140999999999998</v>
      </c>
      <c r="D214">
        <v>4.4329999999999998</v>
      </c>
      <c r="E214">
        <v>4.1379999999999999</v>
      </c>
      <c r="F214">
        <v>100</v>
      </c>
      <c r="G214">
        <v>73.576999999999998</v>
      </c>
      <c r="H214">
        <v>6.4899999999999999E-2</v>
      </c>
    </row>
    <row r="215" spans="1:8" x14ac:dyDescent="0.2">
      <c r="A215">
        <v>92361.664000000004</v>
      </c>
      <c r="B215">
        <v>-57.243000000000002</v>
      </c>
      <c r="C215">
        <v>-57.195999999999998</v>
      </c>
      <c r="D215">
        <v>4.3540000000000001</v>
      </c>
      <c r="E215">
        <v>4.8040000000000003</v>
      </c>
      <c r="F215">
        <v>100</v>
      </c>
      <c r="G215">
        <v>75.478999999999999</v>
      </c>
      <c r="H215">
        <v>7.4800000000000005E-2</v>
      </c>
    </row>
    <row r="216" spans="1:8" x14ac:dyDescent="0.2">
      <c r="A216">
        <v>92362.891000000003</v>
      </c>
      <c r="B216">
        <v>-57.298999999999999</v>
      </c>
      <c r="C216">
        <v>-57.250999999999998</v>
      </c>
      <c r="D216">
        <v>4.5529999999999999</v>
      </c>
      <c r="E216">
        <v>8.08</v>
      </c>
      <c r="F216">
        <v>100</v>
      </c>
      <c r="G216">
        <v>72.744</v>
      </c>
      <c r="H216">
        <v>0.12650000000000003</v>
      </c>
    </row>
    <row r="217" spans="1:8" x14ac:dyDescent="0.2">
      <c r="A217">
        <v>92364.108999999997</v>
      </c>
      <c r="B217">
        <v>-57.354999999999997</v>
      </c>
      <c r="C217">
        <v>-57.307000000000002</v>
      </c>
      <c r="D217">
        <v>4.5609999999999999</v>
      </c>
      <c r="E217">
        <v>8.7349999999999994</v>
      </c>
      <c r="F217">
        <v>100</v>
      </c>
      <c r="G217">
        <v>76.031000000000006</v>
      </c>
      <c r="H217">
        <v>0.13750000000000001</v>
      </c>
    </row>
    <row r="218" spans="1:8" x14ac:dyDescent="0.2">
      <c r="A218">
        <v>92365.327999999994</v>
      </c>
      <c r="B218">
        <v>-57.411999999999999</v>
      </c>
      <c r="C218">
        <v>-57.363</v>
      </c>
      <c r="D218">
        <v>4.5609999999999999</v>
      </c>
      <c r="E218">
        <v>8.548</v>
      </c>
      <c r="F218">
        <v>100</v>
      </c>
      <c r="G218">
        <v>70.763999999999996</v>
      </c>
      <c r="H218">
        <v>0.13420000000000001</v>
      </c>
    </row>
    <row r="219" spans="1:8" x14ac:dyDescent="0.2">
      <c r="A219">
        <v>92366.554999999993</v>
      </c>
      <c r="B219">
        <v>-57.463999999999999</v>
      </c>
      <c r="C219">
        <v>-57.414999999999999</v>
      </c>
      <c r="D219">
        <v>4.266</v>
      </c>
      <c r="E219">
        <v>7.25</v>
      </c>
      <c r="F219">
        <v>100</v>
      </c>
      <c r="G219">
        <v>73.337000000000003</v>
      </c>
      <c r="H219">
        <v>0.1133</v>
      </c>
    </row>
    <row r="220" spans="1:8" x14ac:dyDescent="0.2">
      <c r="A220">
        <v>92368.077999999994</v>
      </c>
      <c r="B220">
        <v>-57.526000000000003</v>
      </c>
      <c r="C220">
        <v>-57.475999999999999</v>
      </c>
      <c r="D220">
        <v>3.9990000000000001</v>
      </c>
      <c r="E220">
        <v>13.535</v>
      </c>
      <c r="F220">
        <v>100</v>
      </c>
      <c r="G220">
        <v>77.527000000000001</v>
      </c>
      <c r="H220">
        <v>0.21560000000000001</v>
      </c>
    </row>
    <row r="221" spans="1:8" x14ac:dyDescent="0.2">
      <c r="A221">
        <v>92369.297000000006</v>
      </c>
      <c r="B221">
        <v>-57.576999999999998</v>
      </c>
      <c r="C221">
        <v>-57.526000000000003</v>
      </c>
      <c r="D221">
        <v>4.0960000000000001</v>
      </c>
      <c r="E221">
        <v>16.548999999999999</v>
      </c>
      <c r="F221">
        <v>100</v>
      </c>
      <c r="G221">
        <v>76.917000000000002</v>
      </c>
      <c r="H221">
        <v>0.2651</v>
      </c>
    </row>
    <row r="222" spans="1:8" x14ac:dyDescent="0.2">
      <c r="A222">
        <v>92370.827999999994</v>
      </c>
      <c r="B222">
        <v>-57.637</v>
      </c>
      <c r="C222">
        <v>-57.585000000000001</v>
      </c>
      <c r="D222">
        <v>3.8980000000000001</v>
      </c>
      <c r="E222">
        <v>17.88</v>
      </c>
      <c r="F222">
        <v>100</v>
      </c>
      <c r="G222">
        <v>68.331000000000003</v>
      </c>
      <c r="H222">
        <v>0.28710000000000002</v>
      </c>
    </row>
    <row r="223" spans="1:8" x14ac:dyDescent="0.2">
      <c r="A223">
        <v>92372.406000000003</v>
      </c>
      <c r="B223">
        <v>-57.694000000000003</v>
      </c>
      <c r="C223">
        <v>-57.642000000000003</v>
      </c>
      <c r="D223">
        <v>3.5670000000000002</v>
      </c>
      <c r="E223">
        <v>16.728000000000002</v>
      </c>
      <c r="F223">
        <v>100</v>
      </c>
      <c r="G223">
        <v>74.244</v>
      </c>
      <c r="H223">
        <v>0.26730000000000004</v>
      </c>
    </row>
    <row r="224" spans="1:8" x14ac:dyDescent="0.2">
      <c r="A224">
        <v>92373.983999999997</v>
      </c>
      <c r="B224">
        <v>-57.753</v>
      </c>
      <c r="C224">
        <v>-57.7</v>
      </c>
      <c r="D224">
        <v>3.7069999999999999</v>
      </c>
      <c r="E224">
        <v>17.826000000000001</v>
      </c>
      <c r="F224">
        <v>100</v>
      </c>
      <c r="G224">
        <v>67.498999999999995</v>
      </c>
      <c r="H224">
        <v>0.28600000000000003</v>
      </c>
    </row>
    <row r="225" spans="1:8" x14ac:dyDescent="0.2">
      <c r="A225">
        <v>92375.241999999998</v>
      </c>
      <c r="B225">
        <v>-57.802999999999997</v>
      </c>
      <c r="C225">
        <v>-57.75</v>
      </c>
      <c r="D225">
        <v>3.9590000000000001</v>
      </c>
      <c r="E225">
        <v>29.827000000000002</v>
      </c>
      <c r="F225">
        <v>100</v>
      </c>
      <c r="G225">
        <v>65.194999999999993</v>
      </c>
      <c r="H225">
        <v>0.49170000000000003</v>
      </c>
    </row>
    <row r="226" spans="1:8" x14ac:dyDescent="0.2">
      <c r="A226">
        <v>92376.491999999998</v>
      </c>
      <c r="B226">
        <v>-57.853999999999999</v>
      </c>
      <c r="C226">
        <v>-57.8</v>
      </c>
      <c r="D226">
        <v>3.9969999999999999</v>
      </c>
      <c r="E226">
        <v>32.383000000000003</v>
      </c>
      <c r="F226">
        <v>100</v>
      </c>
      <c r="G226">
        <v>69.903000000000006</v>
      </c>
      <c r="H226">
        <v>0.53680000000000005</v>
      </c>
    </row>
    <row r="227" spans="1:8" x14ac:dyDescent="0.2">
      <c r="A227">
        <v>92494.327999999994</v>
      </c>
      <c r="B227">
        <v>-57.854999999999997</v>
      </c>
      <c r="C227">
        <v>-57.853999999999999</v>
      </c>
      <c r="D227">
        <v>0</v>
      </c>
      <c r="E227">
        <v>35.415999999999997</v>
      </c>
      <c r="F227">
        <v>100</v>
      </c>
      <c r="G227">
        <v>68.438000000000002</v>
      </c>
      <c r="H227">
        <v>0.5918000000000001</v>
      </c>
    </row>
    <row r="228" spans="1:8" x14ac:dyDescent="0.2">
      <c r="A228">
        <v>92495.898000000001</v>
      </c>
      <c r="B228">
        <v>-57.908999999999999</v>
      </c>
      <c r="C228">
        <v>-57.906999999999996</v>
      </c>
      <c r="D228">
        <v>3.3839999999999999</v>
      </c>
      <c r="E228">
        <v>56.69</v>
      </c>
      <c r="F228">
        <v>100</v>
      </c>
      <c r="G228">
        <v>65.882000000000005</v>
      </c>
      <c r="H228">
        <v>1.0043000000000002</v>
      </c>
    </row>
    <row r="229" spans="1:8" x14ac:dyDescent="0.2">
      <c r="A229">
        <v>92497.422000000006</v>
      </c>
      <c r="B229">
        <v>-57.960999999999999</v>
      </c>
      <c r="C229">
        <v>-57.959000000000003</v>
      </c>
      <c r="D229">
        <v>3.399</v>
      </c>
      <c r="E229">
        <v>56.280999999999999</v>
      </c>
      <c r="F229">
        <v>100</v>
      </c>
      <c r="G229">
        <v>69.417000000000002</v>
      </c>
      <c r="H229">
        <v>0.99550000000000016</v>
      </c>
    </row>
    <row r="230" spans="1:8" x14ac:dyDescent="0.2">
      <c r="A230">
        <v>92498.952999999994</v>
      </c>
      <c r="B230">
        <v>-58.02</v>
      </c>
      <c r="C230">
        <v>-58.018000000000001</v>
      </c>
      <c r="D230">
        <v>3.8029999999999999</v>
      </c>
      <c r="E230">
        <v>48.384</v>
      </c>
      <c r="F230">
        <v>100</v>
      </c>
      <c r="G230">
        <v>70.784999999999997</v>
      </c>
      <c r="H230">
        <v>0.83600000000000008</v>
      </c>
    </row>
    <row r="231" spans="1:8" x14ac:dyDescent="0.2">
      <c r="A231">
        <v>92500.483999999997</v>
      </c>
      <c r="B231">
        <v>-58.076000000000001</v>
      </c>
      <c r="C231">
        <v>-58.073</v>
      </c>
      <c r="D231">
        <v>3.5859999999999999</v>
      </c>
      <c r="E231">
        <v>40.006999999999998</v>
      </c>
      <c r="F231">
        <v>100</v>
      </c>
      <c r="G231">
        <v>63.710999999999999</v>
      </c>
      <c r="H231">
        <v>0.67649999999999999</v>
      </c>
    </row>
    <row r="232" spans="1:8" x14ac:dyDescent="0.2">
      <c r="A232">
        <v>92502.016000000003</v>
      </c>
      <c r="B232">
        <v>-58.131999999999998</v>
      </c>
      <c r="C232">
        <v>-58.128</v>
      </c>
      <c r="D232">
        <v>3.6019999999999999</v>
      </c>
      <c r="E232">
        <v>35.618000000000002</v>
      </c>
      <c r="F232">
        <v>100</v>
      </c>
      <c r="G232">
        <v>76.171999999999997</v>
      </c>
      <c r="H232">
        <v>0.59510000000000007</v>
      </c>
    </row>
    <row r="233" spans="1:8" x14ac:dyDescent="0.2">
      <c r="A233">
        <v>92503.547000000006</v>
      </c>
      <c r="B233">
        <v>-58.189</v>
      </c>
      <c r="C233">
        <v>-58.183999999999997</v>
      </c>
      <c r="D233">
        <v>3.673</v>
      </c>
      <c r="E233">
        <v>30.265999999999998</v>
      </c>
      <c r="F233">
        <v>100</v>
      </c>
      <c r="G233">
        <v>72.722999999999999</v>
      </c>
      <c r="H233">
        <v>0.49940000000000007</v>
      </c>
    </row>
    <row r="234" spans="1:8" x14ac:dyDescent="0.2">
      <c r="A234">
        <v>92505.07</v>
      </c>
      <c r="B234">
        <v>-58.241</v>
      </c>
      <c r="C234">
        <v>-58.235999999999997</v>
      </c>
      <c r="D234">
        <v>3.427</v>
      </c>
      <c r="E234">
        <v>26.594000000000001</v>
      </c>
      <c r="F234">
        <v>100</v>
      </c>
      <c r="G234">
        <v>69.319000000000003</v>
      </c>
      <c r="H234">
        <v>0.43450000000000005</v>
      </c>
    </row>
    <row r="235" spans="1:8" x14ac:dyDescent="0.2">
      <c r="A235">
        <v>92506.906000000003</v>
      </c>
      <c r="B235">
        <v>-58.298000000000002</v>
      </c>
      <c r="C235">
        <v>-58.292000000000002</v>
      </c>
      <c r="D235">
        <v>3.0489999999999999</v>
      </c>
      <c r="E235">
        <v>23.228999999999999</v>
      </c>
      <c r="F235">
        <v>100</v>
      </c>
      <c r="G235">
        <v>62.508000000000003</v>
      </c>
      <c r="H235">
        <v>0.37730000000000008</v>
      </c>
    </row>
    <row r="236" spans="1:8" x14ac:dyDescent="0.2">
      <c r="A236">
        <v>92508.812000000005</v>
      </c>
      <c r="B236">
        <v>-58.348999999999997</v>
      </c>
      <c r="C236">
        <v>-58.341999999999999</v>
      </c>
      <c r="D236">
        <v>2.6139999999999999</v>
      </c>
      <c r="E236">
        <v>32.165999999999997</v>
      </c>
      <c r="F236">
        <v>100</v>
      </c>
      <c r="G236">
        <v>64.947999999999993</v>
      </c>
      <c r="H236">
        <v>0.53349999999999997</v>
      </c>
    </row>
    <row r="237" spans="1:8" x14ac:dyDescent="0.2">
      <c r="A237">
        <v>92510.702999999994</v>
      </c>
      <c r="B237">
        <v>-58.402000000000001</v>
      </c>
      <c r="C237">
        <v>-58.395000000000003</v>
      </c>
      <c r="D237">
        <v>2.7989999999999999</v>
      </c>
      <c r="E237">
        <v>25.053999999999998</v>
      </c>
      <c r="F237">
        <v>100</v>
      </c>
      <c r="G237">
        <v>70.757000000000005</v>
      </c>
      <c r="H237">
        <v>0.40810000000000002</v>
      </c>
    </row>
    <row r="238" spans="1:8" x14ac:dyDescent="0.2">
      <c r="A238">
        <v>92512.616999999998</v>
      </c>
      <c r="B238">
        <v>-58.46</v>
      </c>
      <c r="C238">
        <v>-58.451999999999998</v>
      </c>
      <c r="D238">
        <v>2.9830000000000001</v>
      </c>
      <c r="E238">
        <v>23.908999999999999</v>
      </c>
      <c r="F238">
        <v>100</v>
      </c>
      <c r="G238">
        <v>65.683999999999997</v>
      </c>
      <c r="H238">
        <v>0.38830000000000003</v>
      </c>
    </row>
    <row r="239" spans="1:8" x14ac:dyDescent="0.2">
      <c r="A239">
        <v>92514.476999999999</v>
      </c>
      <c r="B239">
        <v>-58.514000000000003</v>
      </c>
      <c r="C239">
        <v>-58.505000000000003</v>
      </c>
      <c r="D239">
        <v>2.8780000000000001</v>
      </c>
      <c r="E239">
        <v>17.983000000000001</v>
      </c>
      <c r="F239">
        <v>100</v>
      </c>
      <c r="G239">
        <v>73.471000000000004</v>
      </c>
      <c r="H239">
        <v>0.28820000000000001</v>
      </c>
    </row>
    <row r="240" spans="1:8" x14ac:dyDescent="0.2">
      <c r="A240">
        <v>92516.358999999997</v>
      </c>
      <c r="B240">
        <v>-58.567</v>
      </c>
      <c r="C240">
        <v>-58.557000000000002</v>
      </c>
      <c r="D240">
        <v>2.7770000000000001</v>
      </c>
      <c r="E240">
        <v>16.798999999999999</v>
      </c>
      <c r="F240">
        <v>100</v>
      </c>
      <c r="G240">
        <v>63.04</v>
      </c>
      <c r="H240">
        <v>0.26840000000000003</v>
      </c>
    </row>
    <row r="241" spans="1:8" x14ac:dyDescent="0.2">
      <c r="A241">
        <v>92518.266000000003</v>
      </c>
      <c r="B241">
        <v>-58.619</v>
      </c>
      <c r="C241">
        <v>-58.609000000000002</v>
      </c>
      <c r="D241">
        <v>2.7029999999999998</v>
      </c>
      <c r="E241">
        <v>16.460999999999999</v>
      </c>
      <c r="F241">
        <v>100</v>
      </c>
      <c r="G241">
        <v>67.974000000000004</v>
      </c>
      <c r="H241">
        <v>0.26290000000000002</v>
      </c>
    </row>
    <row r="242" spans="1:8" x14ac:dyDescent="0.2">
      <c r="A242">
        <v>92520.108999999997</v>
      </c>
      <c r="B242">
        <v>-58.673000000000002</v>
      </c>
      <c r="C242">
        <v>-58.661999999999999</v>
      </c>
      <c r="D242">
        <v>2.8679999999999999</v>
      </c>
      <c r="E242">
        <v>14.1</v>
      </c>
      <c r="F242">
        <v>100</v>
      </c>
      <c r="G242">
        <v>69.134</v>
      </c>
      <c r="H242">
        <v>0.22440000000000002</v>
      </c>
    </row>
    <row r="243" spans="1:8" x14ac:dyDescent="0.2">
      <c r="A243">
        <v>92521.937000000005</v>
      </c>
      <c r="B243">
        <v>-58.723999999999997</v>
      </c>
      <c r="C243">
        <v>-58.713000000000001</v>
      </c>
      <c r="D243">
        <v>2.786</v>
      </c>
      <c r="E243">
        <v>13.215</v>
      </c>
      <c r="F243">
        <v>100</v>
      </c>
      <c r="G243">
        <v>75.36</v>
      </c>
      <c r="H243">
        <v>0.21010000000000001</v>
      </c>
    </row>
    <row r="244" spans="1:8" x14ac:dyDescent="0.2">
      <c r="A244">
        <v>92523.773000000001</v>
      </c>
      <c r="B244">
        <v>-58.776000000000003</v>
      </c>
      <c r="C244">
        <v>-58.764000000000003</v>
      </c>
      <c r="D244">
        <v>2.7989999999999999</v>
      </c>
      <c r="E244">
        <v>12.683999999999999</v>
      </c>
      <c r="F244">
        <v>100</v>
      </c>
      <c r="G244">
        <v>68.727000000000004</v>
      </c>
      <c r="H244">
        <v>0.20130000000000001</v>
      </c>
    </row>
    <row r="245" spans="1:8" x14ac:dyDescent="0.2">
      <c r="A245">
        <v>92526.523000000001</v>
      </c>
      <c r="B245">
        <v>-58.832999999999998</v>
      </c>
      <c r="C245">
        <v>-58.82</v>
      </c>
      <c r="D245">
        <v>2.0209999999999999</v>
      </c>
      <c r="E245">
        <v>11.577</v>
      </c>
      <c r="F245">
        <v>100</v>
      </c>
      <c r="G245">
        <v>66.524000000000001</v>
      </c>
      <c r="H245">
        <v>0.18370000000000003</v>
      </c>
    </row>
    <row r="246" spans="1:8" x14ac:dyDescent="0.2">
      <c r="A246">
        <v>92528.351999999999</v>
      </c>
      <c r="B246">
        <v>-58.889000000000003</v>
      </c>
      <c r="C246">
        <v>-58.875999999999998</v>
      </c>
      <c r="D246">
        <v>3.0579999999999998</v>
      </c>
      <c r="E246">
        <v>10.413</v>
      </c>
      <c r="F246">
        <v>100</v>
      </c>
      <c r="G246">
        <v>73.885999999999996</v>
      </c>
      <c r="H246">
        <v>0.16390000000000002</v>
      </c>
    </row>
    <row r="247" spans="1:8" x14ac:dyDescent="0.2">
      <c r="A247">
        <v>92528.968999999997</v>
      </c>
      <c r="B247">
        <v>-58.95</v>
      </c>
      <c r="C247">
        <v>-58.936</v>
      </c>
      <c r="D247">
        <v>9.7929999999999993</v>
      </c>
      <c r="E247">
        <v>8.6080000000000005</v>
      </c>
      <c r="F247">
        <v>100</v>
      </c>
      <c r="G247">
        <v>67.600999999999999</v>
      </c>
      <c r="H247">
        <v>0.1353</v>
      </c>
    </row>
    <row r="248" spans="1:8" x14ac:dyDescent="0.2">
      <c r="A248">
        <v>92529.273000000001</v>
      </c>
      <c r="B248">
        <v>-59.002000000000002</v>
      </c>
      <c r="C248">
        <v>-58.987000000000002</v>
      </c>
      <c r="D248">
        <v>16.917000000000002</v>
      </c>
      <c r="E248">
        <v>7.907</v>
      </c>
      <c r="F248">
        <v>100</v>
      </c>
      <c r="G248">
        <v>70.808000000000007</v>
      </c>
      <c r="H248">
        <v>0.12430000000000001</v>
      </c>
    </row>
    <row r="249" spans="1:8" x14ac:dyDescent="0.2">
      <c r="A249">
        <v>92529.577999999994</v>
      </c>
      <c r="B249">
        <v>-59.055</v>
      </c>
      <c r="C249">
        <v>-59.039000000000001</v>
      </c>
      <c r="D249">
        <v>17.021999999999998</v>
      </c>
      <c r="E249">
        <v>7.0149999999999997</v>
      </c>
      <c r="F249">
        <v>100</v>
      </c>
      <c r="G249">
        <v>73.317999999999998</v>
      </c>
      <c r="H249">
        <v>0.11000000000000001</v>
      </c>
    </row>
    <row r="250" spans="1:8" x14ac:dyDescent="0.2">
      <c r="A250">
        <v>92529.883000000002</v>
      </c>
      <c r="B250">
        <v>-59.107999999999997</v>
      </c>
      <c r="C250">
        <v>-59.091999999999999</v>
      </c>
      <c r="D250">
        <v>17.164000000000001</v>
      </c>
      <c r="E250">
        <v>6.4960000000000004</v>
      </c>
      <c r="F250">
        <v>100</v>
      </c>
      <c r="G250">
        <v>66.263999999999996</v>
      </c>
      <c r="H250">
        <v>0.1023</v>
      </c>
    </row>
    <row r="251" spans="1:8" x14ac:dyDescent="0.2">
      <c r="A251">
        <v>92530.187000000005</v>
      </c>
      <c r="B251">
        <v>-59.161000000000001</v>
      </c>
      <c r="C251">
        <v>-59.143999999999998</v>
      </c>
      <c r="D251">
        <v>17.100999999999999</v>
      </c>
      <c r="E251">
        <v>7.3479999999999999</v>
      </c>
      <c r="F251">
        <v>100</v>
      </c>
      <c r="G251">
        <v>68.031999999999996</v>
      </c>
      <c r="H251">
        <v>0.11550000000000001</v>
      </c>
    </row>
    <row r="252" spans="1:8" x14ac:dyDescent="0.2">
      <c r="A252">
        <v>92531.406000000003</v>
      </c>
      <c r="B252">
        <v>-59.213000000000001</v>
      </c>
      <c r="C252">
        <v>-59.195999999999998</v>
      </c>
      <c r="D252">
        <v>4.2089999999999996</v>
      </c>
      <c r="E252">
        <v>7.8449999999999998</v>
      </c>
      <c r="F252">
        <v>100</v>
      </c>
      <c r="G252">
        <v>75.757000000000005</v>
      </c>
      <c r="H252">
        <v>0.12320000000000002</v>
      </c>
    </row>
    <row r="253" spans="1:8" x14ac:dyDescent="0.2">
      <c r="A253">
        <v>92532.633000000002</v>
      </c>
      <c r="B253">
        <v>-59.264000000000003</v>
      </c>
      <c r="C253">
        <v>-59.246000000000002</v>
      </c>
      <c r="D253">
        <v>4.0839999999999996</v>
      </c>
      <c r="E253">
        <v>7.0659999999999998</v>
      </c>
      <c r="F253">
        <v>100</v>
      </c>
      <c r="G253">
        <v>67.268000000000001</v>
      </c>
      <c r="H253">
        <v>0.11110000000000002</v>
      </c>
    </row>
    <row r="254" spans="1:8" x14ac:dyDescent="0.2">
      <c r="A254">
        <v>92534.156000000003</v>
      </c>
      <c r="B254">
        <v>-59.326000000000001</v>
      </c>
      <c r="C254">
        <v>-59.307000000000002</v>
      </c>
      <c r="D254">
        <v>3.9969999999999999</v>
      </c>
      <c r="E254">
        <v>6.758</v>
      </c>
      <c r="F254">
        <v>100</v>
      </c>
      <c r="G254">
        <v>75.165999999999997</v>
      </c>
      <c r="H254">
        <v>0.10560000000000001</v>
      </c>
    </row>
    <row r="255" spans="1:8" x14ac:dyDescent="0.2">
      <c r="A255">
        <v>92535.687000000005</v>
      </c>
      <c r="B255">
        <v>-59.384999999999998</v>
      </c>
      <c r="C255">
        <v>-59.366</v>
      </c>
      <c r="D255">
        <v>3.8679999999999999</v>
      </c>
      <c r="E255">
        <v>6.806</v>
      </c>
      <c r="F255">
        <v>100</v>
      </c>
      <c r="G255">
        <v>67.099000000000004</v>
      </c>
      <c r="H255">
        <v>0.10670000000000002</v>
      </c>
    </row>
    <row r="256" spans="1:8" x14ac:dyDescent="0.2">
      <c r="A256">
        <v>92537.218999999997</v>
      </c>
      <c r="B256">
        <v>-59.445999999999998</v>
      </c>
      <c r="C256">
        <v>-59.424999999999997</v>
      </c>
      <c r="D256">
        <v>3.8980000000000001</v>
      </c>
      <c r="E256">
        <v>8.2520000000000007</v>
      </c>
      <c r="F256">
        <v>100</v>
      </c>
      <c r="G256">
        <v>74.884</v>
      </c>
      <c r="H256">
        <v>0.1298</v>
      </c>
    </row>
    <row r="257" spans="1:8" x14ac:dyDescent="0.2">
      <c r="A257">
        <v>92538.483999999997</v>
      </c>
      <c r="B257">
        <v>-59.497</v>
      </c>
      <c r="C257">
        <v>-59.475999999999999</v>
      </c>
      <c r="D257">
        <v>3.9790000000000001</v>
      </c>
      <c r="E257">
        <v>8.3550000000000004</v>
      </c>
      <c r="F257">
        <v>100</v>
      </c>
      <c r="G257">
        <v>75.738</v>
      </c>
      <c r="H257">
        <v>0.13090000000000002</v>
      </c>
    </row>
    <row r="258" spans="1:8" x14ac:dyDescent="0.2">
      <c r="A258">
        <v>92539.75</v>
      </c>
      <c r="B258">
        <v>-59.55</v>
      </c>
      <c r="C258">
        <v>-59.527999999999999</v>
      </c>
      <c r="D258">
        <v>4.1210000000000004</v>
      </c>
      <c r="E258">
        <v>8.9309999999999992</v>
      </c>
      <c r="F258">
        <v>100</v>
      </c>
      <c r="G258">
        <v>68.3</v>
      </c>
      <c r="H258">
        <v>0.14080000000000001</v>
      </c>
    </row>
    <row r="259" spans="1:8" x14ac:dyDescent="0.2">
      <c r="A259">
        <v>92541</v>
      </c>
      <c r="B259">
        <v>-59.600999999999999</v>
      </c>
      <c r="C259">
        <v>-59.578000000000003</v>
      </c>
      <c r="D259">
        <v>4.024</v>
      </c>
      <c r="E259">
        <v>8.1530000000000005</v>
      </c>
      <c r="F259">
        <v>100</v>
      </c>
      <c r="G259">
        <v>71.950999999999993</v>
      </c>
      <c r="H259">
        <v>0.12760000000000002</v>
      </c>
    </row>
    <row r="260" spans="1:8" x14ac:dyDescent="0.2">
      <c r="A260">
        <v>92542.226999999999</v>
      </c>
      <c r="B260">
        <v>-59.651000000000003</v>
      </c>
      <c r="C260">
        <v>-59.628</v>
      </c>
      <c r="D260">
        <v>4.0350000000000001</v>
      </c>
      <c r="E260">
        <v>9.3559999999999999</v>
      </c>
      <c r="F260">
        <v>100</v>
      </c>
      <c r="G260">
        <v>70.652000000000001</v>
      </c>
      <c r="H260">
        <v>0.14740000000000003</v>
      </c>
    </row>
    <row r="261" spans="1:8" x14ac:dyDescent="0.2">
      <c r="A261">
        <v>92543.781000000003</v>
      </c>
      <c r="B261">
        <v>-59.712000000000003</v>
      </c>
      <c r="C261">
        <v>-59.688000000000002</v>
      </c>
      <c r="D261">
        <v>3.875</v>
      </c>
      <c r="E261">
        <v>10.728999999999999</v>
      </c>
      <c r="F261">
        <v>100</v>
      </c>
      <c r="G261">
        <v>69.962999999999994</v>
      </c>
      <c r="H261">
        <v>0.16940000000000002</v>
      </c>
    </row>
    <row r="262" spans="1:8" x14ac:dyDescent="0.2">
      <c r="A262">
        <v>92545.07</v>
      </c>
      <c r="B262">
        <v>-59.762999999999998</v>
      </c>
      <c r="C262">
        <v>-59.738999999999997</v>
      </c>
      <c r="D262">
        <v>3.9580000000000002</v>
      </c>
      <c r="E262">
        <v>17.117000000000001</v>
      </c>
      <c r="F262">
        <v>100</v>
      </c>
      <c r="G262">
        <v>64.418000000000006</v>
      </c>
      <c r="H262">
        <v>0.27390000000000003</v>
      </c>
    </row>
    <row r="263" spans="1:8" x14ac:dyDescent="0.2">
      <c r="A263">
        <v>92546.672000000006</v>
      </c>
      <c r="B263">
        <v>-59.825000000000003</v>
      </c>
      <c r="C263">
        <v>-59.8</v>
      </c>
      <c r="D263">
        <v>3.7789999999999999</v>
      </c>
      <c r="E263">
        <v>17.82</v>
      </c>
      <c r="F263">
        <v>100</v>
      </c>
      <c r="G263">
        <v>63.722999999999999</v>
      </c>
      <c r="H263">
        <v>0.28600000000000003</v>
      </c>
    </row>
    <row r="264" spans="1:8" x14ac:dyDescent="0.2">
      <c r="A264">
        <v>92548.266000000003</v>
      </c>
      <c r="B264">
        <v>-59.881</v>
      </c>
      <c r="C264">
        <v>-59.854999999999997</v>
      </c>
      <c r="D264">
        <v>3.5070000000000001</v>
      </c>
      <c r="E264">
        <v>20.776</v>
      </c>
      <c r="F264">
        <v>100</v>
      </c>
      <c r="G264">
        <v>65.584000000000003</v>
      </c>
      <c r="H264">
        <v>0.33550000000000002</v>
      </c>
    </row>
    <row r="265" spans="1:8" x14ac:dyDescent="0.2">
      <c r="A265">
        <v>92549.843999999997</v>
      </c>
      <c r="B265">
        <v>-59.936</v>
      </c>
      <c r="C265">
        <v>-59.91</v>
      </c>
      <c r="D265">
        <v>3.4510000000000001</v>
      </c>
      <c r="E265">
        <v>17.571999999999999</v>
      </c>
      <c r="F265">
        <v>100</v>
      </c>
      <c r="G265">
        <v>67.605999999999995</v>
      </c>
      <c r="H265">
        <v>0.28160000000000002</v>
      </c>
    </row>
    <row r="266" spans="1:8" x14ac:dyDescent="0.2">
      <c r="A266">
        <v>92551.093999999997</v>
      </c>
      <c r="B266">
        <v>-59.99</v>
      </c>
      <c r="C266">
        <v>-59.963000000000001</v>
      </c>
      <c r="D266">
        <v>4.2679999999999998</v>
      </c>
      <c r="E266">
        <v>20.204999999999998</v>
      </c>
      <c r="F266">
        <v>100</v>
      </c>
      <c r="G266">
        <v>72.921000000000006</v>
      </c>
      <c r="H266">
        <v>0.3256</v>
      </c>
    </row>
    <row r="267" spans="1:8" x14ac:dyDescent="0.2">
      <c r="A267">
        <v>92552.656000000003</v>
      </c>
      <c r="B267">
        <v>-60.052999999999997</v>
      </c>
      <c r="C267">
        <v>-60.024999999999999</v>
      </c>
      <c r="D267">
        <v>3.9540000000000002</v>
      </c>
      <c r="E267">
        <v>20.582000000000001</v>
      </c>
      <c r="F267">
        <v>100</v>
      </c>
      <c r="G267">
        <v>70.072999999999993</v>
      </c>
      <c r="H267">
        <v>0.3322</v>
      </c>
    </row>
    <row r="268" spans="1:8" x14ac:dyDescent="0.2">
      <c r="A268">
        <v>92553.875</v>
      </c>
      <c r="B268">
        <v>-60.103999999999999</v>
      </c>
      <c r="C268">
        <v>-60.075000000000003</v>
      </c>
      <c r="D268">
        <v>4.1059999999999999</v>
      </c>
      <c r="E268">
        <v>22.146000000000001</v>
      </c>
      <c r="F268">
        <v>100</v>
      </c>
      <c r="G268">
        <v>66.040999999999997</v>
      </c>
      <c r="H268">
        <v>0.35860000000000003</v>
      </c>
    </row>
    <row r="269" spans="1:8" x14ac:dyDescent="0.2">
      <c r="A269">
        <v>92555.414000000004</v>
      </c>
      <c r="B269">
        <v>-60.164999999999999</v>
      </c>
      <c r="C269">
        <v>-60.136000000000003</v>
      </c>
      <c r="D269">
        <v>3.9569999999999999</v>
      </c>
      <c r="E269">
        <v>22.547000000000001</v>
      </c>
      <c r="F269">
        <v>100</v>
      </c>
      <c r="G269">
        <v>74.381</v>
      </c>
      <c r="H269">
        <v>0.36520000000000002</v>
      </c>
    </row>
    <row r="270" spans="1:8" x14ac:dyDescent="0.2">
      <c r="A270">
        <v>92556.68</v>
      </c>
      <c r="B270">
        <v>-60.216000000000001</v>
      </c>
      <c r="C270">
        <v>-60.186</v>
      </c>
      <c r="D270">
        <v>3.9449999999999998</v>
      </c>
      <c r="E270">
        <v>22.376999999999999</v>
      </c>
      <c r="F270">
        <v>100</v>
      </c>
      <c r="G270">
        <v>65.462999999999994</v>
      </c>
      <c r="H270">
        <v>0.36190000000000005</v>
      </c>
    </row>
    <row r="271" spans="1:8" x14ac:dyDescent="0.2">
      <c r="A271">
        <v>92558.281000000003</v>
      </c>
      <c r="B271">
        <v>-60.279000000000003</v>
      </c>
      <c r="C271">
        <v>-60.247999999999998</v>
      </c>
      <c r="D271">
        <v>3.883</v>
      </c>
      <c r="E271">
        <v>22.762</v>
      </c>
      <c r="F271">
        <v>100</v>
      </c>
      <c r="G271">
        <v>73.156999999999996</v>
      </c>
      <c r="H271">
        <v>0.36850000000000005</v>
      </c>
    </row>
    <row r="272" spans="1:8" x14ac:dyDescent="0.2">
      <c r="A272">
        <v>92559.547000000006</v>
      </c>
      <c r="B272">
        <v>-60.332000000000001</v>
      </c>
      <c r="C272">
        <v>-60.301000000000002</v>
      </c>
      <c r="D272">
        <v>4.157</v>
      </c>
      <c r="E272">
        <v>23.876999999999999</v>
      </c>
      <c r="F272">
        <v>100</v>
      </c>
      <c r="G272">
        <v>70.585999999999999</v>
      </c>
      <c r="H272">
        <v>0.38830000000000003</v>
      </c>
    </row>
    <row r="273" spans="1:8" x14ac:dyDescent="0.2">
      <c r="A273">
        <v>92561.133000000002</v>
      </c>
      <c r="B273">
        <v>-60.392000000000003</v>
      </c>
      <c r="C273">
        <v>-60.36</v>
      </c>
      <c r="D273">
        <v>3.71</v>
      </c>
      <c r="E273">
        <v>25.489000000000001</v>
      </c>
      <c r="F273">
        <v>100</v>
      </c>
      <c r="G273">
        <v>67.034999999999997</v>
      </c>
      <c r="H273">
        <v>0.41580000000000006</v>
      </c>
    </row>
    <row r="274" spans="1:8" x14ac:dyDescent="0.2">
      <c r="A274">
        <v>92563.031000000003</v>
      </c>
      <c r="B274">
        <v>-60.451999999999998</v>
      </c>
      <c r="C274">
        <v>-60.418999999999997</v>
      </c>
      <c r="D274">
        <v>3.1379999999999999</v>
      </c>
      <c r="E274">
        <v>23.164999999999999</v>
      </c>
      <c r="F274">
        <v>100</v>
      </c>
      <c r="G274">
        <v>73.001999999999995</v>
      </c>
      <c r="H274">
        <v>0.37620000000000003</v>
      </c>
    </row>
    <row r="275" spans="1:8" x14ac:dyDescent="0.2">
      <c r="A275">
        <v>92564.289000000004</v>
      </c>
      <c r="B275">
        <v>-60.508000000000003</v>
      </c>
      <c r="C275">
        <v>-60.473999999999997</v>
      </c>
      <c r="D275">
        <v>4.3630000000000004</v>
      </c>
      <c r="E275">
        <v>23.390999999999998</v>
      </c>
      <c r="F275">
        <v>100</v>
      </c>
      <c r="G275">
        <v>74.626999999999995</v>
      </c>
      <c r="H275">
        <v>0.3795</v>
      </c>
    </row>
    <row r="276" spans="1:8" x14ac:dyDescent="0.2">
      <c r="A276">
        <v>92565.554999999993</v>
      </c>
      <c r="B276">
        <v>-60.566000000000003</v>
      </c>
      <c r="C276">
        <v>-60.530999999999999</v>
      </c>
      <c r="D276">
        <v>4.5170000000000003</v>
      </c>
      <c r="E276">
        <v>23.265000000000001</v>
      </c>
      <c r="F276">
        <v>100</v>
      </c>
      <c r="G276">
        <v>67.533000000000001</v>
      </c>
      <c r="H276">
        <v>0.37730000000000008</v>
      </c>
    </row>
    <row r="277" spans="1:8" x14ac:dyDescent="0.2">
      <c r="A277">
        <v>92566.827999999994</v>
      </c>
      <c r="B277">
        <v>-60.622</v>
      </c>
      <c r="C277">
        <v>-60.587000000000003</v>
      </c>
      <c r="D277">
        <v>4.3959999999999999</v>
      </c>
      <c r="E277">
        <v>23.253</v>
      </c>
      <c r="F277">
        <v>100</v>
      </c>
      <c r="G277">
        <v>71.070999999999998</v>
      </c>
      <c r="H277">
        <v>0.37730000000000008</v>
      </c>
    </row>
    <row r="278" spans="1:8" x14ac:dyDescent="0.2">
      <c r="A278">
        <v>92568.07</v>
      </c>
      <c r="B278">
        <v>-60.679000000000002</v>
      </c>
      <c r="C278">
        <v>-60.643999999999998</v>
      </c>
      <c r="D278">
        <v>4.53</v>
      </c>
      <c r="E278">
        <v>24.562999999999999</v>
      </c>
      <c r="F278">
        <v>100</v>
      </c>
      <c r="G278">
        <v>73.406000000000006</v>
      </c>
      <c r="H278">
        <v>0.39930000000000004</v>
      </c>
    </row>
    <row r="279" spans="1:8" x14ac:dyDescent="0.2">
      <c r="A279">
        <v>92569.327999999994</v>
      </c>
      <c r="B279">
        <v>-60.737000000000002</v>
      </c>
      <c r="C279">
        <v>-60.701000000000001</v>
      </c>
      <c r="D279">
        <v>4.556</v>
      </c>
      <c r="E279">
        <v>25.9</v>
      </c>
      <c r="F279">
        <v>100</v>
      </c>
      <c r="G279">
        <v>65.542000000000002</v>
      </c>
      <c r="H279">
        <v>0.42240000000000005</v>
      </c>
    </row>
    <row r="280" spans="1:8" x14ac:dyDescent="0.2">
      <c r="A280">
        <v>92570.57</v>
      </c>
      <c r="B280">
        <v>-60.793999999999997</v>
      </c>
      <c r="C280">
        <v>-60.756999999999998</v>
      </c>
      <c r="D280">
        <v>4.5119999999999996</v>
      </c>
      <c r="E280">
        <v>25.841000000000001</v>
      </c>
      <c r="F280">
        <v>100</v>
      </c>
      <c r="G280">
        <v>65.706999999999994</v>
      </c>
      <c r="H280">
        <v>0.42130000000000006</v>
      </c>
    </row>
    <row r="281" spans="1:8" x14ac:dyDescent="0.2">
      <c r="A281">
        <v>92571.797000000006</v>
      </c>
      <c r="B281">
        <v>-60.85</v>
      </c>
      <c r="C281">
        <v>-60.811999999999998</v>
      </c>
      <c r="D281">
        <v>4.5140000000000002</v>
      </c>
      <c r="E281">
        <v>25.353000000000002</v>
      </c>
      <c r="F281">
        <v>100</v>
      </c>
      <c r="G281">
        <v>76.61</v>
      </c>
      <c r="H281">
        <v>0.41360000000000002</v>
      </c>
    </row>
    <row r="282" spans="1:8" x14ac:dyDescent="0.2">
      <c r="A282">
        <v>92573.039000000004</v>
      </c>
      <c r="B282">
        <v>-60.905000000000001</v>
      </c>
      <c r="C282">
        <v>-60.866</v>
      </c>
      <c r="D282">
        <v>4.3630000000000004</v>
      </c>
      <c r="E282">
        <v>24.504000000000001</v>
      </c>
      <c r="F282">
        <v>100</v>
      </c>
      <c r="G282">
        <v>65.305000000000007</v>
      </c>
      <c r="H282">
        <v>0.3982</v>
      </c>
    </row>
    <row r="283" spans="1:8" x14ac:dyDescent="0.2">
      <c r="A283">
        <v>92574.297000000006</v>
      </c>
      <c r="B283">
        <v>-60.963000000000001</v>
      </c>
      <c r="C283">
        <v>-60.923000000000002</v>
      </c>
      <c r="D283">
        <v>4.5250000000000004</v>
      </c>
      <c r="E283">
        <v>24.454999999999998</v>
      </c>
      <c r="F283">
        <v>100</v>
      </c>
      <c r="G283">
        <v>65.382000000000005</v>
      </c>
      <c r="H283">
        <v>0.3982</v>
      </c>
    </row>
    <row r="284" spans="1:8" x14ac:dyDescent="0.2">
      <c r="A284">
        <v>92575.547000000006</v>
      </c>
      <c r="B284">
        <v>-61.021999999999998</v>
      </c>
      <c r="C284">
        <v>-60.981999999999999</v>
      </c>
      <c r="D284">
        <v>4.6550000000000002</v>
      </c>
      <c r="E284">
        <v>24.981000000000002</v>
      </c>
      <c r="F284">
        <v>100</v>
      </c>
      <c r="G284">
        <v>67.418999999999997</v>
      </c>
      <c r="H284">
        <v>0.40700000000000003</v>
      </c>
    </row>
    <row r="285" spans="1:8" x14ac:dyDescent="0.2">
      <c r="A285">
        <v>92576.797000000006</v>
      </c>
      <c r="B285">
        <v>-61.081000000000003</v>
      </c>
      <c r="C285">
        <v>-61.04</v>
      </c>
      <c r="D285">
        <v>4.7130000000000001</v>
      </c>
      <c r="E285">
        <v>24.527999999999999</v>
      </c>
      <c r="F285">
        <v>100</v>
      </c>
      <c r="G285">
        <v>64.902000000000001</v>
      </c>
      <c r="H285">
        <v>0.39930000000000004</v>
      </c>
    </row>
    <row r="286" spans="1:8" x14ac:dyDescent="0.2">
      <c r="A286">
        <v>92578.07</v>
      </c>
      <c r="B286">
        <v>-61.140999999999998</v>
      </c>
      <c r="C286">
        <v>-61.1</v>
      </c>
      <c r="D286">
        <v>4.673</v>
      </c>
      <c r="E286">
        <v>24.803000000000001</v>
      </c>
      <c r="F286">
        <v>100</v>
      </c>
      <c r="G286">
        <v>64.826999999999998</v>
      </c>
      <c r="H286">
        <v>0.4037</v>
      </c>
    </row>
    <row r="287" spans="1:8" x14ac:dyDescent="0.2">
      <c r="A287">
        <v>92579.358999999997</v>
      </c>
      <c r="B287">
        <v>-61.204000000000001</v>
      </c>
      <c r="C287">
        <v>-61.161000000000001</v>
      </c>
      <c r="D287">
        <v>4.7699999999999996</v>
      </c>
      <c r="E287">
        <v>26.105</v>
      </c>
      <c r="F287">
        <v>100</v>
      </c>
      <c r="G287">
        <v>72.814999999999998</v>
      </c>
      <c r="H287">
        <v>0.42680000000000007</v>
      </c>
    </row>
    <row r="288" spans="1:8" x14ac:dyDescent="0.2">
      <c r="A288">
        <v>92580.633000000002</v>
      </c>
      <c r="B288">
        <v>-61.265999999999998</v>
      </c>
      <c r="C288">
        <v>-61.222999999999999</v>
      </c>
      <c r="D288">
        <v>4.8310000000000004</v>
      </c>
      <c r="E288">
        <v>28.315000000000001</v>
      </c>
      <c r="F288">
        <v>100</v>
      </c>
      <c r="G288">
        <v>68.388999999999996</v>
      </c>
      <c r="H288">
        <v>0.46530000000000005</v>
      </c>
    </row>
    <row r="289" spans="1:8" x14ac:dyDescent="0.2">
      <c r="A289">
        <v>92581.843999999997</v>
      </c>
      <c r="B289">
        <v>-61.326999999999998</v>
      </c>
      <c r="C289">
        <v>-61.283999999999999</v>
      </c>
      <c r="D289">
        <v>5.0119999999999996</v>
      </c>
      <c r="E289">
        <v>29.917999999999999</v>
      </c>
      <c r="F289">
        <v>100</v>
      </c>
      <c r="G289">
        <v>77.176000000000002</v>
      </c>
      <c r="H289">
        <v>0.49280000000000007</v>
      </c>
    </row>
    <row r="290" spans="1:8" x14ac:dyDescent="0.2">
      <c r="A290">
        <v>92583.07</v>
      </c>
      <c r="B290">
        <v>-61.387</v>
      </c>
      <c r="C290">
        <v>-61.343000000000004</v>
      </c>
      <c r="D290">
        <v>4.8410000000000002</v>
      </c>
      <c r="E290">
        <v>28.619</v>
      </c>
      <c r="F290">
        <v>100</v>
      </c>
      <c r="G290">
        <v>71.206999999999994</v>
      </c>
      <c r="H290">
        <v>0.46970000000000001</v>
      </c>
    </row>
    <row r="291" spans="1:8" x14ac:dyDescent="0.2">
      <c r="A291">
        <v>92584.289000000004</v>
      </c>
      <c r="B291">
        <v>-61.447000000000003</v>
      </c>
      <c r="C291">
        <v>-61.402000000000001</v>
      </c>
      <c r="D291">
        <v>4.8410000000000002</v>
      </c>
      <c r="E291">
        <v>25.599</v>
      </c>
      <c r="F291">
        <v>100</v>
      </c>
      <c r="G291">
        <v>64.049000000000007</v>
      </c>
      <c r="H291">
        <v>0.41800000000000004</v>
      </c>
    </row>
    <row r="292" spans="1:8" x14ac:dyDescent="0.2">
      <c r="A292">
        <v>92585.516000000003</v>
      </c>
      <c r="B292">
        <v>-61.506</v>
      </c>
      <c r="C292">
        <v>-61.46</v>
      </c>
      <c r="D292">
        <v>4.7670000000000003</v>
      </c>
      <c r="E292">
        <v>26.266999999999999</v>
      </c>
      <c r="F292">
        <v>100</v>
      </c>
      <c r="G292">
        <v>76.447999999999993</v>
      </c>
      <c r="H292">
        <v>0.42900000000000005</v>
      </c>
    </row>
    <row r="293" spans="1:8" x14ac:dyDescent="0.2">
      <c r="A293">
        <v>92586.733999999997</v>
      </c>
      <c r="B293">
        <v>-61.566000000000003</v>
      </c>
      <c r="C293">
        <v>-61.518999999999998</v>
      </c>
      <c r="D293">
        <v>4.798</v>
      </c>
      <c r="E293">
        <v>27.074999999999999</v>
      </c>
      <c r="F293">
        <v>100</v>
      </c>
      <c r="G293">
        <v>65.325000000000003</v>
      </c>
      <c r="H293">
        <v>0.44330000000000008</v>
      </c>
    </row>
    <row r="294" spans="1:8" x14ac:dyDescent="0.2">
      <c r="A294">
        <v>92587.960999999996</v>
      </c>
      <c r="B294">
        <v>-61.627000000000002</v>
      </c>
      <c r="C294">
        <v>-61.58</v>
      </c>
      <c r="D294">
        <v>4.9580000000000002</v>
      </c>
      <c r="E294">
        <v>25.638000000000002</v>
      </c>
      <c r="F294">
        <v>100</v>
      </c>
      <c r="G294">
        <v>78.171000000000006</v>
      </c>
      <c r="H294">
        <v>0.41800000000000004</v>
      </c>
    </row>
    <row r="295" spans="1:8" x14ac:dyDescent="0.2">
      <c r="A295">
        <v>92589.18</v>
      </c>
      <c r="B295">
        <v>-61.689</v>
      </c>
      <c r="C295">
        <v>-61.64</v>
      </c>
      <c r="D295">
        <v>4.9660000000000002</v>
      </c>
      <c r="E295">
        <v>26.513999999999999</v>
      </c>
      <c r="F295">
        <v>100</v>
      </c>
      <c r="G295">
        <v>75.271000000000001</v>
      </c>
      <c r="H295">
        <v>0.43340000000000006</v>
      </c>
    </row>
    <row r="296" spans="1:8" x14ac:dyDescent="0.2">
      <c r="A296">
        <v>92590.406000000003</v>
      </c>
      <c r="B296">
        <v>-61.749000000000002</v>
      </c>
      <c r="C296">
        <v>-61.7</v>
      </c>
      <c r="D296">
        <v>4.8869999999999996</v>
      </c>
      <c r="E296">
        <v>26.492999999999999</v>
      </c>
      <c r="F296">
        <v>100</v>
      </c>
      <c r="G296">
        <v>70.692999999999998</v>
      </c>
      <c r="H296">
        <v>0.43340000000000006</v>
      </c>
    </row>
    <row r="297" spans="1:8" x14ac:dyDescent="0.2">
      <c r="A297">
        <v>92591.656000000003</v>
      </c>
      <c r="B297">
        <v>-61.808999999999997</v>
      </c>
      <c r="C297">
        <v>-61.759</v>
      </c>
      <c r="D297">
        <v>4.7</v>
      </c>
      <c r="E297">
        <v>25.219000000000001</v>
      </c>
      <c r="F297">
        <v>100</v>
      </c>
      <c r="G297">
        <v>78.483999999999995</v>
      </c>
      <c r="H297">
        <v>0.41140000000000004</v>
      </c>
    </row>
    <row r="298" spans="1:8" x14ac:dyDescent="0.2">
      <c r="A298">
        <v>92592.898000000001</v>
      </c>
      <c r="B298">
        <v>-61.868000000000002</v>
      </c>
      <c r="C298">
        <v>-61.817999999999998</v>
      </c>
      <c r="D298">
        <v>4.742</v>
      </c>
      <c r="E298">
        <v>27.108000000000001</v>
      </c>
      <c r="F298">
        <v>100</v>
      </c>
      <c r="G298">
        <v>67.048000000000002</v>
      </c>
      <c r="H298">
        <v>0.44330000000000008</v>
      </c>
    </row>
    <row r="299" spans="1:8" x14ac:dyDescent="0.2">
      <c r="A299">
        <v>92594.148000000001</v>
      </c>
      <c r="B299">
        <v>-61.93</v>
      </c>
      <c r="C299">
        <v>-61.878</v>
      </c>
      <c r="D299">
        <v>4.827</v>
      </c>
      <c r="E299">
        <v>28.893999999999998</v>
      </c>
      <c r="F299">
        <v>100</v>
      </c>
      <c r="G299">
        <v>65.459000000000003</v>
      </c>
      <c r="H299">
        <v>0.47520000000000001</v>
      </c>
    </row>
    <row r="300" spans="1:8" x14ac:dyDescent="0.2">
      <c r="A300">
        <v>92595.422000000006</v>
      </c>
      <c r="B300">
        <v>-61.991</v>
      </c>
      <c r="C300">
        <v>-61.939</v>
      </c>
      <c r="D300">
        <v>4.7830000000000004</v>
      </c>
      <c r="E300">
        <v>27.236999999999998</v>
      </c>
      <c r="F300">
        <v>100</v>
      </c>
      <c r="G300">
        <v>73.438000000000002</v>
      </c>
      <c r="H300">
        <v>0.44550000000000006</v>
      </c>
    </row>
    <row r="301" spans="1:8" x14ac:dyDescent="0.2">
      <c r="A301">
        <v>92713.726999999999</v>
      </c>
      <c r="B301">
        <v>-62.043999999999997</v>
      </c>
      <c r="C301">
        <v>-61.991</v>
      </c>
      <c r="D301">
        <v>4.3999999999999997E-2</v>
      </c>
      <c r="E301">
        <v>61.790999999999997</v>
      </c>
      <c r="F301">
        <v>100</v>
      </c>
      <c r="G301">
        <v>66.221999999999994</v>
      </c>
      <c r="H301">
        <v>1.1121000000000001</v>
      </c>
    </row>
    <row r="302" spans="1:8" x14ac:dyDescent="0.2">
      <c r="A302">
        <v>92714.991999999998</v>
      </c>
      <c r="B302">
        <v>-62.106000000000002</v>
      </c>
      <c r="C302">
        <v>-62.052</v>
      </c>
      <c r="D302">
        <v>4.8179999999999996</v>
      </c>
      <c r="E302">
        <v>64.748999999999995</v>
      </c>
      <c r="F302">
        <v>100</v>
      </c>
      <c r="G302">
        <v>73.564999999999998</v>
      </c>
      <c r="H302">
        <v>1.1758999999999999</v>
      </c>
    </row>
    <row r="303" spans="1:8" x14ac:dyDescent="0.2">
      <c r="A303">
        <v>92716.258000000002</v>
      </c>
      <c r="B303">
        <v>-62.167999999999999</v>
      </c>
      <c r="C303">
        <v>-62.113999999999997</v>
      </c>
      <c r="D303">
        <v>4.8390000000000004</v>
      </c>
      <c r="E303">
        <v>58.378</v>
      </c>
      <c r="F303">
        <v>100</v>
      </c>
      <c r="G303">
        <v>63.521000000000001</v>
      </c>
      <c r="H303">
        <v>1.0395000000000001</v>
      </c>
    </row>
    <row r="304" spans="1:8" x14ac:dyDescent="0.2">
      <c r="A304">
        <v>92717.531000000003</v>
      </c>
      <c r="B304">
        <v>-62.225999999999999</v>
      </c>
      <c r="C304">
        <v>-62.170999999999999</v>
      </c>
      <c r="D304">
        <v>4.5039999999999996</v>
      </c>
      <c r="E304">
        <v>48.887999999999998</v>
      </c>
      <c r="F304">
        <v>100</v>
      </c>
      <c r="G304">
        <v>69.375</v>
      </c>
      <c r="H304">
        <v>0.8459000000000001</v>
      </c>
    </row>
    <row r="305" spans="1:8" x14ac:dyDescent="0.2">
      <c r="A305">
        <v>92718.797000000006</v>
      </c>
      <c r="B305">
        <v>-62.284999999999997</v>
      </c>
      <c r="C305">
        <v>-62.228999999999999</v>
      </c>
      <c r="D305">
        <v>4.5919999999999996</v>
      </c>
      <c r="E305">
        <v>47.283000000000001</v>
      </c>
      <c r="F305">
        <v>100</v>
      </c>
      <c r="G305">
        <v>70.088999999999999</v>
      </c>
      <c r="H305">
        <v>0.81510000000000005</v>
      </c>
    </row>
    <row r="306" spans="1:8" x14ac:dyDescent="0.2">
      <c r="A306">
        <v>92720.062000000005</v>
      </c>
      <c r="B306">
        <v>-62.344000000000001</v>
      </c>
      <c r="C306">
        <v>-62.286999999999999</v>
      </c>
      <c r="D306">
        <v>4.5970000000000004</v>
      </c>
      <c r="E306">
        <v>56.09</v>
      </c>
      <c r="F306">
        <v>100</v>
      </c>
      <c r="G306">
        <v>65.587000000000003</v>
      </c>
      <c r="H306">
        <v>0.99110000000000009</v>
      </c>
    </row>
    <row r="307" spans="1:8" x14ac:dyDescent="0.2">
      <c r="A307">
        <v>92721.32</v>
      </c>
      <c r="B307">
        <v>-62.402000000000001</v>
      </c>
      <c r="C307">
        <v>-62.344999999999999</v>
      </c>
      <c r="D307">
        <v>4.6280000000000001</v>
      </c>
      <c r="E307">
        <v>126.65</v>
      </c>
      <c r="F307">
        <v>100</v>
      </c>
      <c r="G307">
        <v>57.62</v>
      </c>
      <c r="H307">
        <v>2.9898000000000002</v>
      </c>
    </row>
    <row r="308" spans="1:8" x14ac:dyDescent="0.2">
      <c r="A308">
        <v>92722.57</v>
      </c>
      <c r="B308">
        <v>-62.462000000000003</v>
      </c>
      <c r="C308">
        <v>-62.404000000000003</v>
      </c>
      <c r="D308">
        <v>4.6779999999999999</v>
      </c>
      <c r="E308">
        <v>138.57</v>
      </c>
      <c r="F308">
        <v>100</v>
      </c>
      <c r="G308">
        <v>61.046999999999997</v>
      </c>
      <c r="H308">
        <v>3.5068000000000006</v>
      </c>
    </row>
    <row r="309" spans="1:8" x14ac:dyDescent="0.2">
      <c r="A309">
        <v>92723.797000000006</v>
      </c>
      <c r="B309">
        <v>-62.521000000000001</v>
      </c>
      <c r="C309">
        <v>-62.462000000000003</v>
      </c>
      <c r="D309">
        <v>4.75</v>
      </c>
      <c r="E309">
        <v>136.702</v>
      </c>
      <c r="F309">
        <v>100</v>
      </c>
      <c r="G309">
        <v>58.767000000000003</v>
      </c>
      <c r="H309">
        <v>3.4199000000000002</v>
      </c>
    </row>
    <row r="310" spans="1:8" x14ac:dyDescent="0.2">
      <c r="A310">
        <v>92725.023000000001</v>
      </c>
      <c r="B310">
        <v>-62.573</v>
      </c>
      <c r="C310">
        <v>-62.512999999999998</v>
      </c>
      <c r="D310">
        <v>4.1769999999999996</v>
      </c>
      <c r="E310">
        <v>121.952</v>
      </c>
      <c r="F310">
        <v>100</v>
      </c>
      <c r="G310">
        <v>62.561999999999998</v>
      </c>
      <c r="H310">
        <v>2.8072000000000004</v>
      </c>
    </row>
    <row r="311" spans="1:8" x14ac:dyDescent="0.2">
      <c r="A311">
        <v>92726.241999999998</v>
      </c>
      <c r="B311">
        <v>-62.63</v>
      </c>
      <c r="C311">
        <v>-62.569000000000003</v>
      </c>
      <c r="D311">
        <v>4.5999999999999996</v>
      </c>
      <c r="E311">
        <v>133.99799999999999</v>
      </c>
      <c r="F311">
        <v>100</v>
      </c>
      <c r="G311">
        <v>57.265999999999998</v>
      </c>
      <c r="H311">
        <v>3.2989000000000006</v>
      </c>
    </row>
    <row r="312" spans="1:8" x14ac:dyDescent="0.2">
      <c r="A312">
        <v>92727.468999999997</v>
      </c>
      <c r="B312">
        <v>-62.683</v>
      </c>
      <c r="C312">
        <v>-62.622</v>
      </c>
      <c r="D312">
        <v>4.3079999999999998</v>
      </c>
      <c r="E312">
        <v>127.116</v>
      </c>
      <c r="F312">
        <v>100</v>
      </c>
      <c r="G312">
        <v>60.588999999999999</v>
      </c>
      <c r="H312">
        <v>3.0085000000000002</v>
      </c>
    </row>
    <row r="313" spans="1:8" x14ac:dyDescent="0.2">
      <c r="A313">
        <v>92728.695000000007</v>
      </c>
      <c r="B313">
        <v>-62.735999999999997</v>
      </c>
      <c r="C313">
        <v>-62.673999999999999</v>
      </c>
      <c r="D313">
        <v>4.2569999999999997</v>
      </c>
      <c r="E313">
        <v>95.070999999999998</v>
      </c>
      <c r="F313">
        <v>100</v>
      </c>
      <c r="G313">
        <v>61.423000000000002</v>
      </c>
      <c r="H313">
        <v>1.9294000000000002</v>
      </c>
    </row>
    <row r="314" spans="1:8" x14ac:dyDescent="0.2">
      <c r="A314">
        <v>92729.914000000004</v>
      </c>
      <c r="B314">
        <v>-62.786999999999999</v>
      </c>
      <c r="C314">
        <v>-62.725000000000001</v>
      </c>
      <c r="D314">
        <v>4.157</v>
      </c>
      <c r="E314">
        <v>120.64700000000001</v>
      </c>
      <c r="F314">
        <v>100</v>
      </c>
      <c r="G314">
        <v>58.234000000000002</v>
      </c>
      <c r="H314">
        <v>2.7577000000000003</v>
      </c>
    </row>
    <row r="315" spans="1:8" x14ac:dyDescent="0.2">
      <c r="A315">
        <v>92731.445000000007</v>
      </c>
      <c r="B315">
        <v>-62.848999999999997</v>
      </c>
      <c r="C315">
        <v>-62.786000000000001</v>
      </c>
      <c r="D315">
        <v>3.9980000000000002</v>
      </c>
      <c r="E315">
        <v>108.86</v>
      </c>
      <c r="F315">
        <v>100</v>
      </c>
      <c r="G315">
        <v>59.158999999999999</v>
      </c>
      <c r="H315">
        <v>2.3473999999999999</v>
      </c>
    </row>
    <row r="316" spans="1:8" x14ac:dyDescent="0.2">
      <c r="A316">
        <v>92732.968999999997</v>
      </c>
      <c r="B316">
        <v>-62.91</v>
      </c>
      <c r="C316">
        <v>-62.845999999999997</v>
      </c>
      <c r="D316">
        <v>3.9510000000000001</v>
      </c>
      <c r="E316">
        <v>84.602000000000004</v>
      </c>
      <c r="F316">
        <v>100</v>
      </c>
      <c r="G316">
        <v>63.95</v>
      </c>
      <c r="H316">
        <v>1.6467000000000003</v>
      </c>
    </row>
    <row r="317" spans="1:8" x14ac:dyDescent="0.2">
      <c r="A317">
        <v>92734.5</v>
      </c>
      <c r="B317">
        <v>-62.963999999999999</v>
      </c>
      <c r="C317">
        <v>-62.9</v>
      </c>
      <c r="D317">
        <v>3.5019999999999998</v>
      </c>
      <c r="E317">
        <v>22.849</v>
      </c>
      <c r="F317">
        <v>100</v>
      </c>
      <c r="G317">
        <v>71.195999999999998</v>
      </c>
      <c r="H317">
        <v>0.37070000000000003</v>
      </c>
    </row>
    <row r="318" spans="1:8" x14ac:dyDescent="0.2">
      <c r="A318">
        <v>98206</v>
      </c>
      <c r="B318">
        <v>-62.902000000000001</v>
      </c>
      <c r="C318">
        <v>-62.902000000000001</v>
      </c>
      <c r="D318">
        <v>5.931</v>
      </c>
      <c r="E318">
        <v>150.07499999999999</v>
      </c>
      <c r="F318">
        <v>100</v>
      </c>
      <c r="G318">
        <v>60.594999999999999</v>
      </c>
      <c r="H318">
        <v>4.0952999999999999</v>
      </c>
    </row>
    <row r="319" spans="1:8" x14ac:dyDescent="0.2">
      <c r="A319">
        <v>98206.945000000007</v>
      </c>
      <c r="B319">
        <v>-62.957999999999998</v>
      </c>
      <c r="C319">
        <v>-62.957999999999998</v>
      </c>
      <c r="D319">
        <v>5.8840000000000003</v>
      </c>
      <c r="E319">
        <v>149.46600000000001</v>
      </c>
      <c r="F319">
        <v>100</v>
      </c>
      <c r="G319">
        <v>58.414000000000001</v>
      </c>
      <c r="H319">
        <v>4.0612000000000004</v>
      </c>
    </row>
    <row r="320" spans="1:8" x14ac:dyDescent="0.2">
      <c r="A320">
        <v>98208.195000000007</v>
      </c>
      <c r="B320">
        <v>-63.023000000000003</v>
      </c>
      <c r="C320">
        <v>-63.023000000000003</v>
      </c>
      <c r="D320">
        <v>5.2359999999999998</v>
      </c>
      <c r="E320">
        <v>148.148</v>
      </c>
      <c r="F320">
        <v>100</v>
      </c>
      <c r="G320">
        <v>57.368000000000002</v>
      </c>
      <c r="H320">
        <v>3.9897</v>
      </c>
    </row>
    <row r="321" spans="1:8" x14ac:dyDescent="0.2">
      <c r="A321">
        <v>98209.422000000006</v>
      </c>
      <c r="B321">
        <v>-63.084000000000003</v>
      </c>
      <c r="C321">
        <v>-63.084000000000003</v>
      </c>
      <c r="D321">
        <v>4.923</v>
      </c>
      <c r="E321">
        <v>149.63</v>
      </c>
      <c r="F321">
        <v>100</v>
      </c>
      <c r="G321">
        <v>57.112000000000002</v>
      </c>
      <c r="H321">
        <v>4.07</v>
      </c>
    </row>
    <row r="322" spans="1:8" x14ac:dyDescent="0.2">
      <c r="A322">
        <v>98210.648000000001</v>
      </c>
      <c r="B322">
        <v>-63.137</v>
      </c>
      <c r="C322">
        <v>-63.137</v>
      </c>
      <c r="D322">
        <v>4.3570000000000002</v>
      </c>
      <c r="E322">
        <v>151.03800000000001</v>
      </c>
      <c r="F322">
        <v>100</v>
      </c>
      <c r="G322">
        <v>60.603999999999999</v>
      </c>
      <c r="H322">
        <v>4.1492000000000004</v>
      </c>
    </row>
    <row r="323" spans="1:8" x14ac:dyDescent="0.2">
      <c r="A323">
        <v>98211.875</v>
      </c>
      <c r="B323">
        <v>-63.198</v>
      </c>
      <c r="C323">
        <v>-63.198</v>
      </c>
      <c r="D323">
        <v>4.9770000000000003</v>
      </c>
      <c r="E323">
        <v>149.911</v>
      </c>
      <c r="F323">
        <v>100</v>
      </c>
      <c r="G323">
        <v>59.531999999999996</v>
      </c>
      <c r="H323">
        <v>4.0853999999999999</v>
      </c>
    </row>
    <row r="324" spans="1:8" x14ac:dyDescent="0.2">
      <c r="A324">
        <v>98213.093999999997</v>
      </c>
      <c r="B324">
        <v>-63.253999999999998</v>
      </c>
      <c r="C324">
        <v>-63.253999999999998</v>
      </c>
      <c r="D324">
        <v>4.55</v>
      </c>
      <c r="E324">
        <v>152.29</v>
      </c>
      <c r="F324">
        <v>100</v>
      </c>
      <c r="G324">
        <v>58.360999999999997</v>
      </c>
      <c r="H324">
        <v>4.2207000000000008</v>
      </c>
    </row>
    <row r="325" spans="1:8" x14ac:dyDescent="0.2">
      <c r="A325">
        <v>98214.312000000005</v>
      </c>
      <c r="B325">
        <v>-63.314</v>
      </c>
      <c r="C325">
        <v>-63.314</v>
      </c>
      <c r="D325">
        <v>4.9480000000000004</v>
      </c>
      <c r="E325">
        <v>152.02799999999999</v>
      </c>
      <c r="F325">
        <v>100</v>
      </c>
      <c r="G325">
        <v>57.686999999999998</v>
      </c>
      <c r="H325">
        <v>4.2053000000000003</v>
      </c>
    </row>
    <row r="326" spans="1:8" x14ac:dyDescent="0.2">
      <c r="A326">
        <v>98215.539000000004</v>
      </c>
      <c r="B326">
        <v>-63.372</v>
      </c>
      <c r="C326">
        <v>-63.372</v>
      </c>
      <c r="D326">
        <v>4.7140000000000004</v>
      </c>
      <c r="E326">
        <v>152.73099999999999</v>
      </c>
      <c r="F326">
        <v>100</v>
      </c>
      <c r="G326">
        <v>59.497999999999998</v>
      </c>
      <c r="H326">
        <v>4.2460000000000004</v>
      </c>
    </row>
    <row r="327" spans="1:8" x14ac:dyDescent="0.2">
      <c r="A327">
        <v>98216.804999999993</v>
      </c>
      <c r="B327">
        <v>-63.426000000000002</v>
      </c>
      <c r="C327">
        <v>-63.426000000000002</v>
      </c>
      <c r="D327">
        <v>4.3390000000000004</v>
      </c>
      <c r="E327">
        <v>153.02099999999999</v>
      </c>
      <c r="F327">
        <v>100</v>
      </c>
      <c r="G327">
        <v>56.771000000000001</v>
      </c>
      <c r="H327">
        <v>4.2636000000000003</v>
      </c>
    </row>
    <row r="328" spans="1:8" x14ac:dyDescent="0.2">
      <c r="A328">
        <v>98218.07</v>
      </c>
      <c r="B328">
        <v>-63.494999999999997</v>
      </c>
      <c r="C328">
        <v>-63.494999999999997</v>
      </c>
      <c r="D328">
        <v>5.4059999999999997</v>
      </c>
      <c r="E328">
        <v>151.62899999999999</v>
      </c>
      <c r="F328">
        <v>100</v>
      </c>
      <c r="G328">
        <v>57.744</v>
      </c>
      <c r="H328">
        <v>4.1822000000000008</v>
      </c>
    </row>
    <row r="329" spans="1:8" x14ac:dyDescent="0.2">
      <c r="A329">
        <v>98219.023000000001</v>
      </c>
      <c r="B329">
        <v>-63.552</v>
      </c>
      <c r="C329">
        <v>-63.552</v>
      </c>
      <c r="D329">
        <v>5.9740000000000002</v>
      </c>
      <c r="E329">
        <v>152.98500000000001</v>
      </c>
      <c r="F329">
        <v>100</v>
      </c>
      <c r="G329">
        <v>59.063000000000002</v>
      </c>
      <c r="H329">
        <v>4.2614000000000001</v>
      </c>
    </row>
    <row r="330" spans="1:8" x14ac:dyDescent="0.2">
      <c r="A330">
        <v>98219.976999999999</v>
      </c>
      <c r="B330">
        <v>-63.603000000000002</v>
      </c>
      <c r="C330">
        <v>-63.603000000000002</v>
      </c>
      <c r="D330">
        <v>5.3789999999999996</v>
      </c>
      <c r="E330">
        <v>151.49299999999999</v>
      </c>
      <c r="F330">
        <v>100</v>
      </c>
      <c r="G330">
        <v>59.570999999999998</v>
      </c>
      <c r="H330">
        <v>4.1745000000000001</v>
      </c>
    </row>
    <row r="331" spans="1:8" x14ac:dyDescent="0.2">
      <c r="A331">
        <v>98221.25</v>
      </c>
      <c r="B331">
        <v>-63.665999999999997</v>
      </c>
      <c r="C331">
        <v>-63.665999999999997</v>
      </c>
      <c r="D331">
        <v>4.9359999999999999</v>
      </c>
      <c r="E331">
        <v>150.411</v>
      </c>
      <c r="F331">
        <v>100</v>
      </c>
      <c r="G331">
        <v>55.936999999999998</v>
      </c>
      <c r="H331">
        <v>4.1140000000000008</v>
      </c>
    </row>
    <row r="332" spans="1:8" x14ac:dyDescent="0.2">
      <c r="A332">
        <v>98222.5</v>
      </c>
      <c r="B332">
        <v>-63.731000000000002</v>
      </c>
      <c r="C332">
        <v>-63.731000000000002</v>
      </c>
      <c r="D332">
        <v>5.1459999999999999</v>
      </c>
      <c r="E332">
        <v>151.07300000000001</v>
      </c>
      <c r="F332">
        <v>100</v>
      </c>
      <c r="G332">
        <v>58.276000000000003</v>
      </c>
      <c r="H332">
        <v>4.1514000000000006</v>
      </c>
    </row>
    <row r="333" spans="1:8" x14ac:dyDescent="0.2">
      <c r="A333">
        <v>98223.758000000002</v>
      </c>
      <c r="B333">
        <v>-63.793999999999997</v>
      </c>
      <c r="C333">
        <v>-63.793999999999997</v>
      </c>
      <c r="D333">
        <v>5.0410000000000004</v>
      </c>
      <c r="E333">
        <v>152.77000000000001</v>
      </c>
      <c r="F333">
        <v>100</v>
      </c>
      <c r="G333">
        <v>58.814</v>
      </c>
      <c r="H333">
        <v>4.2482000000000006</v>
      </c>
    </row>
    <row r="334" spans="1:8" x14ac:dyDescent="0.2">
      <c r="A334">
        <v>98225.008000000002</v>
      </c>
      <c r="B334">
        <v>-63.85</v>
      </c>
      <c r="C334">
        <v>-63.85</v>
      </c>
      <c r="D334">
        <v>4.45</v>
      </c>
      <c r="E334">
        <v>151.65299999999999</v>
      </c>
      <c r="F334">
        <v>100</v>
      </c>
      <c r="G334">
        <v>58.259</v>
      </c>
      <c r="H334">
        <v>4.1844000000000001</v>
      </c>
    </row>
    <row r="335" spans="1:8" x14ac:dyDescent="0.2">
      <c r="A335">
        <v>98226.258000000002</v>
      </c>
      <c r="B335">
        <v>-63.906999999999996</v>
      </c>
      <c r="C335">
        <v>-63.906999999999996</v>
      </c>
      <c r="D335">
        <v>4.6269999999999998</v>
      </c>
      <c r="E335">
        <v>153.797</v>
      </c>
      <c r="F335">
        <v>100</v>
      </c>
      <c r="G335">
        <v>59.325000000000003</v>
      </c>
      <c r="H335">
        <v>4.3087</v>
      </c>
    </row>
    <row r="336" spans="1:8" x14ac:dyDescent="0.2">
      <c r="A336">
        <v>98227.508000000002</v>
      </c>
      <c r="B336">
        <v>-63.963000000000001</v>
      </c>
      <c r="C336">
        <v>-63.963000000000001</v>
      </c>
      <c r="D336">
        <v>4.4260000000000002</v>
      </c>
      <c r="E336">
        <v>152.27799999999999</v>
      </c>
      <c r="F336">
        <v>100</v>
      </c>
      <c r="G336">
        <v>56.936999999999998</v>
      </c>
      <c r="H336">
        <v>4.2195999999999998</v>
      </c>
    </row>
    <row r="337" spans="1:8" x14ac:dyDescent="0.2">
      <c r="A337">
        <v>98228.733999999997</v>
      </c>
      <c r="B337">
        <v>-64.013000000000005</v>
      </c>
      <c r="C337">
        <v>-64.013000000000005</v>
      </c>
      <c r="D337">
        <v>4.1539999999999999</v>
      </c>
      <c r="E337">
        <v>152.11799999999999</v>
      </c>
      <c r="F337">
        <v>100</v>
      </c>
      <c r="G337">
        <v>57.524000000000001</v>
      </c>
      <c r="H337">
        <v>4.2107999999999999</v>
      </c>
    </row>
    <row r="338" spans="1:8" x14ac:dyDescent="0.2">
      <c r="A338">
        <v>98229.952999999994</v>
      </c>
      <c r="B338">
        <v>-64.064999999999998</v>
      </c>
      <c r="C338">
        <v>-64.064999999999998</v>
      </c>
      <c r="D338">
        <v>4.2060000000000004</v>
      </c>
      <c r="E338">
        <v>153.11099999999999</v>
      </c>
      <c r="F338">
        <v>100</v>
      </c>
      <c r="G338">
        <v>57.244999999999997</v>
      </c>
      <c r="H338">
        <v>4.2679999999999998</v>
      </c>
    </row>
    <row r="339" spans="1:8" x14ac:dyDescent="0.2">
      <c r="A339">
        <v>98231.195000000007</v>
      </c>
      <c r="B339">
        <v>-64.122</v>
      </c>
      <c r="C339">
        <v>-64.122</v>
      </c>
      <c r="D339">
        <v>4.5890000000000004</v>
      </c>
      <c r="E339">
        <v>153.77600000000001</v>
      </c>
      <c r="F339">
        <v>100</v>
      </c>
      <c r="G339">
        <v>58.295999999999999</v>
      </c>
      <c r="H339">
        <v>4.3075999999999999</v>
      </c>
    </row>
    <row r="340" spans="1:8" x14ac:dyDescent="0.2">
      <c r="A340">
        <v>98232.483999999997</v>
      </c>
      <c r="B340">
        <v>-64.176000000000002</v>
      </c>
      <c r="C340">
        <v>-64.176000000000002</v>
      </c>
      <c r="D340">
        <v>4.1890000000000001</v>
      </c>
      <c r="E340">
        <v>153.821</v>
      </c>
      <c r="F340">
        <v>100</v>
      </c>
      <c r="G340">
        <v>57.496000000000002</v>
      </c>
      <c r="H340">
        <v>4.3098000000000001</v>
      </c>
    </row>
    <row r="341" spans="1:8" x14ac:dyDescent="0.2">
      <c r="A341">
        <v>98233.773000000001</v>
      </c>
      <c r="B341">
        <v>-64.233999999999995</v>
      </c>
      <c r="C341">
        <v>-64.233999999999995</v>
      </c>
      <c r="D341">
        <v>4.548</v>
      </c>
      <c r="E341">
        <v>153.15600000000001</v>
      </c>
      <c r="F341">
        <v>100</v>
      </c>
      <c r="G341">
        <v>58.844999999999999</v>
      </c>
      <c r="H341">
        <v>4.2713000000000001</v>
      </c>
    </row>
    <row r="342" spans="1:8" x14ac:dyDescent="0.2">
      <c r="A342">
        <v>98235.039000000004</v>
      </c>
      <c r="B342">
        <v>-64.289000000000001</v>
      </c>
      <c r="C342">
        <v>-64.289000000000001</v>
      </c>
      <c r="D342">
        <v>4.3070000000000004</v>
      </c>
      <c r="E342">
        <v>152.83699999999999</v>
      </c>
      <c r="F342">
        <v>100</v>
      </c>
      <c r="G342">
        <v>57.682000000000002</v>
      </c>
      <c r="H342">
        <v>4.2526000000000002</v>
      </c>
    </row>
    <row r="343" spans="1:8" x14ac:dyDescent="0.2">
      <c r="A343">
        <v>98236.281000000003</v>
      </c>
      <c r="B343">
        <v>-64.343999999999994</v>
      </c>
      <c r="C343">
        <v>-64.343999999999994</v>
      </c>
      <c r="D343">
        <v>4.3970000000000002</v>
      </c>
      <c r="E343">
        <v>154.25</v>
      </c>
      <c r="F343">
        <v>100</v>
      </c>
      <c r="G343">
        <v>58.259</v>
      </c>
      <c r="H343">
        <v>4.3362000000000007</v>
      </c>
    </row>
    <row r="344" spans="1:8" x14ac:dyDescent="0.2">
      <c r="A344">
        <v>98237.531000000003</v>
      </c>
      <c r="B344">
        <v>-64.397999999999996</v>
      </c>
      <c r="C344">
        <v>-64.397999999999996</v>
      </c>
      <c r="D344">
        <v>4.3550000000000004</v>
      </c>
      <c r="E344">
        <v>152.52799999999999</v>
      </c>
      <c r="F344">
        <v>100</v>
      </c>
      <c r="G344">
        <v>57.436</v>
      </c>
      <c r="H344">
        <v>4.2339000000000002</v>
      </c>
    </row>
    <row r="345" spans="1:8" x14ac:dyDescent="0.2">
      <c r="A345">
        <v>98238.758000000002</v>
      </c>
      <c r="B345">
        <v>-64.447999999999993</v>
      </c>
      <c r="C345">
        <v>-64.447999999999993</v>
      </c>
      <c r="D345">
        <v>4.0780000000000003</v>
      </c>
      <c r="E345">
        <v>152.79599999999999</v>
      </c>
      <c r="F345">
        <v>100</v>
      </c>
      <c r="G345">
        <v>58.103999999999999</v>
      </c>
      <c r="H345">
        <v>4.2504</v>
      </c>
    </row>
    <row r="346" spans="1:8" x14ac:dyDescent="0.2">
      <c r="A346">
        <v>98240.289000000004</v>
      </c>
      <c r="B346">
        <v>-64.507000000000005</v>
      </c>
      <c r="C346">
        <v>-64.507000000000005</v>
      </c>
      <c r="D346">
        <v>3.831</v>
      </c>
      <c r="E346">
        <v>144.084</v>
      </c>
      <c r="F346">
        <v>100</v>
      </c>
      <c r="G346">
        <v>61.752000000000002</v>
      </c>
      <c r="H346">
        <v>3.7763</v>
      </c>
    </row>
    <row r="347" spans="1:8" x14ac:dyDescent="0.2">
      <c r="A347">
        <v>98241.812000000005</v>
      </c>
      <c r="B347">
        <v>-64.566000000000003</v>
      </c>
      <c r="C347">
        <v>-64.566000000000003</v>
      </c>
      <c r="D347">
        <v>3.9159999999999999</v>
      </c>
      <c r="E347">
        <v>124.643</v>
      </c>
      <c r="F347">
        <v>100</v>
      </c>
      <c r="G347">
        <v>57.057000000000002</v>
      </c>
      <c r="H347">
        <v>2.9106000000000001</v>
      </c>
    </row>
    <row r="348" spans="1:8" x14ac:dyDescent="0.2">
      <c r="A348">
        <v>98243.366999999998</v>
      </c>
      <c r="B348">
        <v>-64.629000000000005</v>
      </c>
      <c r="C348">
        <v>-64.629000000000005</v>
      </c>
      <c r="D348">
        <v>4.0110000000000001</v>
      </c>
      <c r="E348">
        <v>149.80099999999999</v>
      </c>
      <c r="F348">
        <v>100</v>
      </c>
      <c r="G348">
        <v>59.11</v>
      </c>
      <c r="H348">
        <v>4.0799000000000003</v>
      </c>
    </row>
    <row r="349" spans="1:8" x14ac:dyDescent="0.2">
      <c r="A349">
        <v>98244.641000000003</v>
      </c>
      <c r="B349">
        <v>-64.680000000000007</v>
      </c>
      <c r="C349">
        <v>-64.680000000000007</v>
      </c>
      <c r="D349">
        <v>4.0140000000000002</v>
      </c>
      <c r="E349">
        <v>152.548</v>
      </c>
      <c r="F349">
        <v>100</v>
      </c>
      <c r="G349">
        <v>58.128999999999998</v>
      </c>
      <c r="H349">
        <v>4.2361000000000004</v>
      </c>
    </row>
    <row r="350" spans="1:8" x14ac:dyDescent="0.2">
      <c r="A350">
        <v>98245.906000000003</v>
      </c>
      <c r="B350">
        <v>-64.730999999999995</v>
      </c>
      <c r="C350">
        <v>-64.730999999999995</v>
      </c>
      <c r="D350">
        <v>4.0170000000000003</v>
      </c>
      <c r="E350">
        <v>153.71600000000001</v>
      </c>
      <c r="F350">
        <v>100</v>
      </c>
      <c r="G350">
        <v>58.621000000000002</v>
      </c>
      <c r="H350">
        <v>4.3043000000000005</v>
      </c>
    </row>
    <row r="351" spans="1:8" x14ac:dyDescent="0.2">
      <c r="A351">
        <v>98247.18</v>
      </c>
      <c r="B351">
        <v>-64.781999999999996</v>
      </c>
      <c r="C351">
        <v>-64.781999999999996</v>
      </c>
      <c r="D351">
        <v>4.069</v>
      </c>
      <c r="E351">
        <v>153.15899999999999</v>
      </c>
      <c r="F351">
        <v>100</v>
      </c>
      <c r="G351">
        <v>56.088999999999999</v>
      </c>
      <c r="H351">
        <v>4.2713000000000001</v>
      </c>
    </row>
    <row r="352" spans="1:8" x14ac:dyDescent="0.2">
      <c r="A352">
        <v>98248.741999999998</v>
      </c>
      <c r="B352">
        <v>-64.841999999999999</v>
      </c>
      <c r="C352">
        <v>-64.841999999999999</v>
      </c>
      <c r="D352">
        <v>3.8340000000000001</v>
      </c>
      <c r="E352">
        <v>152.75700000000001</v>
      </c>
      <c r="F352">
        <v>100</v>
      </c>
      <c r="G352">
        <v>59.984000000000002</v>
      </c>
      <c r="H352">
        <v>4.2482000000000006</v>
      </c>
    </row>
    <row r="353" spans="1:8" x14ac:dyDescent="0.2">
      <c r="A353">
        <v>98249.968999999997</v>
      </c>
      <c r="B353">
        <v>-64.893000000000001</v>
      </c>
      <c r="C353">
        <v>-64.893000000000001</v>
      </c>
      <c r="D353">
        <v>4.1719999999999997</v>
      </c>
      <c r="E353">
        <v>154.47300000000001</v>
      </c>
      <c r="F353">
        <v>100</v>
      </c>
      <c r="G353">
        <v>58.24</v>
      </c>
      <c r="H353">
        <v>4.3494000000000002</v>
      </c>
    </row>
    <row r="354" spans="1:8" x14ac:dyDescent="0.2">
      <c r="A354">
        <v>98251.187000000005</v>
      </c>
      <c r="B354">
        <v>-64.944999999999993</v>
      </c>
      <c r="C354">
        <v>-64.944999999999993</v>
      </c>
      <c r="D354">
        <v>4.218</v>
      </c>
      <c r="E354">
        <v>155.88300000000001</v>
      </c>
      <c r="F354">
        <v>100</v>
      </c>
      <c r="G354">
        <v>54.695999999999998</v>
      </c>
      <c r="H354">
        <v>4.4340999999999999</v>
      </c>
    </row>
    <row r="355" spans="1:8" x14ac:dyDescent="0.2">
      <c r="A355">
        <v>98252.414000000004</v>
      </c>
      <c r="B355">
        <v>-64.995000000000005</v>
      </c>
      <c r="C355">
        <v>-64.995000000000005</v>
      </c>
      <c r="D355">
        <v>4.1159999999999997</v>
      </c>
      <c r="E355">
        <v>154.05099999999999</v>
      </c>
      <c r="F355">
        <v>100</v>
      </c>
      <c r="G355">
        <v>56.076999999999998</v>
      </c>
      <c r="H355">
        <v>4.3241000000000005</v>
      </c>
    </row>
    <row r="356" spans="1:8" x14ac:dyDescent="0.2">
      <c r="A356">
        <v>98253.633000000002</v>
      </c>
      <c r="B356">
        <v>-65.049000000000007</v>
      </c>
      <c r="C356">
        <v>-65.049000000000007</v>
      </c>
      <c r="D356">
        <v>4.3819999999999997</v>
      </c>
      <c r="E356">
        <v>153.58799999999999</v>
      </c>
      <c r="F356">
        <v>100</v>
      </c>
      <c r="G356">
        <v>59.491</v>
      </c>
      <c r="H356">
        <v>4.2966000000000006</v>
      </c>
    </row>
    <row r="357" spans="1:8" x14ac:dyDescent="0.2">
      <c r="A357">
        <v>98254.858999999997</v>
      </c>
      <c r="B357">
        <v>-65.102999999999994</v>
      </c>
      <c r="C357">
        <v>-65.102999999999994</v>
      </c>
      <c r="D357">
        <v>4.4359999999999999</v>
      </c>
      <c r="E357">
        <v>153.155</v>
      </c>
      <c r="F357">
        <v>100</v>
      </c>
      <c r="G357">
        <v>58.097000000000001</v>
      </c>
      <c r="H357">
        <v>4.2713000000000001</v>
      </c>
    </row>
    <row r="358" spans="1:8" x14ac:dyDescent="0.2">
      <c r="A358">
        <v>98256.077999999994</v>
      </c>
      <c r="B358">
        <v>-65.156999999999996</v>
      </c>
      <c r="C358">
        <v>-65.156999999999996</v>
      </c>
      <c r="D358">
        <v>4.3780000000000001</v>
      </c>
      <c r="E358">
        <v>152.88200000000001</v>
      </c>
      <c r="F358">
        <v>100</v>
      </c>
      <c r="G358">
        <v>57.859000000000002</v>
      </c>
      <c r="H358">
        <v>4.2548000000000004</v>
      </c>
    </row>
    <row r="359" spans="1:8" x14ac:dyDescent="0.2">
      <c r="A359">
        <v>98257.304999999993</v>
      </c>
      <c r="B359">
        <v>-65.209000000000003</v>
      </c>
      <c r="C359">
        <v>-65.209000000000003</v>
      </c>
      <c r="D359">
        <v>4.2610000000000001</v>
      </c>
      <c r="E359">
        <v>154.46899999999999</v>
      </c>
      <c r="F359">
        <v>100</v>
      </c>
      <c r="G359">
        <v>57.295000000000002</v>
      </c>
      <c r="H359">
        <v>4.3483000000000001</v>
      </c>
    </row>
    <row r="360" spans="1:8" x14ac:dyDescent="0.2">
      <c r="A360">
        <v>98258.531000000003</v>
      </c>
      <c r="B360">
        <v>-65.265000000000001</v>
      </c>
      <c r="C360">
        <v>-65.265000000000001</v>
      </c>
      <c r="D360">
        <v>4.5410000000000004</v>
      </c>
      <c r="E360">
        <v>153.131</v>
      </c>
      <c r="F360">
        <v>100</v>
      </c>
      <c r="G360">
        <v>58.444000000000003</v>
      </c>
      <c r="H360">
        <v>4.2690999999999999</v>
      </c>
    </row>
    <row r="361" spans="1:8" x14ac:dyDescent="0.2">
      <c r="A361">
        <v>98259.75</v>
      </c>
      <c r="B361">
        <v>-65.322000000000003</v>
      </c>
      <c r="C361">
        <v>-65.322000000000003</v>
      </c>
      <c r="D361">
        <v>4.6980000000000004</v>
      </c>
      <c r="E361">
        <v>152.51499999999999</v>
      </c>
      <c r="F361">
        <v>100</v>
      </c>
      <c r="G361">
        <v>57.752000000000002</v>
      </c>
      <c r="H361">
        <v>4.2339000000000002</v>
      </c>
    </row>
    <row r="362" spans="1:8" x14ac:dyDescent="0.2">
      <c r="A362">
        <v>98260.976999999999</v>
      </c>
      <c r="B362">
        <v>-65.373999999999995</v>
      </c>
      <c r="C362">
        <v>-65.373999999999995</v>
      </c>
      <c r="D362">
        <v>4.2290000000000001</v>
      </c>
      <c r="E362">
        <v>151.75800000000001</v>
      </c>
      <c r="F362">
        <v>100</v>
      </c>
      <c r="G362">
        <v>56.692999999999998</v>
      </c>
      <c r="H362">
        <v>4.1899000000000006</v>
      </c>
    </row>
    <row r="363" spans="1:8" x14ac:dyDescent="0.2">
      <c r="A363">
        <v>98262.195000000007</v>
      </c>
      <c r="B363">
        <v>-65.424999999999997</v>
      </c>
      <c r="C363">
        <v>-65.424999999999997</v>
      </c>
      <c r="D363">
        <v>4.2149999999999999</v>
      </c>
      <c r="E363">
        <v>153.80699999999999</v>
      </c>
      <c r="F363">
        <v>100</v>
      </c>
      <c r="G363">
        <v>60.003</v>
      </c>
      <c r="H363">
        <v>4.3098000000000001</v>
      </c>
    </row>
    <row r="364" spans="1:8" x14ac:dyDescent="0.2">
      <c r="A364">
        <v>98263.422000000006</v>
      </c>
      <c r="B364">
        <v>-65.475999999999999</v>
      </c>
      <c r="C364">
        <v>-65.475999999999999</v>
      </c>
      <c r="D364">
        <v>4.1340000000000003</v>
      </c>
      <c r="E364">
        <v>153.529</v>
      </c>
      <c r="F364">
        <v>100</v>
      </c>
      <c r="G364">
        <v>56.639000000000003</v>
      </c>
      <c r="H364">
        <v>4.2933000000000003</v>
      </c>
    </row>
    <row r="365" spans="1:8" x14ac:dyDescent="0.2">
      <c r="A365">
        <v>98264.641000000003</v>
      </c>
      <c r="B365">
        <v>-65.528000000000006</v>
      </c>
      <c r="C365">
        <v>-65.528000000000006</v>
      </c>
      <c r="D365">
        <v>4.2409999999999997</v>
      </c>
      <c r="E365">
        <v>151.99199999999999</v>
      </c>
      <c r="F365">
        <v>100</v>
      </c>
      <c r="G365">
        <v>56.07</v>
      </c>
      <c r="H365">
        <v>4.2031000000000009</v>
      </c>
    </row>
    <row r="366" spans="1:8" x14ac:dyDescent="0.2">
      <c r="A366">
        <v>98265.866999999998</v>
      </c>
      <c r="B366">
        <v>-65.58</v>
      </c>
      <c r="C366">
        <v>-65.58</v>
      </c>
      <c r="D366">
        <v>4.2939999999999996</v>
      </c>
      <c r="E366">
        <v>151.84100000000001</v>
      </c>
      <c r="F366">
        <v>100</v>
      </c>
      <c r="G366">
        <v>55.622</v>
      </c>
      <c r="H366">
        <v>4.1954000000000002</v>
      </c>
    </row>
    <row r="367" spans="1:8" x14ac:dyDescent="0.2">
      <c r="A367">
        <v>98267.085999999996</v>
      </c>
      <c r="B367">
        <v>-65.631</v>
      </c>
      <c r="C367">
        <v>-65.631</v>
      </c>
      <c r="D367">
        <v>4.1719999999999997</v>
      </c>
      <c r="E367">
        <v>150.28800000000001</v>
      </c>
      <c r="F367">
        <v>100</v>
      </c>
      <c r="G367">
        <v>55.965000000000003</v>
      </c>
      <c r="H367">
        <v>4.1074000000000002</v>
      </c>
    </row>
    <row r="368" spans="1:8" x14ac:dyDescent="0.2">
      <c r="A368">
        <v>98268.616999999998</v>
      </c>
      <c r="B368">
        <v>-65.692999999999998</v>
      </c>
      <c r="C368">
        <v>-65.692999999999998</v>
      </c>
      <c r="D368">
        <v>4.0510000000000002</v>
      </c>
      <c r="E368">
        <v>149.14500000000001</v>
      </c>
      <c r="F368">
        <v>100</v>
      </c>
      <c r="G368">
        <v>59.223999999999997</v>
      </c>
      <c r="H368">
        <v>4.0436000000000005</v>
      </c>
    </row>
    <row r="369" spans="1:8" x14ac:dyDescent="0.2">
      <c r="A369">
        <v>98270.141000000003</v>
      </c>
      <c r="B369">
        <v>-65.753</v>
      </c>
      <c r="C369">
        <v>-65.753</v>
      </c>
      <c r="D369">
        <v>3.964</v>
      </c>
      <c r="E369">
        <v>149.68100000000001</v>
      </c>
      <c r="F369">
        <v>100</v>
      </c>
      <c r="G369">
        <v>56.411000000000001</v>
      </c>
      <c r="H369">
        <v>4.0733000000000006</v>
      </c>
    </row>
    <row r="370" spans="1:8" x14ac:dyDescent="0.2">
      <c r="A370">
        <v>98271.664000000004</v>
      </c>
      <c r="B370">
        <v>-65.813999999999993</v>
      </c>
      <c r="C370">
        <v>-65.813999999999993</v>
      </c>
      <c r="D370">
        <v>3.9590000000000001</v>
      </c>
      <c r="E370">
        <v>149.75399999999999</v>
      </c>
      <c r="F370">
        <v>100</v>
      </c>
      <c r="G370">
        <v>58.412999999999997</v>
      </c>
      <c r="H370">
        <v>4.0777000000000001</v>
      </c>
    </row>
    <row r="371" spans="1:8" x14ac:dyDescent="0.2">
      <c r="A371">
        <v>98273.233999999997</v>
      </c>
      <c r="B371">
        <v>-65.872</v>
      </c>
      <c r="C371">
        <v>-65.872</v>
      </c>
      <c r="D371">
        <v>3.7130000000000001</v>
      </c>
      <c r="E371">
        <v>112.998</v>
      </c>
      <c r="F371">
        <v>100</v>
      </c>
      <c r="G371">
        <v>67.596000000000004</v>
      </c>
      <c r="H371">
        <v>2.4859999999999998</v>
      </c>
    </row>
    <row r="372" spans="1:8" x14ac:dyDescent="0.2">
      <c r="A372">
        <v>98274.812000000005</v>
      </c>
      <c r="B372">
        <v>-65.927000000000007</v>
      </c>
      <c r="C372">
        <v>-65.927000000000007</v>
      </c>
      <c r="D372">
        <v>3.4860000000000002</v>
      </c>
      <c r="E372">
        <v>135.54</v>
      </c>
      <c r="F372">
        <v>100</v>
      </c>
      <c r="G372">
        <v>58.357999999999997</v>
      </c>
      <c r="H372">
        <v>3.3671000000000002</v>
      </c>
    </row>
    <row r="373" spans="1:8" x14ac:dyDescent="0.2">
      <c r="A373">
        <v>98276.383000000002</v>
      </c>
      <c r="B373">
        <v>-65.986999999999995</v>
      </c>
      <c r="C373">
        <v>-65.986999999999995</v>
      </c>
      <c r="D373">
        <v>3.827</v>
      </c>
      <c r="E373">
        <v>149.33799999999999</v>
      </c>
      <c r="F373">
        <v>100</v>
      </c>
      <c r="G373">
        <v>57.814</v>
      </c>
      <c r="H373">
        <v>4.0546000000000006</v>
      </c>
    </row>
    <row r="374" spans="1:8" x14ac:dyDescent="0.2">
      <c r="A374">
        <v>98278.241999999998</v>
      </c>
      <c r="B374">
        <v>-66.046000000000006</v>
      </c>
      <c r="C374">
        <v>-66.046000000000006</v>
      </c>
      <c r="D374">
        <v>3.169</v>
      </c>
      <c r="E374">
        <v>51.262999999999998</v>
      </c>
      <c r="F374">
        <v>100</v>
      </c>
      <c r="G374">
        <v>64.527000000000001</v>
      </c>
      <c r="H374">
        <v>0.8932000000000001</v>
      </c>
    </row>
    <row r="375" spans="1:8" x14ac:dyDescent="0.2">
      <c r="A375">
        <v>98279.781000000003</v>
      </c>
      <c r="B375">
        <v>-66.108000000000004</v>
      </c>
      <c r="C375">
        <v>-66.108000000000004</v>
      </c>
      <c r="D375">
        <v>4.024</v>
      </c>
      <c r="E375">
        <v>139.929</v>
      </c>
      <c r="F375">
        <v>100</v>
      </c>
      <c r="G375">
        <v>60.780999999999999</v>
      </c>
      <c r="H375">
        <v>3.5706000000000002</v>
      </c>
    </row>
    <row r="376" spans="1:8" x14ac:dyDescent="0.2">
      <c r="A376">
        <v>98281.312000000005</v>
      </c>
      <c r="B376">
        <v>-66.168999999999997</v>
      </c>
      <c r="C376">
        <v>-66.168999999999997</v>
      </c>
      <c r="D376">
        <v>3.9769999999999999</v>
      </c>
      <c r="E376">
        <v>147.34299999999999</v>
      </c>
      <c r="F376">
        <v>100</v>
      </c>
      <c r="G376">
        <v>57.686</v>
      </c>
      <c r="H376">
        <v>3.9457000000000004</v>
      </c>
    </row>
    <row r="377" spans="1:8" x14ac:dyDescent="0.2">
      <c r="A377">
        <v>98282.539000000004</v>
      </c>
      <c r="B377">
        <v>-66.218999999999994</v>
      </c>
      <c r="C377">
        <v>-66.218999999999994</v>
      </c>
      <c r="D377">
        <v>4.1050000000000004</v>
      </c>
      <c r="E377">
        <v>149.119</v>
      </c>
      <c r="F377">
        <v>100</v>
      </c>
      <c r="G377">
        <v>58.265999999999998</v>
      </c>
      <c r="H377">
        <v>4.0425000000000004</v>
      </c>
    </row>
    <row r="378" spans="1:8" x14ac:dyDescent="0.2">
      <c r="A378">
        <v>98284.07</v>
      </c>
      <c r="B378">
        <v>-66.28</v>
      </c>
      <c r="C378">
        <v>-66.28</v>
      </c>
      <c r="D378">
        <v>3.992</v>
      </c>
      <c r="E378">
        <v>150.358</v>
      </c>
      <c r="F378">
        <v>100</v>
      </c>
      <c r="G378">
        <v>58.853999999999999</v>
      </c>
      <c r="H378">
        <v>4.1107000000000005</v>
      </c>
    </row>
    <row r="379" spans="1:8" x14ac:dyDescent="0.2">
      <c r="A379">
        <v>98285.672000000006</v>
      </c>
      <c r="B379">
        <v>-66.341999999999999</v>
      </c>
      <c r="C379">
        <v>-66.341999999999999</v>
      </c>
      <c r="D379">
        <v>3.8759999999999999</v>
      </c>
      <c r="E379">
        <v>149.61699999999999</v>
      </c>
      <c r="F379">
        <v>100</v>
      </c>
      <c r="G379">
        <v>60.567</v>
      </c>
      <c r="H379">
        <v>4.07</v>
      </c>
    </row>
    <row r="380" spans="1:8" x14ac:dyDescent="0.2">
      <c r="A380">
        <v>98286.906000000003</v>
      </c>
      <c r="B380">
        <v>-66.393000000000001</v>
      </c>
      <c r="C380">
        <v>-66.393000000000001</v>
      </c>
      <c r="D380">
        <v>4.0750000000000002</v>
      </c>
      <c r="E380">
        <v>148.25399999999999</v>
      </c>
      <c r="F380">
        <v>100</v>
      </c>
      <c r="G380">
        <v>59.692999999999998</v>
      </c>
      <c r="H380">
        <v>3.9952000000000005</v>
      </c>
    </row>
    <row r="381" spans="1:8" x14ac:dyDescent="0.2">
      <c r="A381">
        <v>98288.133000000002</v>
      </c>
      <c r="B381">
        <v>-66.445999999999998</v>
      </c>
      <c r="C381">
        <v>-66.445999999999998</v>
      </c>
      <c r="D381">
        <v>4.3719999999999999</v>
      </c>
      <c r="E381">
        <v>144.65600000000001</v>
      </c>
      <c r="F381">
        <v>100</v>
      </c>
      <c r="G381">
        <v>57.366999999999997</v>
      </c>
      <c r="H381">
        <v>3.8049000000000004</v>
      </c>
    </row>
    <row r="382" spans="1:8" x14ac:dyDescent="0.2">
      <c r="A382">
        <v>98289.648000000001</v>
      </c>
      <c r="B382">
        <v>-66.506</v>
      </c>
      <c r="C382">
        <v>-66.506</v>
      </c>
      <c r="D382">
        <v>3.9350000000000001</v>
      </c>
      <c r="E382">
        <v>148.346</v>
      </c>
      <c r="F382">
        <v>100</v>
      </c>
      <c r="G382">
        <v>59.191000000000003</v>
      </c>
      <c r="H382">
        <v>3.9996000000000005</v>
      </c>
    </row>
    <row r="383" spans="1:8" x14ac:dyDescent="0.2">
      <c r="A383">
        <v>98300.616999999998</v>
      </c>
      <c r="B383">
        <v>-66.557000000000002</v>
      </c>
      <c r="C383">
        <v>-66.557000000000002</v>
      </c>
      <c r="D383">
        <v>0.46400000000000002</v>
      </c>
      <c r="E383">
        <v>95.344999999999999</v>
      </c>
      <c r="F383">
        <v>100</v>
      </c>
      <c r="G383">
        <v>61.74</v>
      </c>
      <c r="H383">
        <v>1.9371</v>
      </c>
    </row>
    <row r="384" spans="1:8" x14ac:dyDescent="0.2">
      <c r="A384">
        <v>98303.672000000006</v>
      </c>
      <c r="B384">
        <v>-66.608999999999995</v>
      </c>
      <c r="C384">
        <v>-66.608999999999995</v>
      </c>
      <c r="D384">
        <v>1.7050000000000001</v>
      </c>
      <c r="E384">
        <v>90.460999999999999</v>
      </c>
      <c r="F384">
        <v>100</v>
      </c>
      <c r="G384">
        <v>64.054000000000002</v>
      </c>
      <c r="H384">
        <v>1.8018000000000001</v>
      </c>
    </row>
    <row r="385" spans="1:8" x14ac:dyDescent="0.2">
      <c r="A385">
        <v>98306.195000000007</v>
      </c>
      <c r="B385">
        <v>-66.661000000000001</v>
      </c>
      <c r="C385">
        <v>-66.661000000000001</v>
      </c>
      <c r="D385">
        <v>2.0640000000000001</v>
      </c>
      <c r="E385">
        <v>106.15900000000001</v>
      </c>
      <c r="F385">
        <v>100</v>
      </c>
      <c r="G385">
        <v>61.463000000000001</v>
      </c>
      <c r="H385">
        <v>2.2605000000000004</v>
      </c>
    </row>
    <row r="386" spans="1:8" x14ac:dyDescent="0.2">
      <c r="A386">
        <v>98308.101999999999</v>
      </c>
      <c r="B386">
        <v>-66.721999999999994</v>
      </c>
      <c r="C386">
        <v>-66.721999999999994</v>
      </c>
      <c r="D386">
        <v>3.1909999999999998</v>
      </c>
      <c r="E386">
        <v>84.599000000000004</v>
      </c>
      <c r="F386">
        <v>100</v>
      </c>
      <c r="G386">
        <v>63.15</v>
      </c>
      <c r="H386">
        <v>1.6467000000000003</v>
      </c>
    </row>
    <row r="387" spans="1:8" x14ac:dyDescent="0.2">
      <c r="A387">
        <v>98309.664000000004</v>
      </c>
      <c r="B387">
        <v>-66.781999999999996</v>
      </c>
      <c r="C387">
        <v>-66.781999999999996</v>
      </c>
      <c r="D387">
        <v>3.87</v>
      </c>
      <c r="E387">
        <v>75.027000000000001</v>
      </c>
      <c r="F387">
        <v>100</v>
      </c>
      <c r="G387">
        <v>68.016000000000005</v>
      </c>
      <c r="H387">
        <v>1.4102000000000001</v>
      </c>
    </row>
    <row r="388" spans="1:8" x14ac:dyDescent="0.2">
      <c r="A388">
        <v>98311.547000000006</v>
      </c>
      <c r="B388">
        <v>-66.838999999999999</v>
      </c>
      <c r="C388">
        <v>-66.838999999999999</v>
      </c>
      <c r="D388">
        <v>3.0179999999999998</v>
      </c>
      <c r="E388">
        <v>76.228999999999999</v>
      </c>
      <c r="F388">
        <v>100</v>
      </c>
      <c r="G388">
        <v>66.521000000000001</v>
      </c>
      <c r="H388">
        <v>1.4388000000000001</v>
      </c>
    </row>
    <row r="389" spans="1:8" x14ac:dyDescent="0.2">
      <c r="A389">
        <v>98313.43</v>
      </c>
      <c r="B389">
        <v>-66.891000000000005</v>
      </c>
      <c r="C389">
        <v>-66.891000000000005</v>
      </c>
      <c r="D389">
        <v>2.7240000000000002</v>
      </c>
      <c r="E389">
        <v>67.796000000000006</v>
      </c>
      <c r="F389">
        <v>100</v>
      </c>
      <c r="G389">
        <v>66.971999999999994</v>
      </c>
      <c r="H389">
        <v>1.2429999999999999</v>
      </c>
    </row>
    <row r="390" spans="1:8" x14ac:dyDescent="0.2">
      <c r="A390">
        <v>98315.641000000003</v>
      </c>
      <c r="B390">
        <v>-66.947000000000003</v>
      </c>
      <c r="C390">
        <v>-66.947000000000003</v>
      </c>
      <c r="D390">
        <v>2.544</v>
      </c>
      <c r="E390">
        <v>70.391999999999996</v>
      </c>
      <c r="F390">
        <v>100</v>
      </c>
      <c r="G390">
        <v>63.603000000000002</v>
      </c>
      <c r="H390">
        <v>1.3024</v>
      </c>
    </row>
    <row r="391" spans="1:8" x14ac:dyDescent="0.2">
      <c r="A391">
        <v>98317.523000000001</v>
      </c>
      <c r="B391">
        <v>-67.003</v>
      </c>
      <c r="C391">
        <v>-67.003</v>
      </c>
      <c r="D391">
        <v>3.0030000000000001</v>
      </c>
      <c r="E391">
        <v>74.790999999999997</v>
      </c>
      <c r="F391">
        <v>100</v>
      </c>
      <c r="G391">
        <v>66.091999999999999</v>
      </c>
      <c r="H391">
        <v>1.4047000000000001</v>
      </c>
    </row>
    <row r="392" spans="1:8" x14ac:dyDescent="0.2">
      <c r="A392">
        <v>112357.56200000001</v>
      </c>
      <c r="B392">
        <v>-67.17</v>
      </c>
      <c r="C392">
        <v>-67.042000000000002</v>
      </c>
      <c r="D392">
        <v>4.4480000000000004</v>
      </c>
      <c r="E392">
        <v>8.0009999999999994</v>
      </c>
      <c r="F392">
        <v>120</v>
      </c>
      <c r="G392">
        <v>68.319000000000003</v>
      </c>
      <c r="H392">
        <v>0.12650000000000003</v>
      </c>
    </row>
    <row r="393" spans="1:8" x14ac:dyDescent="0.2">
      <c r="A393">
        <v>112358.80499999999</v>
      </c>
      <c r="B393">
        <v>-67.236999999999995</v>
      </c>
      <c r="C393">
        <v>-67.099999999999994</v>
      </c>
      <c r="D393">
        <v>4.6459999999999999</v>
      </c>
      <c r="E393">
        <v>10.824</v>
      </c>
      <c r="F393">
        <v>120</v>
      </c>
      <c r="G393">
        <v>69.293999999999997</v>
      </c>
      <c r="H393">
        <v>0.1716</v>
      </c>
    </row>
    <row r="394" spans="1:8" x14ac:dyDescent="0.2">
      <c r="A394">
        <v>112360.04700000001</v>
      </c>
      <c r="B394">
        <v>-67.302999999999997</v>
      </c>
      <c r="C394">
        <v>-67.158000000000001</v>
      </c>
      <c r="D394">
        <v>4.62</v>
      </c>
      <c r="E394">
        <v>9.0239999999999991</v>
      </c>
      <c r="F394">
        <v>120</v>
      </c>
      <c r="G394">
        <v>65.887</v>
      </c>
      <c r="H394">
        <v>0.14300000000000002</v>
      </c>
    </row>
    <row r="395" spans="1:8" x14ac:dyDescent="0.2">
      <c r="A395">
        <v>112361.29700000001</v>
      </c>
      <c r="B395">
        <v>-67.367999999999995</v>
      </c>
      <c r="C395">
        <v>-67.213999999999999</v>
      </c>
      <c r="D395">
        <v>4.5540000000000003</v>
      </c>
      <c r="E395">
        <v>12.798</v>
      </c>
      <c r="F395">
        <v>120</v>
      </c>
      <c r="G395">
        <v>68.177000000000007</v>
      </c>
      <c r="H395">
        <v>0.2046</v>
      </c>
    </row>
    <row r="396" spans="1:8" x14ac:dyDescent="0.2">
      <c r="A396">
        <v>112362.227</v>
      </c>
      <c r="B396">
        <v>-67.418999999999997</v>
      </c>
      <c r="C396">
        <v>-67.257999999999996</v>
      </c>
      <c r="D396">
        <v>4.673</v>
      </c>
      <c r="E396">
        <v>12.769</v>
      </c>
      <c r="F396">
        <v>120</v>
      </c>
      <c r="G396">
        <v>65.518000000000001</v>
      </c>
      <c r="H396">
        <v>0.20350000000000001</v>
      </c>
    </row>
    <row r="397" spans="1:8" x14ac:dyDescent="0.2">
      <c r="A397">
        <v>112363.477</v>
      </c>
      <c r="B397">
        <v>-67.483999999999995</v>
      </c>
      <c r="C397">
        <v>-67.314999999999998</v>
      </c>
      <c r="D397">
        <v>4.59</v>
      </c>
      <c r="E397">
        <v>15.16</v>
      </c>
      <c r="F397">
        <v>120</v>
      </c>
      <c r="G397">
        <v>69.930999999999997</v>
      </c>
      <c r="H397">
        <v>0.24310000000000001</v>
      </c>
    </row>
    <row r="398" spans="1:8" x14ac:dyDescent="0.2">
      <c r="A398">
        <v>112364.727</v>
      </c>
      <c r="B398">
        <v>-67.55</v>
      </c>
      <c r="C398">
        <v>-67.372</v>
      </c>
      <c r="D398">
        <v>4.5430000000000001</v>
      </c>
      <c r="E398">
        <v>14.927</v>
      </c>
      <c r="F398">
        <v>120</v>
      </c>
      <c r="G398">
        <v>69.459000000000003</v>
      </c>
      <c r="H398">
        <v>0.23980000000000001</v>
      </c>
    </row>
    <row r="399" spans="1:8" x14ac:dyDescent="0.2">
      <c r="A399">
        <v>112365.969</v>
      </c>
      <c r="B399">
        <v>-67.613</v>
      </c>
      <c r="C399">
        <v>-67.427000000000007</v>
      </c>
      <c r="D399">
        <v>4.4009999999999998</v>
      </c>
      <c r="E399">
        <v>13.048999999999999</v>
      </c>
      <c r="F399">
        <v>120</v>
      </c>
      <c r="G399">
        <v>66.117999999999995</v>
      </c>
      <c r="H399">
        <v>0.20790000000000003</v>
      </c>
    </row>
    <row r="400" spans="1:8" x14ac:dyDescent="0.2">
      <c r="A400">
        <v>112367.219</v>
      </c>
      <c r="B400">
        <v>-67.674999999999997</v>
      </c>
      <c r="C400">
        <v>-67.480999999999995</v>
      </c>
      <c r="D400">
        <v>4.3319999999999999</v>
      </c>
      <c r="E400">
        <v>13.894</v>
      </c>
      <c r="F400">
        <v>120</v>
      </c>
      <c r="G400">
        <v>69.63</v>
      </c>
      <c r="H400">
        <v>0.22220000000000004</v>
      </c>
    </row>
    <row r="401" spans="1:8" x14ac:dyDescent="0.2">
      <c r="A401">
        <v>112368.461</v>
      </c>
      <c r="B401">
        <v>-67.736000000000004</v>
      </c>
      <c r="C401">
        <v>-67.534000000000006</v>
      </c>
      <c r="D401">
        <v>4.2759999999999998</v>
      </c>
      <c r="E401">
        <v>30.568999999999999</v>
      </c>
      <c r="F401">
        <v>120</v>
      </c>
      <c r="G401">
        <v>65.558999999999997</v>
      </c>
      <c r="H401">
        <v>0.51150000000000007</v>
      </c>
    </row>
    <row r="402" spans="1:8" x14ac:dyDescent="0.2">
      <c r="A402">
        <v>112369.719</v>
      </c>
      <c r="B402">
        <v>-67.796000000000006</v>
      </c>
      <c r="C402">
        <v>-67.585999999999999</v>
      </c>
      <c r="D402">
        <v>4.1109999999999998</v>
      </c>
      <c r="E402">
        <v>35.255000000000003</v>
      </c>
      <c r="F402">
        <v>120</v>
      </c>
      <c r="G402">
        <v>67.44</v>
      </c>
      <c r="H402">
        <v>0.59840000000000004</v>
      </c>
    </row>
    <row r="403" spans="1:8" x14ac:dyDescent="0.2">
      <c r="A403">
        <v>112370.992</v>
      </c>
      <c r="B403">
        <v>-67.858000000000004</v>
      </c>
      <c r="C403">
        <v>-67.64</v>
      </c>
      <c r="D403">
        <v>4.2290000000000001</v>
      </c>
      <c r="E403">
        <v>37.518000000000001</v>
      </c>
      <c r="F403">
        <v>120</v>
      </c>
      <c r="G403">
        <v>67.795000000000002</v>
      </c>
      <c r="H403">
        <v>0.64129999999999998</v>
      </c>
    </row>
    <row r="404" spans="1:8" x14ac:dyDescent="0.2">
      <c r="A404">
        <v>112372.25</v>
      </c>
      <c r="B404">
        <v>-67.92</v>
      </c>
      <c r="C404">
        <v>-67.694000000000003</v>
      </c>
      <c r="D404">
        <v>4.2869999999999999</v>
      </c>
      <c r="E404">
        <v>37.268000000000001</v>
      </c>
      <c r="F404">
        <v>120</v>
      </c>
      <c r="G404">
        <v>65.108000000000004</v>
      </c>
      <c r="H404">
        <v>0.63580000000000003</v>
      </c>
    </row>
    <row r="405" spans="1:8" x14ac:dyDescent="0.2">
      <c r="A405">
        <v>112373.492</v>
      </c>
      <c r="B405">
        <v>-67.981999999999999</v>
      </c>
      <c r="C405">
        <v>-67.747</v>
      </c>
      <c r="D405">
        <v>4.3179999999999996</v>
      </c>
      <c r="E405">
        <v>35.771000000000001</v>
      </c>
      <c r="F405">
        <v>120</v>
      </c>
      <c r="G405">
        <v>68.19</v>
      </c>
      <c r="H405">
        <v>0.60830000000000006</v>
      </c>
    </row>
    <row r="406" spans="1:8" x14ac:dyDescent="0.2">
      <c r="A406">
        <v>112374.75</v>
      </c>
      <c r="B406">
        <v>-68.043000000000006</v>
      </c>
      <c r="C406">
        <v>-67.8</v>
      </c>
      <c r="D406">
        <v>4.1900000000000004</v>
      </c>
      <c r="E406">
        <v>35.637999999999998</v>
      </c>
      <c r="F406">
        <v>120</v>
      </c>
      <c r="G406">
        <v>68.653999999999996</v>
      </c>
      <c r="H406">
        <v>0.60500000000000009</v>
      </c>
    </row>
    <row r="407" spans="1:8" x14ac:dyDescent="0.2">
      <c r="A407">
        <v>112475.79700000001</v>
      </c>
      <c r="B407">
        <v>-67.86</v>
      </c>
      <c r="C407">
        <v>-67.858000000000004</v>
      </c>
      <c r="D407">
        <v>0</v>
      </c>
      <c r="E407">
        <v>39.856999999999999</v>
      </c>
      <c r="F407">
        <v>120</v>
      </c>
      <c r="G407">
        <v>67.828000000000003</v>
      </c>
      <c r="H407">
        <v>0.68640000000000001</v>
      </c>
    </row>
    <row r="408" spans="1:8" x14ac:dyDescent="0.2">
      <c r="A408">
        <v>112477.32799999999</v>
      </c>
      <c r="B408">
        <v>-67.917000000000002</v>
      </c>
      <c r="C408">
        <v>-67.912999999999997</v>
      </c>
      <c r="D408">
        <v>3.5939999999999999</v>
      </c>
      <c r="E408">
        <v>58.348999999999997</v>
      </c>
      <c r="F408">
        <v>120</v>
      </c>
      <c r="G408">
        <v>67.98</v>
      </c>
      <c r="H408">
        <v>1.0703</v>
      </c>
    </row>
    <row r="409" spans="1:8" x14ac:dyDescent="0.2">
      <c r="A409">
        <v>112478.859</v>
      </c>
      <c r="B409">
        <v>-67.97</v>
      </c>
      <c r="C409">
        <v>-67.963999999999999</v>
      </c>
      <c r="D409">
        <v>3.339</v>
      </c>
      <c r="E409">
        <v>64.453999999999994</v>
      </c>
      <c r="F409">
        <v>120</v>
      </c>
      <c r="G409">
        <v>65.501000000000005</v>
      </c>
      <c r="H409">
        <v>1.2111000000000001</v>
      </c>
    </row>
    <row r="410" spans="1:8" x14ac:dyDescent="0.2">
      <c r="A410">
        <v>112480.383</v>
      </c>
      <c r="B410">
        <v>-68.028999999999996</v>
      </c>
      <c r="C410">
        <v>-68.02</v>
      </c>
      <c r="D410">
        <v>3.67</v>
      </c>
      <c r="E410">
        <v>63.92</v>
      </c>
      <c r="F410">
        <v>120</v>
      </c>
      <c r="G410">
        <v>67.721000000000004</v>
      </c>
      <c r="H410">
        <v>1.1990000000000003</v>
      </c>
    </row>
    <row r="411" spans="1:8" x14ac:dyDescent="0.2">
      <c r="A411">
        <v>112481.648</v>
      </c>
      <c r="B411">
        <v>-68.081999999999994</v>
      </c>
      <c r="C411">
        <v>-68.072000000000003</v>
      </c>
      <c r="D411">
        <v>4.093</v>
      </c>
      <c r="E411">
        <v>61.350999999999999</v>
      </c>
      <c r="F411">
        <v>120</v>
      </c>
      <c r="G411">
        <v>67.665999999999997</v>
      </c>
      <c r="H411">
        <v>1.1385000000000001</v>
      </c>
    </row>
    <row r="412" spans="1:8" x14ac:dyDescent="0.2">
      <c r="A412">
        <v>112482.883</v>
      </c>
      <c r="B412">
        <v>-68.135999999999996</v>
      </c>
      <c r="C412">
        <v>-68.123000000000005</v>
      </c>
      <c r="D412">
        <v>4.157</v>
      </c>
      <c r="E412">
        <v>58.737000000000002</v>
      </c>
      <c r="F412">
        <v>120</v>
      </c>
      <c r="G412">
        <v>68.108000000000004</v>
      </c>
      <c r="H412">
        <v>1.0791000000000002</v>
      </c>
    </row>
    <row r="413" spans="1:8" x14ac:dyDescent="0.2">
      <c r="A413">
        <v>112484.109</v>
      </c>
      <c r="B413">
        <v>-68.186999999999998</v>
      </c>
      <c r="C413">
        <v>-68.173000000000002</v>
      </c>
      <c r="D413">
        <v>4.048</v>
      </c>
      <c r="E413">
        <v>56.631999999999998</v>
      </c>
      <c r="F413">
        <v>120</v>
      </c>
      <c r="G413">
        <v>65.614999999999995</v>
      </c>
      <c r="H413">
        <v>1.0328999999999999</v>
      </c>
    </row>
    <row r="414" spans="1:8" x14ac:dyDescent="0.2">
      <c r="A414">
        <v>112485.32799999999</v>
      </c>
      <c r="B414">
        <v>-68.239999999999995</v>
      </c>
      <c r="C414">
        <v>-68.224000000000004</v>
      </c>
      <c r="D414">
        <v>4.1669999999999998</v>
      </c>
      <c r="E414">
        <v>55.262999999999998</v>
      </c>
      <c r="F414">
        <v>120</v>
      </c>
      <c r="G414">
        <v>67.575000000000003</v>
      </c>
      <c r="H414">
        <v>1.0021000000000002</v>
      </c>
    </row>
    <row r="415" spans="1:8" x14ac:dyDescent="0.2">
      <c r="A415">
        <v>112486.852</v>
      </c>
      <c r="B415">
        <v>-68.301000000000002</v>
      </c>
      <c r="C415">
        <v>-68.283000000000001</v>
      </c>
      <c r="D415">
        <v>3.8690000000000002</v>
      </c>
      <c r="E415">
        <v>52.87</v>
      </c>
      <c r="F415">
        <v>120</v>
      </c>
      <c r="G415">
        <v>66.247</v>
      </c>
      <c r="H415">
        <v>0.95040000000000002</v>
      </c>
    </row>
    <row r="416" spans="1:8" x14ac:dyDescent="0.2">
      <c r="A416">
        <v>112488.383</v>
      </c>
      <c r="B416">
        <v>-68.361000000000004</v>
      </c>
      <c r="C416">
        <v>-68.34</v>
      </c>
      <c r="D416">
        <v>3.7509999999999999</v>
      </c>
      <c r="E416">
        <v>50.734000000000002</v>
      </c>
      <c r="F416">
        <v>120</v>
      </c>
      <c r="G416">
        <v>68.665999999999997</v>
      </c>
      <c r="H416">
        <v>0.90529999999999999</v>
      </c>
    </row>
    <row r="417" spans="1:8" x14ac:dyDescent="0.2">
      <c r="A417">
        <v>112489.906</v>
      </c>
      <c r="B417">
        <v>-68.421000000000006</v>
      </c>
      <c r="C417">
        <v>-68.397999999999996</v>
      </c>
      <c r="D417">
        <v>3.8140000000000001</v>
      </c>
      <c r="E417">
        <v>51.860999999999997</v>
      </c>
      <c r="F417">
        <v>120</v>
      </c>
      <c r="G417">
        <v>68.891000000000005</v>
      </c>
      <c r="H417">
        <v>0.92949999999999999</v>
      </c>
    </row>
    <row r="418" spans="1:8" x14ac:dyDescent="0.2">
      <c r="A418">
        <v>112490.82799999999</v>
      </c>
      <c r="B418">
        <v>-68.474000000000004</v>
      </c>
      <c r="C418">
        <v>-68.447999999999993</v>
      </c>
      <c r="D418">
        <v>5.4889999999999999</v>
      </c>
      <c r="E418">
        <v>52.314</v>
      </c>
      <c r="F418">
        <v>120</v>
      </c>
      <c r="G418">
        <v>65.025000000000006</v>
      </c>
      <c r="H418">
        <v>0.93940000000000001</v>
      </c>
    </row>
    <row r="419" spans="1:8" x14ac:dyDescent="0.2">
      <c r="A419">
        <v>112492.04700000001</v>
      </c>
      <c r="B419">
        <v>-68.531000000000006</v>
      </c>
      <c r="C419">
        <v>-68.503</v>
      </c>
      <c r="D419">
        <v>4.4989999999999997</v>
      </c>
      <c r="E419">
        <v>53.292999999999999</v>
      </c>
      <c r="F419">
        <v>120</v>
      </c>
      <c r="G419">
        <v>65.370999999999995</v>
      </c>
      <c r="H419">
        <v>0.96030000000000004</v>
      </c>
    </row>
    <row r="420" spans="1:8" x14ac:dyDescent="0.2">
      <c r="A420">
        <v>112493.273</v>
      </c>
      <c r="B420">
        <v>-68.581000000000003</v>
      </c>
      <c r="C420">
        <v>-68.552000000000007</v>
      </c>
      <c r="D420">
        <v>3.9990000000000001</v>
      </c>
      <c r="E420">
        <v>54.698</v>
      </c>
      <c r="F420">
        <v>120</v>
      </c>
      <c r="G420">
        <v>66.718000000000004</v>
      </c>
      <c r="H420">
        <v>0.9900000000000001</v>
      </c>
    </row>
    <row r="421" spans="1:8" x14ac:dyDescent="0.2">
      <c r="A421">
        <v>112494.492</v>
      </c>
      <c r="B421">
        <v>-68.632999999999996</v>
      </c>
      <c r="C421">
        <v>-68.602000000000004</v>
      </c>
      <c r="D421">
        <v>4.069</v>
      </c>
      <c r="E421">
        <v>56.597000000000001</v>
      </c>
      <c r="F421">
        <v>120</v>
      </c>
      <c r="G421">
        <v>66.905000000000001</v>
      </c>
      <c r="H421">
        <v>1.0318000000000001</v>
      </c>
    </row>
    <row r="422" spans="1:8" x14ac:dyDescent="0.2">
      <c r="A422">
        <v>112495.711</v>
      </c>
      <c r="B422">
        <v>-68.683999999999997</v>
      </c>
      <c r="C422">
        <v>-68.650999999999996</v>
      </c>
      <c r="D422">
        <v>3.9870000000000001</v>
      </c>
      <c r="E422">
        <v>58.442</v>
      </c>
      <c r="F422">
        <v>120</v>
      </c>
      <c r="G422">
        <v>67.814999999999998</v>
      </c>
      <c r="H422">
        <v>1.0725</v>
      </c>
    </row>
    <row r="423" spans="1:8" x14ac:dyDescent="0.2">
      <c r="A423">
        <v>112496.93</v>
      </c>
      <c r="B423">
        <v>-68.734999999999999</v>
      </c>
      <c r="C423">
        <v>-68.7</v>
      </c>
      <c r="D423">
        <v>4.0759999999999996</v>
      </c>
      <c r="E423">
        <v>59.149000000000001</v>
      </c>
      <c r="F423">
        <v>120</v>
      </c>
      <c r="G423">
        <v>67.748999999999995</v>
      </c>
      <c r="H423">
        <v>1.089</v>
      </c>
    </row>
    <row r="424" spans="1:8" x14ac:dyDescent="0.2">
      <c r="A424">
        <v>112498.156</v>
      </c>
      <c r="B424">
        <v>-68.790999999999997</v>
      </c>
      <c r="C424">
        <v>-68.754000000000005</v>
      </c>
      <c r="D424">
        <v>4.3769999999999998</v>
      </c>
      <c r="E424">
        <v>58.94</v>
      </c>
      <c r="F424">
        <v>120</v>
      </c>
      <c r="G424">
        <v>67.557000000000002</v>
      </c>
      <c r="H424">
        <v>1.0846</v>
      </c>
    </row>
    <row r="425" spans="1:8" x14ac:dyDescent="0.2">
      <c r="A425">
        <v>112499.68700000001</v>
      </c>
      <c r="B425">
        <v>-68.850999999999999</v>
      </c>
      <c r="C425">
        <v>-68.811999999999998</v>
      </c>
      <c r="D425">
        <v>3.7730000000000001</v>
      </c>
      <c r="E425">
        <v>58.93</v>
      </c>
      <c r="F425">
        <v>120</v>
      </c>
      <c r="G425">
        <v>65.906000000000006</v>
      </c>
      <c r="H425">
        <v>1.0835000000000001</v>
      </c>
    </row>
    <row r="426" spans="1:8" x14ac:dyDescent="0.2">
      <c r="A426">
        <v>112501.211</v>
      </c>
      <c r="B426">
        <v>-68.912999999999997</v>
      </c>
      <c r="C426">
        <v>-68.870999999999995</v>
      </c>
      <c r="D426">
        <v>3.9159999999999999</v>
      </c>
      <c r="E426">
        <v>60.326000000000001</v>
      </c>
      <c r="F426">
        <v>120</v>
      </c>
      <c r="G426">
        <v>66.055000000000007</v>
      </c>
      <c r="H426">
        <v>1.1154000000000002</v>
      </c>
    </row>
    <row r="427" spans="1:8" x14ac:dyDescent="0.2">
      <c r="A427">
        <v>112502.43700000001</v>
      </c>
      <c r="B427">
        <v>-68.962999999999994</v>
      </c>
      <c r="C427">
        <v>-68.92</v>
      </c>
      <c r="D427">
        <v>3.9630000000000001</v>
      </c>
      <c r="E427">
        <v>59.817</v>
      </c>
      <c r="F427">
        <v>120</v>
      </c>
      <c r="G427">
        <v>67.887</v>
      </c>
      <c r="H427">
        <v>1.1044</v>
      </c>
    </row>
    <row r="428" spans="1:8" x14ac:dyDescent="0.2">
      <c r="A428">
        <v>112503.656</v>
      </c>
      <c r="B428">
        <v>-69.013999999999996</v>
      </c>
      <c r="C428">
        <v>-68.968000000000004</v>
      </c>
      <c r="D428">
        <v>3.9710000000000001</v>
      </c>
      <c r="E428">
        <v>60.517000000000003</v>
      </c>
      <c r="F428">
        <v>120</v>
      </c>
      <c r="G428">
        <v>65.216999999999999</v>
      </c>
      <c r="H428">
        <v>1.1198000000000001</v>
      </c>
    </row>
    <row r="429" spans="1:8" x14ac:dyDescent="0.2">
      <c r="A429">
        <v>112504.883</v>
      </c>
      <c r="B429">
        <v>-69.064999999999998</v>
      </c>
      <c r="C429">
        <v>-69.016999999999996</v>
      </c>
      <c r="D429">
        <v>4.0060000000000002</v>
      </c>
      <c r="E429">
        <v>60.524000000000001</v>
      </c>
      <c r="F429">
        <v>120</v>
      </c>
      <c r="G429">
        <v>65.203000000000003</v>
      </c>
      <c r="H429">
        <v>1.1198000000000001</v>
      </c>
    </row>
    <row r="430" spans="1:8" x14ac:dyDescent="0.2">
      <c r="A430">
        <v>112506.406</v>
      </c>
      <c r="B430">
        <v>-69.120999999999995</v>
      </c>
      <c r="C430">
        <v>-69.070999999999998</v>
      </c>
      <c r="D430">
        <v>3.5249999999999999</v>
      </c>
      <c r="E430">
        <v>61.744999999999997</v>
      </c>
      <c r="F430">
        <v>120</v>
      </c>
      <c r="G430">
        <v>64.918000000000006</v>
      </c>
      <c r="H430">
        <v>1.1484000000000001</v>
      </c>
    </row>
    <row r="431" spans="1:8" x14ac:dyDescent="0.2">
      <c r="A431">
        <v>112507.93700000001</v>
      </c>
      <c r="B431">
        <v>-69.177999999999997</v>
      </c>
      <c r="C431">
        <v>-69.126999999999995</v>
      </c>
      <c r="D431">
        <v>3.645</v>
      </c>
      <c r="E431">
        <v>62.438000000000002</v>
      </c>
      <c r="F431">
        <v>120</v>
      </c>
      <c r="G431">
        <v>67.138999999999996</v>
      </c>
      <c r="H431">
        <v>1.1638000000000002</v>
      </c>
    </row>
    <row r="432" spans="1:8" x14ac:dyDescent="0.2">
      <c r="A432">
        <v>112509.461</v>
      </c>
      <c r="B432">
        <v>-69.239999999999995</v>
      </c>
      <c r="C432">
        <v>-69.186000000000007</v>
      </c>
      <c r="D432">
        <v>3.8639999999999999</v>
      </c>
      <c r="E432">
        <v>63.069000000000003</v>
      </c>
      <c r="F432">
        <v>120</v>
      </c>
      <c r="G432">
        <v>67.966999999999999</v>
      </c>
      <c r="H432">
        <v>1.1792000000000002</v>
      </c>
    </row>
    <row r="433" spans="1:8" x14ac:dyDescent="0.2">
      <c r="A433">
        <v>112511.031</v>
      </c>
      <c r="B433">
        <v>-69.298000000000002</v>
      </c>
      <c r="C433">
        <v>-69.242999999999995</v>
      </c>
      <c r="D433">
        <v>3.597</v>
      </c>
      <c r="E433">
        <v>64.52</v>
      </c>
      <c r="F433">
        <v>120</v>
      </c>
      <c r="G433">
        <v>64.129000000000005</v>
      </c>
      <c r="H433">
        <v>1.2133</v>
      </c>
    </row>
    <row r="434" spans="1:8" x14ac:dyDescent="0.2">
      <c r="A434">
        <v>112512.31200000001</v>
      </c>
      <c r="B434">
        <v>-69.349999999999994</v>
      </c>
      <c r="C434">
        <v>-69.292000000000002</v>
      </c>
      <c r="D434">
        <v>3.891</v>
      </c>
      <c r="E434">
        <v>65.44</v>
      </c>
      <c r="F434">
        <v>120</v>
      </c>
      <c r="G434">
        <v>66.429000000000002</v>
      </c>
      <c r="H434">
        <v>1.2342000000000002</v>
      </c>
    </row>
    <row r="435" spans="1:8" x14ac:dyDescent="0.2">
      <c r="A435">
        <v>112513.57799999999</v>
      </c>
      <c r="B435">
        <v>-69.403000000000006</v>
      </c>
      <c r="C435">
        <v>-69.343999999999994</v>
      </c>
      <c r="D435">
        <v>4.056</v>
      </c>
      <c r="E435">
        <v>65.900999999999996</v>
      </c>
      <c r="F435">
        <v>120</v>
      </c>
      <c r="G435">
        <v>65.432000000000002</v>
      </c>
      <c r="H435">
        <v>1.2452000000000001</v>
      </c>
    </row>
    <row r="436" spans="1:8" x14ac:dyDescent="0.2">
      <c r="A436">
        <v>112514.82799999999</v>
      </c>
      <c r="B436">
        <v>-69.453999999999994</v>
      </c>
      <c r="C436">
        <v>-69.391999999999996</v>
      </c>
      <c r="D436">
        <v>3.8959999999999999</v>
      </c>
      <c r="E436">
        <v>66.088999999999999</v>
      </c>
      <c r="F436">
        <v>120</v>
      </c>
      <c r="G436">
        <v>67.853999999999999</v>
      </c>
      <c r="H436">
        <v>1.2496</v>
      </c>
    </row>
    <row r="437" spans="1:8" x14ac:dyDescent="0.2">
      <c r="A437">
        <v>112516.383</v>
      </c>
      <c r="B437">
        <v>-69.510000000000005</v>
      </c>
      <c r="C437">
        <v>-69.445999999999998</v>
      </c>
      <c r="D437">
        <v>3.4590000000000001</v>
      </c>
      <c r="E437">
        <v>66.316000000000003</v>
      </c>
      <c r="F437">
        <v>120</v>
      </c>
      <c r="G437">
        <v>65.956999999999994</v>
      </c>
      <c r="H437">
        <v>1.2551000000000001</v>
      </c>
    </row>
    <row r="438" spans="1:8" x14ac:dyDescent="0.2">
      <c r="A438">
        <v>112517.914</v>
      </c>
      <c r="B438">
        <v>-69.566999999999993</v>
      </c>
      <c r="C438">
        <v>-69.501000000000005</v>
      </c>
      <c r="D438">
        <v>3.59</v>
      </c>
      <c r="E438">
        <v>66.864999999999995</v>
      </c>
      <c r="F438">
        <v>120</v>
      </c>
      <c r="G438">
        <v>67.531999999999996</v>
      </c>
      <c r="H438">
        <v>1.2683000000000002</v>
      </c>
    </row>
    <row r="439" spans="1:8" x14ac:dyDescent="0.2">
      <c r="A439">
        <v>112519.44500000001</v>
      </c>
      <c r="B439">
        <v>-69.623999999999995</v>
      </c>
      <c r="C439">
        <v>-69.555999999999997</v>
      </c>
      <c r="D439">
        <v>3.605</v>
      </c>
      <c r="E439">
        <v>68.031999999999996</v>
      </c>
      <c r="F439">
        <v>120</v>
      </c>
      <c r="G439">
        <v>68.364999999999995</v>
      </c>
      <c r="H439">
        <v>1.2969000000000002</v>
      </c>
    </row>
    <row r="440" spans="1:8" x14ac:dyDescent="0.2">
      <c r="A440">
        <v>112520.977</v>
      </c>
      <c r="B440">
        <v>-69.682000000000002</v>
      </c>
      <c r="C440">
        <v>-69.611999999999995</v>
      </c>
      <c r="D440">
        <v>3.629</v>
      </c>
      <c r="E440">
        <v>67.974999999999994</v>
      </c>
      <c r="F440">
        <v>120</v>
      </c>
      <c r="G440">
        <v>65.716999999999999</v>
      </c>
      <c r="H440">
        <v>1.2958000000000001</v>
      </c>
    </row>
    <row r="441" spans="1:8" x14ac:dyDescent="0.2">
      <c r="A441">
        <v>112522.57</v>
      </c>
      <c r="B441">
        <v>-69.739999999999995</v>
      </c>
      <c r="C441">
        <v>-69.667000000000002</v>
      </c>
      <c r="D441">
        <v>3.4990000000000001</v>
      </c>
      <c r="E441">
        <v>68.584000000000003</v>
      </c>
      <c r="F441">
        <v>120</v>
      </c>
      <c r="G441">
        <v>64.004000000000005</v>
      </c>
      <c r="H441">
        <v>1.3101000000000003</v>
      </c>
    </row>
    <row r="442" spans="1:8" x14ac:dyDescent="0.2">
      <c r="A442">
        <v>112524.469</v>
      </c>
      <c r="B442">
        <v>-69.792000000000002</v>
      </c>
      <c r="C442">
        <v>-69.718000000000004</v>
      </c>
      <c r="D442">
        <v>2.6389999999999998</v>
      </c>
      <c r="E442">
        <v>79.686000000000007</v>
      </c>
      <c r="F442">
        <v>120</v>
      </c>
      <c r="G442">
        <v>69.194999999999993</v>
      </c>
      <c r="H442">
        <v>1.5983000000000003</v>
      </c>
    </row>
    <row r="443" spans="1:8" x14ac:dyDescent="0.2">
      <c r="A443">
        <v>112526.352</v>
      </c>
      <c r="B443">
        <v>-69.853999999999999</v>
      </c>
      <c r="C443">
        <v>-69.777000000000001</v>
      </c>
      <c r="D443">
        <v>3.1579999999999999</v>
      </c>
      <c r="E443">
        <v>70.082999999999998</v>
      </c>
      <c r="F443">
        <v>120</v>
      </c>
      <c r="G443">
        <v>68.027000000000001</v>
      </c>
      <c r="H443">
        <v>1.3475000000000001</v>
      </c>
    </row>
    <row r="444" spans="1:8" x14ac:dyDescent="0.2">
      <c r="A444">
        <v>112527.617</v>
      </c>
      <c r="B444">
        <v>-69.905000000000001</v>
      </c>
      <c r="C444">
        <v>-69.825999999999993</v>
      </c>
      <c r="D444">
        <v>3.8690000000000002</v>
      </c>
      <c r="E444">
        <v>68.709999999999994</v>
      </c>
      <c r="F444">
        <v>120</v>
      </c>
      <c r="G444">
        <v>66.900999999999996</v>
      </c>
      <c r="H444">
        <v>1.3134000000000001</v>
      </c>
    </row>
    <row r="445" spans="1:8" x14ac:dyDescent="0.2">
      <c r="A445">
        <v>112529.19500000001</v>
      </c>
      <c r="B445">
        <v>-69.966999999999999</v>
      </c>
      <c r="C445">
        <v>-69.885999999999996</v>
      </c>
      <c r="D445">
        <v>3.81</v>
      </c>
      <c r="E445">
        <v>67.402000000000001</v>
      </c>
      <c r="F445">
        <v>120</v>
      </c>
      <c r="G445">
        <v>65.938999999999993</v>
      </c>
      <c r="H445">
        <v>1.2815000000000001</v>
      </c>
    </row>
    <row r="446" spans="1:8" x14ac:dyDescent="0.2">
      <c r="A446">
        <v>112530.477</v>
      </c>
      <c r="B446">
        <v>-70.021000000000001</v>
      </c>
      <c r="C446">
        <v>-69.938000000000002</v>
      </c>
      <c r="D446">
        <v>4.016</v>
      </c>
      <c r="E446">
        <v>67.043999999999997</v>
      </c>
      <c r="F446">
        <v>120</v>
      </c>
      <c r="G446">
        <v>66.334999999999994</v>
      </c>
      <c r="H446">
        <v>1.2727000000000002</v>
      </c>
    </row>
    <row r="447" spans="1:8" x14ac:dyDescent="0.2">
      <c r="A447">
        <v>112531.727</v>
      </c>
      <c r="B447">
        <v>-70.073999999999998</v>
      </c>
      <c r="C447">
        <v>-69.989000000000004</v>
      </c>
      <c r="D447">
        <v>4.1459999999999999</v>
      </c>
      <c r="E447">
        <v>65.028999999999996</v>
      </c>
      <c r="F447">
        <v>120</v>
      </c>
      <c r="G447">
        <v>67.319999999999993</v>
      </c>
      <c r="H447">
        <v>1.2243000000000002</v>
      </c>
    </row>
    <row r="448" spans="1:8" x14ac:dyDescent="0.2">
      <c r="A448">
        <v>112533.289</v>
      </c>
      <c r="B448">
        <v>-70.135999999999996</v>
      </c>
      <c r="C448">
        <v>-70.048000000000002</v>
      </c>
      <c r="D448">
        <v>3.766</v>
      </c>
      <c r="E448">
        <v>64.37</v>
      </c>
      <c r="F448">
        <v>120</v>
      </c>
      <c r="G448">
        <v>67.453999999999994</v>
      </c>
      <c r="H448">
        <v>1.2089000000000001</v>
      </c>
    </row>
    <row r="449" spans="1:8" x14ac:dyDescent="0.2">
      <c r="A449">
        <v>112534.867</v>
      </c>
      <c r="B449">
        <v>-70.19</v>
      </c>
      <c r="C449">
        <v>-70.099999999999994</v>
      </c>
      <c r="D449">
        <v>3.294</v>
      </c>
      <c r="E449">
        <v>72.667000000000002</v>
      </c>
      <c r="F449">
        <v>120</v>
      </c>
      <c r="G449">
        <v>60.173000000000002</v>
      </c>
      <c r="H449">
        <v>1.4124000000000001</v>
      </c>
    </row>
    <row r="450" spans="1:8" x14ac:dyDescent="0.2">
      <c r="A450">
        <v>112536.406</v>
      </c>
      <c r="B450">
        <v>-70.244</v>
      </c>
      <c r="C450">
        <v>-70.153000000000006</v>
      </c>
      <c r="D450">
        <v>3.3959999999999999</v>
      </c>
      <c r="E450">
        <v>66.337999999999994</v>
      </c>
      <c r="F450">
        <v>120</v>
      </c>
      <c r="G450">
        <v>67.986999999999995</v>
      </c>
      <c r="H450">
        <v>1.2562</v>
      </c>
    </row>
    <row r="451" spans="1:8" x14ac:dyDescent="0.2">
      <c r="A451">
        <v>112537.633</v>
      </c>
      <c r="B451">
        <v>-70.296999999999997</v>
      </c>
      <c r="C451">
        <v>-70.203999999999994</v>
      </c>
      <c r="D451">
        <v>4.1719999999999997</v>
      </c>
      <c r="E451">
        <v>64.465999999999994</v>
      </c>
      <c r="F451">
        <v>120</v>
      </c>
      <c r="G451">
        <v>65.983000000000004</v>
      </c>
      <c r="H451">
        <v>1.2111000000000001</v>
      </c>
    </row>
    <row r="452" spans="1:8" x14ac:dyDescent="0.2">
      <c r="A452">
        <v>112538.852</v>
      </c>
      <c r="B452">
        <v>-70.349000000000004</v>
      </c>
      <c r="C452">
        <v>-70.254000000000005</v>
      </c>
      <c r="D452">
        <v>4.1280000000000001</v>
      </c>
      <c r="E452">
        <v>64.031999999999996</v>
      </c>
      <c r="F452">
        <v>120</v>
      </c>
      <c r="G452">
        <v>65.010999999999996</v>
      </c>
      <c r="H452">
        <v>1.2012000000000003</v>
      </c>
    </row>
    <row r="453" spans="1:8" x14ac:dyDescent="0.2">
      <c r="A453">
        <v>112540.06200000001</v>
      </c>
      <c r="B453">
        <v>-70.402000000000001</v>
      </c>
      <c r="C453">
        <v>-70.305000000000007</v>
      </c>
      <c r="D453">
        <v>4.2350000000000003</v>
      </c>
      <c r="E453">
        <v>62.353999999999999</v>
      </c>
      <c r="F453">
        <v>120</v>
      </c>
      <c r="G453">
        <v>64.364000000000004</v>
      </c>
      <c r="H453">
        <v>1.1616000000000002</v>
      </c>
    </row>
    <row r="454" spans="1:8" x14ac:dyDescent="0.2">
      <c r="A454">
        <v>112541.31200000001</v>
      </c>
      <c r="B454">
        <v>-70.453999999999994</v>
      </c>
      <c r="C454">
        <v>-70.355000000000004</v>
      </c>
      <c r="D454">
        <v>3.996</v>
      </c>
      <c r="E454">
        <v>62.411000000000001</v>
      </c>
      <c r="F454">
        <v>120</v>
      </c>
      <c r="G454">
        <v>64.650000000000006</v>
      </c>
      <c r="H454">
        <v>1.1638000000000002</v>
      </c>
    </row>
    <row r="455" spans="1:8" x14ac:dyDescent="0.2">
      <c r="A455">
        <v>112542.594</v>
      </c>
      <c r="B455">
        <v>-70.507000000000005</v>
      </c>
      <c r="C455">
        <v>-70.406000000000006</v>
      </c>
      <c r="D455">
        <v>3.9529999999999998</v>
      </c>
      <c r="E455">
        <v>67.974000000000004</v>
      </c>
      <c r="F455">
        <v>120</v>
      </c>
      <c r="G455">
        <v>67.102999999999994</v>
      </c>
      <c r="H455">
        <v>1.2958000000000001</v>
      </c>
    </row>
    <row r="456" spans="1:8" x14ac:dyDescent="0.2">
      <c r="A456">
        <v>112543.82799999999</v>
      </c>
      <c r="B456">
        <v>-70.563000000000002</v>
      </c>
      <c r="C456">
        <v>-70.459999999999994</v>
      </c>
      <c r="D456">
        <v>4.3499999999999996</v>
      </c>
      <c r="E456">
        <v>73.367000000000004</v>
      </c>
      <c r="F456">
        <v>120</v>
      </c>
      <c r="G456">
        <v>67.853999999999999</v>
      </c>
      <c r="H456">
        <v>1.4311</v>
      </c>
    </row>
    <row r="457" spans="1:8" x14ac:dyDescent="0.2">
      <c r="A457">
        <v>112545.04700000001</v>
      </c>
      <c r="B457">
        <v>-70.613</v>
      </c>
      <c r="C457">
        <v>-70.507999999999996</v>
      </c>
      <c r="D457">
        <v>3.9550000000000001</v>
      </c>
      <c r="E457">
        <v>72.049000000000007</v>
      </c>
      <c r="F457">
        <v>120</v>
      </c>
      <c r="G457">
        <v>64.706000000000003</v>
      </c>
      <c r="H457">
        <v>1.3970000000000002</v>
      </c>
    </row>
    <row r="458" spans="1:8" x14ac:dyDescent="0.2">
      <c r="A458">
        <v>112546.266</v>
      </c>
      <c r="B458">
        <v>-70.664000000000001</v>
      </c>
      <c r="C458">
        <v>-70.557000000000002</v>
      </c>
      <c r="D458">
        <v>4.0750000000000002</v>
      </c>
      <c r="E458">
        <v>67.194999999999993</v>
      </c>
      <c r="F458">
        <v>120</v>
      </c>
      <c r="G458">
        <v>64.429000000000002</v>
      </c>
      <c r="H458">
        <v>1.2771000000000001</v>
      </c>
    </row>
    <row r="459" spans="1:8" x14ac:dyDescent="0.2">
      <c r="A459">
        <v>112547.484</v>
      </c>
      <c r="B459">
        <v>-70.715999999999994</v>
      </c>
      <c r="C459">
        <v>-70.606999999999999</v>
      </c>
      <c r="D459">
        <v>4.0579999999999998</v>
      </c>
      <c r="E459">
        <v>63.113999999999997</v>
      </c>
      <c r="F459">
        <v>120</v>
      </c>
      <c r="G459">
        <v>68.158000000000001</v>
      </c>
      <c r="H459">
        <v>1.1792000000000002</v>
      </c>
    </row>
    <row r="460" spans="1:8" x14ac:dyDescent="0.2">
      <c r="A460">
        <v>112548.711</v>
      </c>
      <c r="B460">
        <v>-70.768000000000001</v>
      </c>
      <c r="C460">
        <v>-70.656999999999996</v>
      </c>
      <c r="D460">
        <v>4.0860000000000003</v>
      </c>
      <c r="E460">
        <v>60.838000000000001</v>
      </c>
      <c r="F460">
        <v>120</v>
      </c>
      <c r="G460">
        <v>68.402000000000001</v>
      </c>
      <c r="H460">
        <v>1.1274999999999999</v>
      </c>
    </row>
    <row r="461" spans="1:8" x14ac:dyDescent="0.2">
      <c r="A461">
        <v>112549.93</v>
      </c>
      <c r="B461">
        <v>-70.820999999999998</v>
      </c>
      <c r="C461">
        <v>-70.707999999999998</v>
      </c>
      <c r="D461">
        <v>4.1790000000000003</v>
      </c>
      <c r="E461">
        <v>59.598999999999997</v>
      </c>
      <c r="F461">
        <v>120</v>
      </c>
      <c r="G461">
        <v>66.796000000000006</v>
      </c>
      <c r="H461">
        <v>1.0989</v>
      </c>
    </row>
    <row r="462" spans="1:8" x14ac:dyDescent="0.2">
      <c r="A462">
        <v>112551.461</v>
      </c>
      <c r="B462">
        <v>-70.882000000000005</v>
      </c>
      <c r="C462">
        <v>-70.766999999999996</v>
      </c>
      <c r="D462">
        <v>3.8730000000000002</v>
      </c>
      <c r="E462">
        <v>58.578000000000003</v>
      </c>
      <c r="F462">
        <v>120</v>
      </c>
      <c r="G462">
        <v>68.712000000000003</v>
      </c>
      <c r="H462">
        <v>1.0758000000000001</v>
      </c>
    </row>
    <row r="463" spans="1:8" x14ac:dyDescent="0.2">
      <c r="A463">
        <v>112552.984</v>
      </c>
      <c r="B463">
        <v>-70.944000000000003</v>
      </c>
      <c r="C463">
        <v>-70.825999999999993</v>
      </c>
      <c r="D463">
        <v>3.8820000000000001</v>
      </c>
      <c r="E463">
        <v>57.805</v>
      </c>
      <c r="F463">
        <v>120</v>
      </c>
      <c r="G463">
        <v>68.263000000000005</v>
      </c>
      <c r="H463">
        <v>1.0582</v>
      </c>
    </row>
    <row r="464" spans="1:8" x14ac:dyDescent="0.2">
      <c r="A464">
        <v>112554.20299999999</v>
      </c>
      <c r="B464">
        <v>-70.995000000000005</v>
      </c>
      <c r="C464">
        <v>-70.875</v>
      </c>
      <c r="D464">
        <v>4.0090000000000003</v>
      </c>
      <c r="E464">
        <v>57.838000000000001</v>
      </c>
      <c r="F464">
        <v>120</v>
      </c>
      <c r="G464">
        <v>64.950999999999993</v>
      </c>
      <c r="H464">
        <v>1.0593000000000001</v>
      </c>
    </row>
    <row r="465" spans="1:8" x14ac:dyDescent="0.2">
      <c r="A465">
        <v>112555.734</v>
      </c>
      <c r="B465">
        <v>-71.052999999999997</v>
      </c>
      <c r="C465">
        <v>-70.930999999999997</v>
      </c>
      <c r="D465">
        <v>3.66</v>
      </c>
      <c r="E465">
        <v>60.545000000000002</v>
      </c>
      <c r="F465">
        <v>120</v>
      </c>
      <c r="G465">
        <v>68.162000000000006</v>
      </c>
      <c r="H465">
        <v>1.1209</v>
      </c>
    </row>
    <row r="466" spans="1:8" x14ac:dyDescent="0.2">
      <c r="A466">
        <v>112557.258</v>
      </c>
      <c r="B466">
        <v>-71.114000000000004</v>
      </c>
      <c r="C466">
        <v>-70.989999999999995</v>
      </c>
      <c r="D466">
        <v>3.863</v>
      </c>
      <c r="E466">
        <v>59.817999999999998</v>
      </c>
      <c r="F466">
        <v>120</v>
      </c>
      <c r="G466">
        <v>65.736000000000004</v>
      </c>
      <c r="H466">
        <v>1.1044</v>
      </c>
    </row>
    <row r="467" spans="1:8" x14ac:dyDescent="0.2">
      <c r="A467">
        <v>112558.781</v>
      </c>
      <c r="B467">
        <v>-71.176000000000002</v>
      </c>
      <c r="C467">
        <v>-71.05</v>
      </c>
      <c r="D467">
        <v>3.907</v>
      </c>
      <c r="E467">
        <v>61.389000000000003</v>
      </c>
      <c r="F467">
        <v>120</v>
      </c>
      <c r="G467">
        <v>66.352000000000004</v>
      </c>
      <c r="H467">
        <v>1.1396000000000002</v>
      </c>
    </row>
    <row r="468" spans="1:8" x14ac:dyDescent="0.2">
      <c r="A468">
        <v>112560.31200000001</v>
      </c>
      <c r="B468">
        <v>-71.236999999999995</v>
      </c>
      <c r="C468">
        <v>-71.108999999999995</v>
      </c>
      <c r="D468">
        <v>3.8620000000000001</v>
      </c>
      <c r="E468">
        <v>61.87</v>
      </c>
      <c r="F468">
        <v>120</v>
      </c>
      <c r="G468">
        <v>65.242999999999995</v>
      </c>
      <c r="H468">
        <v>1.1506000000000001</v>
      </c>
    </row>
    <row r="469" spans="1:8" x14ac:dyDescent="0.2">
      <c r="A469">
        <v>112561.531</v>
      </c>
      <c r="B469">
        <v>-71.287999999999997</v>
      </c>
      <c r="C469">
        <v>-71.158000000000001</v>
      </c>
      <c r="D469">
        <v>4.0149999999999997</v>
      </c>
      <c r="E469">
        <v>62.149000000000001</v>
      </c>
      <c r="F469">
        <v>120</v>
      </c>
      <c r="G469">
        <v>65.781999999999996</v>
      </c>
      <c r="H469">
        <v>1.1572000000000002</v>
      </c>
    </row>
    <row r="470" spans="1:8" x14ac:dyDescent="0.2">
      <c r="A470">
        <v>112563.05499999999</v>
      </c>
      <c r="B470">
        <v>-71.349999999999994</v>
      </c>
      <c r="C470">
        <v>-71.216999999999999</v>
      </c>
      <c r="D470">
        <v>3.9</v>
      </c>
      <c r="E470">
        <v>63.593000000000004</v>
      </c>
      <c r="F470">
        <v>120</v>
      </c>
      <c r="G470">
        <v>68.224000000000004</v>
      </c>
      <c r="H470">
        <v>1.1913</v>
      </c>
    </row>
    <row r="471" spans="1:8" x14ac:dyDescent="0.2">
      <c r="A471">
        <v>112564.57799999999</v>
      </c>
      <c r="B471">
        <v>-71.411000000000001</v>
      </c>
      <c r="C471">
        <v>-71.275999999999996</v>
      </c>
      <c r="D471">
        <v>3.8570000000000002</v>
      </c>
      <c r="E471">
        <v>63.874000000000002</v>
      </c>
      <c r="F471">
        <v>120</v>
      </c>
      <c r="G471">
        <v>68.367000000000004</v>
      </c>
      <c r="H471">
        <v>1.1979</v>
      </c>
    </row>
    <row r="472" spans="1:8" x14ac:dyDescent="0.2">
      <c r="A472">
        <v>112566.102</v>
      </c>
      <c r="B472">
        <v>-71.47</v>
      </c>
      <c r="C472">
        <v>-71.332999999999998</v>
      </c>
      <c r="D472">
        <v>3.766</v>
      </c>
      <c r="E472">
        <v>66.974999999999994</v>
      </c>
      <c r="F472">
        <v>120</v>
      </c>
      <c r="G472">
        <v>64.22</v>
      </c>
      <c r="H472">
        <v>1.2716000000000001</v>
      </c>
    </row>
    <row r="473" spans="1:8" x14ac:dyDescent="0.2">
      <c r="A473">
        <v>112567.625</v>
      </c>
      <c r="B473">
        <v>-71.528999999999996</v>
      </c>
      <c r="C473">
        <v>-71.39</v>
      </c>
      <c r="D473">
        <v>3.714</v>
      </c>
      <c r="E473">
        <v>69.241</v>
      </c>
      <c r="F473">
        <v>120</v>
      </c>
      <c r="G473">
        <v>67.147000000000006</v>
      </c>
      <c r="H473">
        <v>1.3266</v>
      </c>
    </row>
    <row r="474" spans="1:8" x14ac:dyDescent="0.2">
      <c r="A474">
        <v>112569.148</v>
      </c>
      <c r="B474">
        <v>-71.588999999999999</v>
      </c>
      <c r="C474">
        <v>-71.447999999999993</v>
      </c>
      <c r="D474">
        <v>3.7989999999999999</v>
      </c>
      <c r="E474">
        <v>69.293999999999997</v>
      </c>
      <c r="F474">
        <v>120</v>
      </c>
      <c r="G474">
        <v>66.923000000000002</v>
      </c>
      <c r="H474">
        <v>1.3277000000000001</v>
      </c>
    </row>
    <row r="475" spans="1:8" x14ac:dyDescent="0.2">
      <c r="A475">
        <v>112570.68</v>
      </c>
      <c r="B475">
        <v>-71.650999999999996</v>
      </c>
      <c r="C475">
        <v>-71.507000000000005</v>
      </c>
      <c r="D475">
        <v>3.88</v>
      </c>
      <c r="E475">
        <v>69.34</v>
      </c>
      <c r="F475">
        <v>120</v>
      </c>
      <c r="G475">
        <v>67.56</v>
      </c>
      <c r="H475">
        <v>1.3288</v>
      </c>
    </row>
    <row r="476" spans="1:8" x14ac:dyDescent="0.2">
      <c r="A476">
        <v>112572.20299999999</v>
      </c>
      <c r="B476">
        <v>-71.707999999999998</v>
      </c>
      <c r="C476">
        <v>-71.563000000000002</v>
      </c>
      <c r="D476">
        <v>3.6419999999999999</v>
      </c>
      <c r="E476">
        <v>70.366</v>
      </c>
      <c r="F476">
        <v>120</v>
      </c>
      <c r="G476">
        <v>66.048000000000002</v>
      </c>
      <c r="H476">
        <v>1.3552000000000002</v>
      </c>
    </row>
    <row r="477" spans="1:8" x14ac:dyDescent="0.2">
      <c r="A477">
        <v>112573.727</v>
      </c>
      <c r="B477">
        <v>-71.768000000000001</v>
      </c>
      <c r="C477">
        <v>-71.62</v>
      </c>
      <c r="D477">
        <v>3.7450000000000001</v>
      </c>
      <c r="E477">
        <v>70.53</v>
      </c>
      <c r="F477">
        <v>120</v>
      </c>
      <c r="G477">
        <v>68.066000000000003</v>
      </c>
      <c r="H477">
        <v>1.3585000000000003</v>
      </c>
    </row>
    <row r="478" spans="1:8" x14ac:dyDescent="0.2">
      <c r="A478">
        <v>112575.25</v>
      </c>
      <c r="B478">
        <v>-71.825999999999993</v>
      </c>
      <c r="C478">
        <v>-71.676000000000002</v>
      </c>
      <c r="D478">
        <v>3.7029999999999998</v>
      </c>
      <c r="E478">
        <v>70.325999999999993</v>
      </c>
      <c r="F478">
        <v>120</v>
      </c>
      <c r="G478">
        <v>67.613</v>
      </c>
      <c r="H478">
        <v>1.3541000000000003</v>
      </c>
    </row>
    <row r="479" spans="1:8" x14ac:dyDescent="0.2">
      <c r="A479">
        <v>112576.781</v>
      </c>
      <c r="B479">
        <v>-71.884</v>
      </c>
      <c r="C479">
        <v>-71.731999999999999</v>
      </c>
      <c r="D479">
        <v>3.6339999999999999</v>
      </c>
      <c r="E479">
        <v>67.918000000000006</v>
      </c>
      <c r="F479">
        <v>120</v>
      </c>
      <c r="G479">
        <v>67.986999999999995</v>
      </c>
      <c r="H479">
        <v>1.2947000000000002</v>
      </c>
    </row>
    <row r="480" spans="1:8" x14ac:dyDescent="0.2">
      <c r="A480">
        <v>112578.30499999999</v>
      </c>
      <c r="B480">
        <v>-71.941999999999993</v>
      </c>
      <c r="C480">
        <v>-71.787000000000006</v>
      </c>
      <c r="D480">
        <v>3.62</v>
      </c>
      <c r="E480">
        <v>68.802000000000007</v>
      </c>
      <c r="F480">
        <v>120</v>
      </c>
      <c r="G480">
        <v>64.694000000000003</v>
      </c>
      <c r="H480">
        <v>1.3156000000000001</v>
      </c>
    </row>
    <row r="481" spans="1:8" x14ac:dyDescent="0.2">
      <c r="A481">
        <v>112579.836</v>
      </c>
      <c r="B481">
        <v>-71.998999999999995</v>
      </c>
      <c r="C481">
        <v>-71.841999999999999</v>
      </c>
      <c r="D481">
        <v>3.605</v>
      </c>
      <c r="E481">
        <v>69.346000000000004</v>
      </c>
      <c r="F481">
        <v>120</v>
      </c>
      <c r="G481">
        <v>67.802000000000007</v>
      </c>
      <c r="H481">
        <v>1.3299000000000001</v>
      </c>
    </row>
    <row r="482" spans="1:8" x14ac:dyDescent="0.2">
      <c r="A482">
        <v>112581.359</v>
      </c>
      <c r="B482">
        <v>-72.052999999999997</v>
      </c>
      <c r="C482">
        <v>-71.894999999999996</v>
      </c>
      <c r="D482">
        <v>3.448</v>
      </c>
      <c r="E482">
        <v>69.491</v>
      </c>
      <c r="F482">
        <v>120</v>
      </c>
      <c r="G482">
        <v>63.631999999999998</v>
      </c>
      <c r="H482">
        <v>1.3332000000000002</v>
      </c>
    </row>
    <row r="483" spans="1:8" x14ac:dyDescent="0.2">
      <c r="A483">
        <v>112582.883</v>
      </c>
      <c r="B483">
        <v>-72.108000000000004</v>
      </c>
      <c r="C483">
        <v>-71.947000000000003</v>
      </c>
      <c r="D483">
        <v>3.4390000000000001</v>
      </c>
      <c r="E483">
        <v>70.364999999999995</v>
      </c>
      <c r="F483">
        <v>120</v>
      </c>
      <c r="G483">
        <v>66.587000000000003</v>
      </c>
      <c r="H483">
        <v>1.3552000000000002</v>
      </c>
    </row>
    <row r="484" spans="1:8" x14ac:dyDescent="0.2">
      <c r="A484">
        <v>112584.414</v>
      </c>
      <c r="B484">
        <v>-72.162999999999997</v>
      </c>
      <c r="C484">
        <v>-72.001000000000005</v>
      </c>
      <c r="D484">
        <v>3.4889999999999999</v>
      </c>
      <c r="E484">
        <v>70.841999999999999</v>
      </c>
      <c r="F484">
        <v>120</v>
      </c>
      <c r="G484">
        <v>67.233999999999995</v>
      </c>
      <c r="H484">
        <v>1.3662000000000001</v>
      </c>
    </row>
    <row r="485" spans="1:8" x14ac:dyDescent="0.2">
      <c r="A485">
        <v>112585.93700000001</v>
      </c>
      <c r="B485">
        <v>-72.218999999999994</v>
      </c>
      <c r="C485">
        <v>-72.054000000000002</v>
      </c>
      <c r="D485">
        <v>3.504</v>
      </c>
      <c r="E485">
        <v>70.373999999999995</v>
      </c>
      <c r="F485">
        <v>120</v>
      </c>
      <c r="G485">
        <v>67.242999999999995</v>
      </c>
      <c r="H485">
        <v>1.3552000000000002</v>
      </c>
    </row>
    <row r="486" spans="1:8" x14ac:dyDescent="0.2">
      <c r="A486">
        <v>112587.484</v>
      </c>
      <c r="B486">
        <v>-72.272000000000006</v>
      </c>
      <c r="C486">
        <v>-72.105000000000004</v>
      </c>
      <c r="D486">
        <v>3.32</v>
      </c>
      <c r="E486">
        <v>70.239999999999995</v>
      </c>
      <c r="F486">
        <v>120</v>
      </c>
      <c r="G486">
        <v>67.933999999999997</v>
      </c>
      <c r="H486">
        <v>1.3519000000000001</v>
      </c>
    </row>
    <row r="487" spans="1:8" x14ac:dyDescent="0.2">
      <c r="A487">
        <v>112589.04700000001</v>
      </c>
      <c r="B487">
        <v>-72.325999999999993</v>
      </c>
      <c r="C487">
        <v>-72.156999999999996</v>
      </c>
      <c r="D487">
        <v>3.298</v>
      </c>
      <c r="E487">
        <v>70.745999999999995</v>
      </c>
      <c r="F487">
        <v>120</v>
      </c>
      <c r="G487">
        <v>66.691000000000003</v>
      </c>
      <c r="H487">
        <v>1.3640000000000001</v>
      </c>
    </row>
    <row r="488" spans="1:8" x14ac:dyDescent="0.2">
      <c r="A488">
        <v>112590.609</v>
      </c>
      <c r="B488">
        <v>-72.379000000000005</v>
      </c>
      <c r="C488">
        <v>-72.207999999999998</v>
      </c>
      <c r="D488">
        <v>3.2669999999999999</v>
      </c>
      <c r="E488">
        <v>70.307000000000002</v>
      </c>
      <c r="F488">
        <v>120</v>
      </c>
      <c r="G488">
        <v>66.177999999999997</v>
      </c>
      <c r="H488">
        <v>1.353</v>
      </c>
    </row>
    <row r="489" spans="1:8" x14ac:dyDescent="0.2">
      <c r="A489">
        <v>112592.17200000001</v>
      </c>
      <c r="B489">
        <v>-72.432000000000002</v>
      </c>
      <c r="C489">
        <v>-72.259</v>
      </c>
      <c r="D489">
        <v>3.27</v>
      </c>
      <c r="E489">
        <v>70.093000000000004</v>
      </c>
      <c r="F489">
        <v>120</v>
      </c>
      <c r="G489">
        <v>67.106999999999999</v>
      </c>
      <c r="H489">
        <v>1.3475000000000001</v>
      </c>
    </row>
    <row r="490" spans="1:8" x14ac:dyDescent="0.2">
      <c r="A490">
        <v>112593.758</v>
      </c>
      <c r="B490">
        <v>-72.484999999999999</v>
      </c>
      <c r="C490">
        <v>-72.31</v>
      </c>
      <c r="D490">
        <v>3.214</v>
      </c>
      <c r="E490">
        <v>70.19</v>
      </c>
      <c r="F490">
        <v>120</v>
      </c>
      <c r="G490">
        <v>64.149000000000001</v>
      </c>
      <c r="H490">
        <v>1.3508</v>
      </c>
    </row>
    <row r="491" spans="1:8" x14ac:dyDescent="0.2">
      <c r="A491">
        <v>112608.04700000001</v>
      </c>
      <c r="B491">
        <v>-72.536000000000001</v>
      </c>
      <c r="C491">
        <v>-72.358999999999995</v>
      </c>
      <c r="D491">
        <v>0.34699999999999998</v>
      </c>
      <c r="E491">
        <v>77.271000000000001</v>
      </c>
      <c r="F491">
        <v>120</v>
      </c>
      <c r="G491">
        <v>67.009</v>
      </c>
      <c r="H491">
        <v>1.5334000000000001</v>
      </c>
    </row>
    <row r="492" spans="1:8" x14ac:dyDescent="0.2">
      <c r="A492">
        <v>112609.883</v>
      </c>
      <c r="B492">
        <v>-72.593999999999994</v>
      </c>
      <c r="C492">
        <v>-72.415000000000006</v>
      </c>
      <c r="D492">
        <v>3.0089999999999999</v>
      </c>
      <c r="E492">
        <v>78.724999999999994</v>
      </c>
      <c r="F492">
        <v>120</v>
      </c>
      <c r="G492">
        <v>64.135999999999996</v>
      </c>
      <c r="H492">
        <v>1.5719000000000001</v>
      </c>
    </row>
    <row r="493" spans="1:8" x14ac:dyDescent="0.2">
      <c r="A493">
        <v>112611.414</v>
      </c>
      <c r="B493">
        <v>-72.644000000000005</v>
      </c>
      <c r="C493">
        <v>-72.462999999999994</v>
      </c>
      <c r="D493">
        <v>3.1840000000000002</v>
      </c>
      <c r="E493">
        <v>77.396000000000001</v>
      </c>
      <c r="F493">
        <v>120</v>
      </c>
      <c r="G493">
        <v>66.248999999999995</v>
      </c>
      <c r="H493">
        <v>1.5367000000000002</v>
      </c>
    </row>
    <row r="494" spans="1:8" x14ac:dyDescent="0.2">
      <c r="A494">
        <v>112613.242</v>
      </c>
      <c r="B494">
        <v>-72.700999999999993</v>
      </c>
      <c r="C494">
        <v>-72.518000000000001</v>
      </c>
      <c r="D494">
        <v>2.9910000000000001</v>
      </c>
      <c r="E494">
        <v>76.87</v>
      </c>
      <c r="F494">
        <v>120</v>
      </c>
      <c r="G494">
        <v>65.725999999999999</v>
      </c>
      <c r="H494">
        <v>1.5224</v>
      </c>
    </row>
    <row r="495" spans="1:8" x14ac:dyDescent="0.2">
      <c r="A495">
        <v>112615.07799999999</v>
      </c>
      <c r="B495">
        <v>-72.757999999999996</v>
      </c>
      <c r="C495">
        <v>-72.572999999999993</v>
      </c>
      <c r="D495">
        <v>2.988</v>
      </c>
      <c r="E495">
        <v>75.742999999999995</v>
      </c>
      <c r="F495">
        <v>120</v>
      </c>
      <c r="G495">
        <v>64.837000000000003</v>
      </c>
      <c r="H495">
        <v>1.4927000000000001</v>
      </c>
    </row>
    <row r="496" spans="1:8" x14ac:dyDescent="0.2">
      <c r="A496">
        <v>112616.914</v>
      </c>
      <c r="B496">
        <v>-72.816000000000003</v>
      </c>
      <c r="C496">
        <v>-72.629000000000005</v>
      </c>
      <c r="D496">
        <v>3.069</v>
      </c>
      <c r="E496">
        <v>94.965999999999994</v>
      </c>
      <c r="F496">
        <v>120</v>
      </c>
      <c r="G496">
        <v>65.123000000000005</v>
      </c>
      <c r="H496">
        <v>2.0537000000000001</v>
      </c>
    </row>
    <row r="497" spans="1:8" x14ac:dyDescent="0.2">
      <c r="A497">
        <v>112618.766</v>
      </c>
      <c r="B497">
        <v>-72.876000000000005</v>
      </c>
      <c r="C497">
        <v>-72.686000000000007</v>
      </c>
      <c r="D497">
        <v>3.0819999999999999</v>
      </c>
      <c r="E497">
        <v>95.013000000000005</v>
      </c>
      <c r="F497">
        <v>120</v>
      </c>
      <c r="G497">
        <v>63.442999999999998</v>
      </c>
      <c r="H497">
        <v>2.0559000000000003</v>
      </c>
    </row>
    <row r="498" spans="1:8" x14ac:dyDescent="0.2">
      <c r="A498">
        <v>112620.664</v>
      </c>
      <c r="B498">
        <v>-72.935000000000002</v>
      </c>
      <c r="C498">
        <v>-72.744</v>
      </c>
      <c r="D498">
        <v>3.0379999999999998</v>
      </c>
      <c r="E498">
        <v>98.078000000000003</v>
      </c>
      <c r="F498">
        <v>120</v>
      </c>
      <c r="G498">
        <v>62.64</v>
      </c>
      <c r="H498">
        <v>2.1571000000000002</v>
      </c>
    </row>
    <row r="499" spans="1:8" x14ac:dyDescent="0.2">
      <c r="A499">
        <v>112622.55499999999</v>
      </c>
      <c r="B499">
        <v>-72.994</v>
      </c>
      <c r="C499">
        <v>-72.8</v>
      </c>
      <c r="D499">
        <v>2.97</v>
      </c>
      <c r="E499">
        <v>100.857</v>
      </c>
      <c r="F499">
        <v>120</v>
      </c>
      <c r="G499">
        <v>64.52</v>
      </c>
      <c r="H499">
        <v>2.2528000000000001</v>
      </c>
    </row>
    <row r="500" spans="1:8" x14ac:dyDescent="0.2">
      <c r="A500">
        <v>112845.92200000001</v>
      </c>
      <c r="B500">
        <v>-72.853999999999999</v>
      </c>
      <c r="C500">
        <v>-72.858999999999995</v>
      </c>
      <c r="D500">
        <v>0</v>
      </c>
      <c r="E500">
        <v>79.054000000000002</v>
      </c>
      <c r="F500">
        <v>120</v>
      </c>
      <c r="G500">
        <v>64.956000000000003</v>
      </c>
      <c r="H500">
        <v>1.5807000000000002</v>
      </c>
    </row>
    <row r="501" spans="1:8" x14ac:dyDescent="0.2">
      <c r="A501">
        <v>112868.344</v>
      </c>
      <c r="B501">
        <v>-72.906000000000006</v>
      </c>
      <c r="C501">
        <v>-72.915999999999997</v>
      </c>
      <c r="D501">
        <v>0.253</v>
      </c>
      <c r="E501">
        <v>85.369</v>
      </c>
      <c r="F501">
        <v>120</v>
      </c>
      <c r="G501">
        <v>61.548000000000002</v>
      </c>
      <c r="H501">
        <v>1.7589000000000001</v>
      </c>
    </row>
    <row r="502" spans="1:8" x14ac:dyDescent="0.2">
      <c r="A502">
        <v>112881.742</v>
      </c>
      <c r="B502">
        <v>-72.956000000000003</v>
      </c>
      <c r="C502">
        <v>-72.971000000000004</v>
      </c>
      <c r="D502">
        <v>0.41199999999999998</v>
      </c>
      <c r="E502">
        <v>110.333</v>
      </c>
      <c r="F502">
        <v>120</v>
      </c>
      <c r="G502">
        <v>62.514000000000003</v>
      </c>
      <c r="H502">
        <v>2.6059000000000005</v>
      </c>
    </row>
    <row r="503" spans="1:8" x14ac:dyDescent="0.2">
      <c r="A503">
        <v>112892.133</v>
      </c>
      <c r="B503">
        <v>-73.006</v>
      </c>
      <c r="C503">
        <v>-73.027000000000001</v>
      </c>
      <c r="D503">
        <v>0.53300000000000003</v>
      </c>
      <c r="E503">
        <v>111.92100000000001</v>
      </c>
      <c r="F503">
        <v>120</v>
      </c>
      <c r="G503">
        <v>61.402000000000001</v>
      </c>
      <c r="H503">
        <v>2.6697000000000002</v>
      </c>
    </row>
    <row r="504" spans="1:8" x14ac:dyDescent="0.2">
      <c r="A504">
        <v>112921.844</v>
      </c>
      <c r="B504">
        <v>-73.058999999999997</v>
      </c>
      <c r="C504">
        <v>-73.084999999999994</v>
      </c>
      <c r="D504">
        <v>0.19800000000000001</v>
      </c>
      <c r="E504">
        <v>122.85299999999999</v>
      </c>
      <c r="F504">
        <v>120</v>
      </c>
      <c r="G504">
        <v>62.970999999999997</v>
      </c>
      <c r="H504">
        <v>3.1526000000000005</v>
      </c>
    </row>
    <row r="505" spans="1:8" x14ac:dyDescent="0.2">
      <c r="A505">
        <v>112924.398</v>
      </c>
      <c r="B505">
        <v>-73.113</v>
      </c>
      <c r="C505">
        <v>-73.144000000000005</v>
      </c>
      <c r="D505">
        <v>2.29</v>
      </c>
      <c r="E505">
        <v>124.345</v>
      </c>
      <c r="F505">
        <v>120</v>
      </c>
      <c r="G505">
        <v>60.588000000000001</v>
      </c>
      <c r="H505">
        <v>3.2252000000000001</v>
      </c>
    </row>
    <row r="506" spans="1:8" x14ac:dyDescent="0.2">
      <c r="A506">
        <v>112926.617</v>
      </c>
      <c r="B506">
        <v>-73.165000000000006</v>
      </c>
      <c r="C506">
        <v>-73.200999999999993</v>
      </c>
      <c r="D506">
        <v>2.5649999999999999</v>
      </c>
      <c r="E506">
        <v>121.054</v>
      </c>
      <c r="F506">
        <v>120</v>
      </c>
      <c r="G506">
        <v>61.094000000000001</v>
      </c>
      <c r="H506">
        <v>3.0679000000000003</v>
      </c>
    </row>
    <row r="507" spans="1:8" x14ac:dyDescent="0.2">
      <c r="A507">
        <v>112929.109</v>
      </c>
      <c r="B507">
        <v>-73.218999999999994</v>
      </c>
      <c r="C507">
        <v>-73.260999999999996</v>
      </c>
      <c r="D507">
        <v>2.4209999999999998</v>
      </c>
      <c r="E507">
        <v>122.889</v>
      </c>
      <c r="F507">
        <v>120</v>
      </c>
      <c r="G507">
        <v>60.881999999999998</v>
      </c>
      <c r="H507">
        <v>3.1548000000000003</v>
      </c>
    </row>
    <row r="508" spans="1:8" x14ac:dyDescent="0.2">
      <c r="A508">
        <v>112931.258</v>
      </c>
      <c r="B508">
        <v>-73.271000000000001</v>
      </c>
      <c r="C508">
        <v>-73.317999999999998</v>
      </c>
      <c r="D508">
        <v>2.6640000000000001</v>
      </c>
      <c r="E508">
        <v>118.43</v>
      </c>
      <c r="F508">
        <v>120</v>
      </c>
      <c r="G508">
        <v>61.216000000000001</v>
      </c>
      <c r="H508">
        <v>2.9480000000000004</v>
      </c>
    </row>
    <row r="509" spans="1:8" x14ac:dyDescent="0.2">
      <c r="A509">
        <v>112933.398</v>
      </c>
      <c r="B509">
        <v>-73.325999999999993</v>
      </c>
      <c r="C509">
        <v>-73.378</v>
      </c>
      <c r="D509">
        <v>2.798</v>
      </c>
      <c r="E509">
        <v>108.64</v>
      </c>
      <c r="F509">
        <v>120</v>
      </c>
      <c r="G509">
        <v>63.161000000000001</v>
      </c>
      <c r="H509">
        <v>2.5399000000000003</v>
      </c>
    </row>
    <row r="510" spans="1:8" x14ac:dyDescent="0.2">
      <c r="A510">
        <v>112935.258</v>
      </c>
      <c r="B510">
        <v>-73.381</v>
      </c>
      <c r="C510">
        <v>-73.438999999999993</v>
      </c>
      <c r="D510">
        <v>3.2650000000000001</v>
      </c>
      <c r="E510">
        <v>98.281999999999996</v>
      </c>
      <c r="F510">
        <v>120</v>
      </c>
      <c r="G510">
        <v>64.358000000000004</v>
      </c>
      <c r="H510">
        <v>2.1637000000000004</v>
      </c>
    </row>
    <row r="511" spans="1:8" x14ac:dyDescent="0.2">
      <c r="A511">
        <v>112937.766</v>
      </c>
      <c r="B511">
        <v>-73.436000000000007</v>
      </c>
      <c r="C511">
        <v>-73.5</v>
      </c>
      <c r="D511">
        <v>2.4300000000000002</v>
      </c>
      <c r="E511">
        <v>93.683999999999997</v>
      </c>
      <c r="F511">
        <v>120</v>
      </c>
      <c r="G511">
        <v>64.432000000000002</v>
      </c>
      <c r="H511">
        <v>2.0130000000000003</v>
      </c>
    </row>
    <row r="512" spans="1:8" x14ac:dyDescent="0.2">
      <c r="A512">
        <v>1392.9159999999999</v>
      </c>
      <c r="B512">
        <v>-73.555999999999997</v>
      </c>
      <c r="C512">
        <v>-73.555000000000007</v>
      </c>
      <c r="D512">
        <v>0</v>
      </c>
      <c r="E512">
        <v>72.040000000000006</v>
      </c>
      <c r="F512">
        <v>120</v>
      </c>
      <c r="G512">
        <v>67.096000000000004</v>
      </c>
      <c r="H512">
        <v>1.4014000000000002</v>
      </c>
    </row>
    <row r="513" spans="1:8" x14ac:dyDescent="0.2">
      <c r="A513">
        <v>1395.0519999999999</v>
      </c>
      <c r="B513">
        <v>-73.608000000000004</v>
      </c>
      <c r="C513">
        <v>-73.606999999999999</v>
      </c>
      <c r="D513">
        <v>2.4460000000000002</v>
      </c>
      <c r="E513">
        <v>86.891999999999996</v>
      </c>
      <c r="F513">
        <v>120</v>
      </c>
      <c r="G513">
        <v>65.488</v>
      </c>
      <c r="H513">
        <v>1.8106</v>
      </c>
    </row>
    <row r="514" spans="1:8" x14ac:dyDescent="0.2">
      <c r="A514">
        <v>1397.212</v>
      </c>
      <c r="B514">
        <v>-73.665999999999997</v>
      </c>
      <c r="C514">
        <v>-73.665000000000006</v>
      </c>
      <c r="D514">
        <v>2.6829999999999998</v>
      </c>
      <c r="E514">
        <v>89.491</v>
      </c>
      <c r="F514">
        <v>120</v>
      </c>
      <c r="G514">
        <v>65.433000000000007</v>
      </c>
      <c r="H514">
        <v>1.8887000000000003</v>
      </c>
    </row>
    <row r="515" spans="1:8" x14ac:dyDescent="0.2">
      <c r="A515">
        <v>1399.046</v>
      </c>
      <c r="B515">
        <v>-73.718000000000004</v>
      </c>
      <c r="C515">
        <v>-73.716999999999999</v>
      </c>
      <c r="D515">
        <v>2.8220000000000001</v>
      </c>
      <c r="E515">
        <v>84.962999999999994</v>
      </c>
      <c r="F515">
        <v>120</v>
      </c>
      <c r="G515">
        <v>65.108999999999995</v>
      </c>
      <c r="H515">
        <v>1.7534000000000003</v>
      </c>
    </row>
    <row r="516" spans="1:8" x14ac:dyDescent="0.2">
      <c r="A516">
        <v>1401.49</v>
      </c>
      <c r="B516">
        <v>-73.775999999999996</v>
      </c>
      <c r="C516">
        <v>-73.774000000000001</v>
      </c>
      <c r="D516">
        <v>2.327</v>
      </c>
      <c r="E516">
        <v>85.864000000000004</v>
      </c>
      <c r="F516">
        <v>120</v>
      </c>
      <c r="G516">
        <v>65.802999999999997</v>
      </c>
      <c r="H516">
        <v>1.7798000000000003</v>
      </c>
    </row>
    <row r="517" spans="1:8" x14ac:dyDescent="0.2">
      <c r="A517">
        <v>1403.32</v>
      </c>
      <c r="B517">
        <v>-73.828000000000003</v>
      </c>
      <c r="C517">
        <v>-73.825999999999993</v>
      </c>
      <c r="D517">
        <v>2.827</v>
      </c>
      <c r="E517">
        <v>101.845</v>
      </c>
      <c r="F517">
        <v>120</v>
      </c>
      <c r="G517">
        <v>64.632000000000005</v>
      </c>
      <c r="H517">
        <v>2.2968000000000002</v>
      </c>
    </row>
    <row r="518" spans="1:8" x14ac:dyDescent="0.2">
      <c r="A518">
        <v>1405.1959999999999</v>
      </c>
      <c r="B518">
        <v>-73.887</v>
      </c>
      <c r="C518">
        <v>-73.885000000000005</v>
      </c>
      <c r="D518">
        <v>3.1579999999999999</v>
      </c>
      <c r="E518">
        <v>119.46</v>
      </c>
      <c r="F518">
        <v>120</v>
      </c>
      <c r="G518">
        <v>60.805999999999997</v>
      </c>
      <c r="H518">
        <v>3.0074000000000001</v>
      </c>
    </row>
    <row r="519" spans="1:8" x14ac:dyDescent="0.2">
      <c r="A519">
        <v>1407.068</v>
      </c>
      <c r="B519">
        <v>-73.944000000000003</v>
      </c>
      <c r="C519">
        <v>-73.941999999999993</v>
      </c>
      <c r="D519">
        <v>3.036</v>
      </c>
      <c r="E519">
        <v>131.84</v>
      </c>
      <c r="F519">
        <v>120</v>
      </c>
      <c r="G519">
        <v>61.497</v>
      </c>
      <c r="H519">
        <v>3.6355000000000004</v>
      </c>
    </row>
    <row r="520" spans="1:8" x14ac:dyDescent="0.2">
      <c r="A520">
        <v>1408.9369999999999</v>
      </c>
      <c r="B520">
        <v>-74</v>
      </c>
      <c r="C520">
        <v>-73.997</v>
      </c>
      <c r="D520">
        <v>2.944</v>
      </c>
      <c r="E520">
        <v>133.81899999999999</v>
      </c>
      <c r="F520">
        <v>120</v>
      </c>
      <c r="G520">
        <v>60.441000000000003</v>
      </c>
      <c r="H520">
        <v>3.7488000000000001</v>
      </c>
    </row>
    <row r="521" spans="1:8" x14ac:dyDescent="0.2">
      <c r="A521">
        <v>1410.81</v>
      </c>
      <c r="B521">
        <v>-74.05</v>
      </c>
      <c r="C521">
        <v>-74.046999999999997</v>
      </c>
      <c r="D521">
        <v>2.677</v>
      </c>
      <c r="E521">
        <v>133.255</v>
      </c>
      <c r="F521">
        <v>120</v>
      </c>
      <c r="G521">
        <v>60.33</v>
      </c>
      <c r="H521">
        <v>3.7158000000000002</v>
      </c>
    </row>
    <row r="522" spans="1:8" x14ac:dyDescent="0.2">
      <c r="A522">
        <v>1412.9780000000001</v>
      </c>
      <c r="B522">
        <v>-74.103999999999999</v>
      </c>
      <c r="C522">
        <v>-74.100999999999999</v>
      </c>
      <c r="D522">
        <v>2.4820000000000002</v>
      </c>
      <c r="E522">
        <v>131.959</v>
      </c>
      <c r="F522">
        <v>120</v>
      </c>
      <c r="G522">
        <v>60.484000000000002</v>
      </c>
      <c r="H522">
        <v>3.6421000000000001</v>
      </c>
    </row>
    <row r="523" spans="1:8" x14ac:dyDescent="0.2">
      <c r="A523">
        <v>1415.423</v>
      </c>
      <c r="B523">
        <v>-74.158000000000001</v>
      </c>
      <c r="C523">
        <v>-74.153999999999996</v>
      </c>
      <c r="D523">
        <v>2.1800000000000002</v>
      </c>
      <c r="E523">
        <v>131.87299999999999</v>
      </c>
      <c r="F523">
        <v>120</v>
      </c>
      <c r="G523">
        <v>61.381</v>
      </c>
      <c r="H523">
        <v>3.6377000000000002</v>
      </c>
    </row>
    <row r="524" spans="1:8" x14ac:dyDescent="0.2">
      <c r="A524">
        <v>1417.2529999999999</v>
      </c>
      <c r="B524">
        <v>-74.209999999999994</v>
      </c>
      <c r="C524">
        <v>-74.206000000000003</v>
      </c>
      <c r="D524">
        <v>2.8109999999999999</v>
      </c>
      <c r="E524">
        <v>132.49600000000001</v>
      </c>
      <c r="F524">
        <v>120</v>
      </c>
      <c r="G524">
        <v>61.002000000000002</v>
      </c>
      <c r="H524">
        <v>3.6729000000000003</v>
      </c>
    </row>
    <row r="525" spans="1:8" x14ac:dyDescent="0.2">
      <c r="A525">
        <v>1419.085</v>
      </c>
      <c r="B525">
        <v>-74.263000000000005</v>
      </c>
      <c r="C525">
        <v>-74.257999999999996</v>
      </c>
      <c r="D525">
        <v>2.883</v>
      </c>
      <c r="E525">
        <v>133.20099999999999</v>
      </c>
      <c r="F525">
        <v>120</v>
      </c>
      <c r="G525">
        <v>60.183</v>
      </c>
      <c r="H525">
        <v>3.7125000000000004</v>
      </c>
    </row>
    <row r="526" spans="1:8" x14ac:dyDescent="0.2">
      <c r="A526">
        <v>1420.9159999999999</v>
      </c>
      <c r="B526">
        <v>-74.313000000000002</v>
      </c>
      <c r="C526">
        <v>-74.308999999999997</v>
      </c>
      <c r="D526">
        <v>2.7589999999999999</v>
      </c>
      <c r="E526">
        <v>135.001</v>
      </c>
      <c r="F526">
        <v>120</v>
      </c>
      <c r="G526">
        <v>60.76</v>
      </c>
      <c r="H526">
        <v>3.8181000000000003</v>
      </c>
    </row>
    <row r="527" spans="1:8" x14ac:dyDescent="0.2">
      <c r="A527">
        <v>1422.788</v>
      </c>
      <c r="B527">
        <v>-74.364999999999995</v>
      </c>
      <c r="C527">
        <v>-74.36</v>
      </c>
      <c r="D527">
        <v>2.72</v>
      </c>
      <c r="E527">
        <v>135.02699999999999</v>
      </c>
      <c r="F527">
        <v>120</v>
      </c>
      <c r="G527">
        <v>60.488999999999997</v>
      </c>
      <c r="H527">
        <v>3.8192000000000004</v>
      </c>
    </row>
    <row r="528" spans="1:8" x14ac:dyDescent="0.2">
      <c r="A528">
        <v>1424.66</v>
      </c>
      <c r="B528">
        <v>-74.418999999999997</v>
      </c>
      <c r="C528">
        <v>-74.414000000000001</v>
      </c>
      <c r="D528">
        <v>2.9039999999999999</v>
      </c>
      <c r="E528">
        <v>134.489</v>
      </c>
      <c r="F528">
        <v>120</v>
      </c>
      <c r="G528">
        <v>59.783999999999999</v>
      </c>
      <c r="H528">
        <v>3.7873000000000006</v>
      </c>
    </row>
    <row r="529" spans="1:8" x14ac:dyDescent="0.2">
      <c r="A529">
        <v>1426.5340000000001</v>
      </c>
      <c r="B529">
        <v>-74.472999999999999</v>
      </c>
      <c r="C529">
        <v>-74.468000000000004</v>
      </c>
      <c r="D529">
        <v>2.8610000000000002</v>
      </c>
      <c r="E529">
        <v>133.4</v>
      </c>
      <c r="F529">
        <v>120</v>
      </c>
      <c r="G529">
        <v>60.817</v>
      </c>
      <c r="H529">
        <v>3.7246000000000006</v>
      </c>
    </row>
    <row r="530" spans="1:8" x14ac:dyDescent="0.2">
      <c r="A530">
        <v>1428.4010000000001</v>
      </c>
      <c r="B530">
        <v>-74.524000000000001</v>
      </c>
      <c r="C530">
        <v>-74.518000000000001</v>
      </c>
      <c r="D530">
        <v>2.6749999999999998</v>
      </c>
      <c r="E530">
        <v>134.04900000000001</v>
      </c>
      <c r="F530">
        <v>120</v>
      </c>
      <c r="G530">
        <v>60.725999999999999</v>
      </c>
      <c r="H530">
        <v>3.762</v>
      </c>
    </row>
    <row r="531" spans="1:8" x14ac:dyDescent="0.2">
      <c r="A531">
        <v>1430.279</v>
      </c>
      <c r="B531">
        <v>-74.575000000000003</v>
      </c>
      <c r="C531">
        <v>-74.569000000000003</v>
      </c>
      <c r="D531">
        <v>2.734</v>
      </c>
      <c r="E531">
        <v>134.68100000000001</v>
      </c>
      <c r="F531">
        <v>120</v>
      </c>
      <c r="G531">
        <v>60.453000000000003</v>
      </c>
      <c r="H531">
        <v>3.7994000000000003</v>
      </c>
    </row>
    <row r="532" spans="1:8" x14ac:dyDescent="0.2">
      <c r="A532">
        <v>1432.7750000000001</v>
      </c>
      <c r="B532">
        <v>-74.635000000000005</v>
      </c>
      <c r="C532">
        <v>-74.628</v>
      </c>
      <c r="D532">
        <v>2.3650000000000002</v>
      </c>
      <c r="E532">
        <v>133.26300000000001</v>
      </c>
      <c r="F532">
        <v>120</v>
      </c>
      <c r="G532">
        <v>60.189</v>
      </c>
      <c r="H532">
        <v>3.7158000000000002</v>
      </c>
    </row>
    <row r="533" spans="1:8" x14ac:dyDescent="0.2">
      <c r="A533">
        <v>1434.65</v>
      </c>
      <c r="B533">
        <v>-74.688000000000002</v>
      </c>
      <c r="C533">
        <v>-74.680999999999997</v>
      </c>
      <c r="D533">
        <v>2.8380000000000001</v>
      </c>
      <c r="E533">
        <v>133.35400000000001</v>
      </c>
      <c r="F533">
        <v>120</v>
      </c>
      <c r="G533">
        <v>60.631</v>
      </c>
      <c r="H533">
        <v>3.7213000000000003</v>
      </c>
    </row>
    <row r="534" spans="1:8" x14ac:dyDescent="0.2">
      <c r="A534">
        <v>1436.5229999999999</v>
      </c>
      <c r="B534">
        <v>-74.739000000000004</v>
      </c>
      <c r="C534">
        <v>-74.731999999999999</v>
      </c>
      <c r="D534">
        <v>2.6890000000000001</v>
      </c>
      <c r="E534">
        <v>133.601</v>
      </c>
      <c r="F534">
        <v>120</v>
      </c>
      <c r="G534">
        <v>60.408000000000001</v>
      </c>
      <c r="H534">
        <v>3.7356000000000003</v>
      </c>
    </row>
    <row r="535" spans="1:8" x14ac:dyDescent="0.2">
      <c r="A535">
        <v>1438.665</v>
      </c>
      <c r="B535">
        <v>-74.795000000000002</v>
      </c>
      <c r="C535">
        <v>-74.787999999999997</v>
      </c>
      <c r="D535">
        <v>2.617</v>
      </c>
      <c r="E535">
        <v>133.52000000000001</v>
      </c>
      <c r="F535">
        <v>120</v>
      </c>
      <c r="G535">
        <v>59.890999999999998</v>
      </c>
      <c r="H535">
        <v>3.7312000000000003</v>
      </c>
    </row>
    <row r="536" spans="1:8" x14ac:dyDescent="0.2">
      <c r="A536">
        <v>1440.8019999999999</v>
      </c>
      <c r="B536">
        <v>-74.847999999999999</v>
      </c>
      <c r="C536">
        <v>-74.84</v>
      </c>
      <c r="D536">
        <v>2.4500000000000002</v>
      </c>
      <c r="E536">
        <v>132.45500000000001</v>
      </c>
      <c r="F536">
        <v>120</v>
      </c>
      <c r="G536">
        <v>60.698999999999998</v>
      </c>
      <c r="H536">
        <v>3.6696</v>
      </c>
    </row>
    <row r="537" spans="1:8" x14ac:dyDescent="0.2">
      <c r="A537">
        <v>1442.9469999999999</v>
      </c>
      <c r="B537">
        <v>-74.903999999999996</v>
      </c>
      <c r="C537">
        <v>-74.896000000000001</v>
      </c>
      <c r="D537">
        <v>2.5939999999999999</v>
      </c>
      <c r="E537">
        <v>131.869</v>
      </c>
      <c r="F537">
        <v>120</v>
      </c>
      <c r="G537">
        <v>61.082000000000001</v>
      </c>
      <c r="H537">
        <v>3.6366000000000005</v>
      </c>
    </row>
    <row r="538" spans="1:8" x14ac:dyDescent="0.2">
      <c r="A538">
        <v>1445.136</v>
      </c>
      <c r="B538">
        <v>-74.956999999999994</v>
      </c>
      <c r="C538">
        <v>-74.948999999999998</v>
      </c>
      <c r="D538">
        <v>2.444</v>
      </c>
      <c r="E538">
        <v>131.68700000000001</v>
      </c>
      <c r="F538">
        <v>120</v>
      </c>
      <c r="G538">
        <v>60.472999999999999</v>
      </c>
      <c r="H538">
        <v>3.6267000000000005</v>
      </c>
    </row>
    <row r="539" spans="1:8" x14ac:dyDescent="0.2">
      <c r="A539">
        <v>1447.3330000000001</v>
      </c>
      <c r="B539">
        <v>-75.009</v>
      </c>
      <c r="C539">
        <v>-75.001000000000005</v>
      </c>
      <c r="D539">
        <v>2.3490000000000002</v>
      </c>
      <c r="E539">
        <v>129.49299999999999</v>
      </c>
      <c r="F539">
        <v>120</v>
      </c>
      <c r="G539">
        <v>61.634</v>
      </c>
      <c r="H539">
        <v>3.5057</v>
      </c>
    </row>
    <row r="540" spans="1:8" x14ac:dyDescent="0.2">
      <c r="A540">
        <v>1449.835</v>
      </c>
      <c r="B540">
        <v>-75.063999999999993</v>
      </c>
      <c r="C540">
        <v>-75.055000000000007</v>
      </c>
      <c r="D540">
        <v>2.17</v>
      </c>
      <c r="E540">
        <v>124.916</v>
      </c>
      <c r="F540">
        <v>120</v>
      </c>
      <c r="G540">
        <v>61.277000000000001</v>
      </c>
      <c r="H540">
        <v>3.2681000000000004</v>
      </c>
    </row>
    <row r="541" spans="1:8" x14ac:dyDescent="0.2">
      <c r="A541">
        <v>1451.971</v>
      </c>
      <c r="B541">
        <v>-75.117000000000004</v>
      </c>
      <c r="C541">
        <v>-75.108000000000004</v>
      </c>
      <c r="D541">
        <v>2.48</v>
      </c>
      <c r="E541">
        <v>117.629</v>
      </c>
      <c r="F541">
        <v>120</v>
      </c>
      <c r="G541">
        <v>62.37</v>
      </c>
      <c r="H541">
        <v>2.9249000000000001</v>
      </c>
    </row>
    <row r="542" spans="1:8" x14ac:dyDescent="0.2">
      <c r="A542">
        <v>1454.4110000000001</v>
      </c>
      <c r="B542">
        <v>-75.171999999999997</v>
      </c>
      <c r="C542">
        <v>-75.162999999999997</v>
      </c>
      <c r="D542">
        <v>2.2389999999999999</v>
      </c>
      <c r="E542">
        <v>113.411</v>
      </c>
      <c r="F542">
        <v>120</v>
      </c>
      <c r="G542">
        <v>62.277000000000001</v>
      </c>
      <c r="H542">
        <v>2.7434000000000003</v>
      </c>
    </row>
    <row r="543" spans="1:8" x14ac:dyDescent="0.2">
      <c r="A543">
        <v>1456.8530000000001</v>
      </c>
      <c r="B543">
        <v>-75.224000000000004</v>
      </c>
      <c r="C543">
        <v>-75.213999999999999</v>
      </c>
      <c r="D543">
        <v>2.093</v>
      </c>
      <c r="E543">
        <v>115.316</v>
      </c>
      <c r="F543">
        <v>120</v>
      </c>
      <c r="G543">
        <v>63.064</v>
      </c>
      <c r="H543">
        <v>2.8237000000000005</v>
      </c>
    </row>
    <row r="544" spans="1:8" x14ac:dyDescent="0.2">
      <c r="A544">
        <v>1459.2919999999999</v>
      </c>
      <c r="B544">
        <v>-75.278000000000006</v>
      </c>
      <c r="C544">
        <v>-75.268000000000001</v>
      </c>
      <c r="D544">
        <v>2.2000000000000002</v>
      </c>
      <c r="E544">
        <v>120.90300000000001</v>
      </c>
      <c r="F544">
        <v>120</v>
      </c>
      <c r="G544">
        <v>62.05</v>
      </c>
      <c r="H544">
        <v>3.0745</v>
      </c>
    </row>
    <row r="545" spans="1:8" x14ac:dyDescent="0.2">
      <c r="A545">
        <v>1461.7909999999999</v>
      </c>
      <c r="B545">
        <v>-75.334000000000003</v>
      </c>
      <c r="C545">
        <v>-75.323999999999998</v>
      </c>
      <c r="D545">
        <v>2.2599999999999998</v>
      </c>
      <c r="E545">
        <v>121.758</v>
      </c>
      <c r="F545">
        <v>120</v>
      </c>
      <c r="G545">
        <v>61.994999999999997</v>
      </c>
      <c r="H545">
        <v>3.1152000000000002</v>
      </c>
    </row>
    <row r="546" spans="1:8" x14ac:dyDescent="0.2">
      <c r="A546">
        <v>1464.2940000000001</v>
      </c>
      <c r="B546">
        <v>-75.385000000000005</v>
      </c>
      <c r="C546">
        <v>-75.375</v>
      </c>
      <c r="D546">
        <v>2.02</v>
      </c>
      <c r="E546">
        <v>101.754</v>
      </c>
      <c r="F546">
        <v>120</v>
      </c>
      <c r="G546">
        <v>64.254000000000005</v>
      </c>
      <c r="H546">
        <v>2.2935000000000003</v>
      </c>
    </row>
    <row r="547" spans="1:8" x14ac:dyDescent="0.2">
      <c r="A547">
        <v>1466.4860000000001</v>
      </c>
      <c r="B547">
        <v>-75.436999999999998</v>
      </c>
      <c r="C547">
        <v>-75.426000000000002</v>
      </c>
      <c r="D547">
        <v>2.355</v>
      </c>
      <c r="E547">
        <v>83.555999999999997</v>
      </c>
      <c r="F547">
        <v>120</v>
      </c>
      <c r="G547">
        <v>65.183999999999997</v>
      </c>
      <c r="H547">
        <v>1.7127000000000001</v>
      </c>
    </row>
    <row r="548" spans="1:8" x14ac:dyDescent="0.2">
      <c r="A548">
        <v>1468.681</v>
      </c>
      <c r="B548">
        <v>-75.491</v>
      </c>
      <c r="C548">
        <v>-75.48</v>
      </c>
      <c r="D548">
        <v>2.44</v>
      </c>
      <c r="E548">
        <v>71.816999999999993</v>
      </c>
      <c r="F548">
        <v>120</v>
      </c>
      <c r="G548">
        <v>66.161000000000001</v>
      </c>
      <c r="H548">
        <v>1.3958999999999999</v>
      </c>
    </row>
    <row r="549" spans="1:8" x14ac:dyDescent="0.2">
      <c r="A549">
        <v>1470.8679999999999</v>
      </c>
      <c r="B549">
        <v>-75.542000000000002</v>
      </c>
      <c r="C549">
        <v>-75.53</v>
      </c>
      <c r="D549">
        <v>2.302</v>
      </c>
      <c r="E549">
        <v>75.748000000000005</v>
      </c>
      <c r="F549">
        <v>120</v>
      </c>
      <c r="G549">
        <v>65.873000000000005</v>
      </c>
      <c r="H549">
        <v>1.4982000000000002</v>
      </c>
    </row>
    <row r="550" spans="1:8" x14ac:dyDescent="0.2">
      <c r="A550">
        <v>1473.057</v>
      </c>
      <c r="B550">
        <v>-75.593000000000004</v>
      </c>
      <c r="C550">
        <v>-75.581000000000003</v>
      </c>
      <c r="D550">
        <v>2.3180000000000001</v>
      </c>
      <c r="E550">
        <v>76.206999999999994</v>
      </c>
      <c r="F550">
        <v>120</v>
      </c>
      <c r="G550">
        <v>67.224000000000004</v>
      </c>
      <c r="H550">
        <v>1.5103000000000002</v>
      </c>
    </row>
    <row r="551" spans="1:8" x14ac:dyDescent="0.2">
      <c r="A551">
        <v>1475.22</v>
      </c>
      <c r="B551">
        <v>-75.644000000000005</v>
      </c>
      <c r="C551">
        <v>-75.632000000000005</v>
      </c>
      <c r="D551">
        <v>2.383</v>
      </c>
      <c r="E551">
        <v>74.263999999999996</v>
      </c>
      <c r="F551">
        <v>120</v>
      </c>
      <c r="G551">
        <v>67.39</v>
      </c>
      <c r="H551">
        <v>1.4586000000000001</v>
      </c>
    </row>
    <row r="552" spans="1:8" x14ac:dyDescent="0.2">
      <c r="A552">
        <v>1477.6579999999999</v>
      </c>
      <c r="B552">
        <v>-75.700999999999993</v>
      </c>
      <c r="C552">
        <v>-75.688999999999993</v>
      </c>
      <c r="D552">
        <v>2.3199999999999998</v>
      </c>
      <c r="E552">
        <v>76.582999999999998</v>
      </c>
      <c r="F552">
        <v>120</v>
      </c>
      <c r="G552">
        <v>66.742000000000004</v>
      </c>
      <c r="H552">
        <v>1.5202</v>
      </c>
    </row>
    <row r="553" spans="1:8" x14ac:dyDescent="0.2">
      <c r="A553">
        <v>1480.097</v>
      </c>
      <c r="B553">
        <v>-75.757999999999996</v>
      </c>
      <c r="C553">
        <v>-75.745000000000005</v>
      </c>
      <c r="D553">
        <v>2.3069999999999999</v>
      </c>
      <c r="E553">
        <v>75.076999999999998</v>
      </c>
      <c r="F553">
        <v>120</v>
      </c>
      <c r="G553">
        <v>66.769000000000005</v>
      </c>
      <c r="H553">
        <v>1.4806000000000001</v>
      </c>
    </row>
    <row r="554" spans="1:8" x14ac:dyDescent="0.2">
      <c r="A554">
        <v>1482.8440000000001</v>
      </c>
      <c r="B554">
        <v>-75.813000000000002</v>
      </c>
      <c r="C554">
        <v>-75.799000000000007</v>
      </c>
      <c r="D554">
        <v>1.976</v>
      </c>
      <c r="E554">
        <v>80.290999999999997</v>
      </c>
      <c r="F554">
        <v>120</v>
      </c>
      <c r="G554">
        <v>66.207999999999998</v>
      </c>
      <c r="H554">
        <v>1.6203000000000003</v>
      </c>
    </row>
    <row r="555" spans="1:8" x14ac:dyDescent="0.2">
      <c r="A555">
        <v>1485.2840000000001</v>
      </c>
      <c r="B555">
        <v>-75.863</v>
      </c>
      <c r="C555">
        <v>-75.849999999999994</v>
      </c>
      <c r="D555">
        <v>2.0550000000000002</v>
      </c>
      <c r="E555">
        <v>83.525999999999996</v>
      </c>
      <c r="F555">
        <v>120</v>
      </c>
      <c r="G555">
        <v>66.379000000000005</v>
      </c>
      <c r="H555">
        <v>1.7116000000000002</v>
      </c>
    </row>
    <row r="556" spans="1:8" x14ac:dyDescent="0.2">
      <c r="A556">
        <v>1487.7270000000001</v>
      </c>
      <c r="B556">
        <v>-75.917000000000002</v>
      </c>
      <c r="C556">
        <v>-75.903000000000006</v>
      </c>
      <c r="D556">
        <v>2.1819999999999999</v>
      </c>
      <c r="E556">
        <v>85.034000000000006</v>
      </c>
      <c r="F556">
        <v>120</v>
      </c>
      <c r="G556">
        <v>66.802999999999997</v>
      </c>
      <c r="H556">
        <v>1.7556000000000003</v>
      </c>
    </row>
    <row r="557" spans="1:8" x14ac:dyDescent="0.2">
      <c r="A557">
        <v>1490.1679999999999</v>
      </c>
      <c r="B557">
        <v>-75.971000000000004</v>
      </c>
      <c r="C557">
        <v>-75.956999999999994</v>
      </c>
      <c r="D557">
        <v>2.2280000000000002</v>
      </c>
      <c r="E557">
        <v>72.844999999999999</v>
      </c>
      <c r="F557">
        <v>120</v>
      </c>
      <c r="G557">
        <v>67.3</v>
      </c>
      <c r="H557">
        <v>1.4223000000000001</v>
      </c>
    </row>
    <row r="558" spans="1:8" x14ac:dyDescent="0.2">
      <c r="A558">
        <v>1492.6110000000001</v>
      </c>
      <c r="B558">
        <v>-76.027000000000001</v>
      </c>
      <c r="C558">
        <v>-76.013000000000005</v>
      </c>
      <c r="D558">
        <v>2.2679999999999998</v>
      </c>
      <c r="E558">
        <v>68.591999999999999</v>
      </c>
      <c r="F558">
        <v>120</v>
      </c>
      <c r="G558">
        <v>68.197999999999993</v>
      </c>
      <c r="H558">
        <v>1.3156000000000001</v>
      </c>
    </row>
    <row r="559" spans="1:8" x14ac:dyDescent="0.2">
      <c r="A559">
        <v>1495.05</v>
      </c>
      <c r="B559">
        <v>-76.081000000000003</v>
      </c>
      <c r="C559">
        <v>-76.066999999999993</v>
      </c>
      <c r="D559">
        <v>2.2210000000000001</v>
      </c>
      <c r="E559">
        <v>64.576999999999998</v>
      </c>
      <c r="F559">
        <v>120</v>
      </c>
      <c r="G559">
        <v>67.238</v>
      </c>
      <c r="H559">
        <v>1.2177</v>
      </c>
    </row>
    <row r="560" spans="1:8" x14ac:dyDescent="0.2">
      <c r="A560">
        <v>1497.5</v>
      </c>
      <c r="B560">
        <v>-76.134</v>
      </c>
      <c r="C560">
        <v>-76.119</v>
      </c>
      <c r="D560">
        <v>2.1349999999999998</v>
      </c>
      <c r="E560">
        <v>73.745000000000005</v>
      </c>
      <c r="F560">
        <v>120</v>
      </c>
      <c r="G560">
        <v>67.084999999999994</v>
      </c>
      <c r="H560">
        <v>1.4454000000000002</v>
      </c>
    </row>
    <row r="561" spans="1:8" x14ac:dyDescent="0.2">
      <c r="A561">
        <v>1499.9570000000001</v>
      </c>
      <c r="B561">
        <v>-76.188999999999993</v>
      </c>
      <c r="C561">
        <v>-76.174000000000007</v>
      </c>
      <c r="D561">
        <v>2.2389999999999999</v>
      </c>
      <c r="E561">
        <v>75.069999999999993</v>
      </c>
      <c r="F561">
        <v>120</v>
      </c>
      <c r="G561">
        <v>67.215000000000003</v>
      </c>
      <c r="H561">
        <v>1.4795</v>
      </c>
    </row>
    <row r="562" spans="1:8" x14ac:dyDescent="0.2">
      <c r="A562">
        <v>1502.7449999999999</v>
      </c>
      <c r="B562">
        <v>-76.244</v>
      </c>
      <c r="C562">
        <v>-76.227999999999994</v>
      </c>
      <c r="D562">
        <v>1.9390000000000001</v>
      </c>
      <c r="E562">
        <v>78.173000000000002</v>
      </c>
      <c r="F562">
        <v>120</v>
      </c>
      <c r="G562">
        <v>66.438000000000002</v>
      </c>
      <c r="H562">
        <v>1.5631000000000002</v>
      </c>
    </row>
    <row r="563" spans="1:8" x14ac:dyDescent="0.2">
      <c r="A563">
        <v>1505.1859999999999</v>
      </c>
      <c r="B563">
        <v>-76.293999999999997</v>
      </c>
      <c r="C563">
        <v>-76.278000000000006</v>
      </c>
      <c r="D563">
        <v>2.052</v>
      </c>
      <c r="E563">
        <v>73.027000000000001</v>
      </c>
      <c r="F563">
        <v>120</v>
      </c>
      <c r="G563">
        <v>66.897000000000006</v>
      </c>
      <c r="H563">
        <v>1.4267000000000001</v>
      </c>
    </row>
    <row r="564" spans="1:8" x14ac:dyDescent="0.2">
      <c r="A564">
        <v>1507.6289999999999</v>
      </c>
      <c r="B564">
        <v>-76.346999999999994</v>
      </c>
      <c r="C564">
        <v>-76.331000000000003</v>
      </c>
      <c r="D564">
        <v>2.1549999999999998</v>
      </c>
      <c r="E564">
        <v>70.730999999999995</v>
      </c>
      <c r="F564">
        <v>120</v>
      </c>
      <c r="G564">
        <v>67.442999999999998</v>
      </c>
      <c r="H564">
        <v>1.3684000000000001</v>
      </c>
    </row>
    <row r="565" spans="1:8" x14ac:dyDescent="0.2">
      <c r="A565">
        <v>1510.4090000000001</v>
      </c>
      <c r="B565">
        <v>-76.403000000000006</v>
      </c>
      <c r="C565">
        <v>-76.387</v>
      </c>
      <c r="D565">
        <v>1.9990000000000001</v>
      </c>
      <c r="E565">
        <v>67.147999999999996</v>
      </c>
      <c r="F565">
        <v>120</v>
      </c>
      <c r="G565">
        <v>68.646000000000001</v>
      </c>
      <c r="H565">
        <v>1.2804</v>
      </c>
    </row>
    <row r="566" spans="1:8" x14ac:dyDescent="0.2">
      <c r="A566">
        <v>1513.49</v>
      </c>
      <c r="B566">
        <v>-76.456999999999994</v>
      </c>
      <c r="C566">
        <v>-76.44</v>
      </c>
      <c r="D566">
        <v>1.7509999999999999</v>
      </c>
      <c r="E566">
        <v>69.293999999999997</v>
      </c>
      <c r="F566">
        <v>120</v>
      </c>
      <c r="G566">
        <v>67.391000000000005</v>
      </c>
      <c r="H566">
        <v>1.3321000000000003</v>
      </c>
    </row>
    <row r="567" spans="1:8" x14ac:dyDescent="0.2">
      <c r="A567">
        <v>1515.9639999999999</v>
      </c>
      <c r="B567">
        <v>-76.507999999999996</v>
      </c>
      <c r="C567">
        <v>-76.491</v>
      </c>
      <c r="D567">
        <v>2.0539999999999998</v>
      </c>
      <c r="E567">
        <v>70.661000000000001</v>
      </c>
      <c r="F567">
        <v>120</v>
      </c>
      <c r="G567">
        <v>68.552999999999997</v>
      </c>
      <c r="H567">
        <v>1.3662000000000001</v>
      </c>
    </row>
    <row r="568" spans="1:8" x14ac:dyDescent="0.2">
      <c r="A568">
        <v>1518.711</v>
      </c>
      <c r="B568">
        <v>-76.561000000000007</v>
      </c>
      <c r="C568">
        <v>-76.543000000000006</v>
      </c>
      <c r="D568">
        <v>1.891</v>
      </c>
      <c r="E568">
        <v>71.025000000000006</v>
      </c>
      <c r="F568">
        <v>120</v>
      </c>
      <c r="G568">
        <v>68.462000000000003</v>
      </c>
      <c r="H568">
        <v>1.3761000000000001</v>
      </c>
    </row>
    <row r="569" spans="1:8" x14ac:dyDescent="0.2">
      <c r="A569">
        <v>1521.4659999999999</v>
      </c>
      <c r="B569">
        <v>-76.611999999999995</v>
      </c>
      <c r="C569">
        <v>-76.594999999999999</v>
      </c>
      <c r="D569">
        <v>1.8720000000000001</v>
      </c>
      <c r="E569">
        <v>98.319000000000003</v>
      </c>
      <c r="F569">
        <v>120</v>
      </c>
      <c r="G569">
        <v>65.738</v>
      </c>
      <c r="H569">
        <v>2.1736</v>
      </c>
    </row>
    <row r="570" spans="1:8" x14ac:dyDescent="0.2">
      <c r="A570">
        <v>1524.2249999999999</v>
      </c>
      <c r="B570">
        <v>-76.665000000000006</v>
      </c>
      <c r="C570">
        <v>-76.647000000000006</v>
      </c>
      <c r="D570">
        <v>1.8959999999999999</v>
      </c>
      <c r="E570">
        <v>101.627</v>
      </c>
      <c r="F570">
        <v>120</v>
      </c>
      <c r="G570">
        <v>64.864999999999995</v>
      </c>
      <c r="H570">
        <v>2.2891000000000004</v>
      </c>
    </row>
    <row r="571" spans="1:8" x14ac:dyDescent="0.2">
      <c r="A571">
        <v>1526.364</v>
      </c>
      <c r="B571">
        <v>-76.715999999999994</v>
      </c>
      <c r="C571">
        <v>-76.697999999999993</v>
      </c>
      <c r="D571">
        <v>2.3919999999999999</v>
      </c>
      <c r="E571">
        <v>97.138999999999996</v>
      </c>
      <c r="F571">
        <v>120</v>
      </c>
      <c r="G571">
        <v>64.863</v>
      </c>
      <c r="H571">
        <v>2.1339999999999999</v>
      </c>
    </row>
    <row r="572" spans="1:8" x14ac:dyDescent="0.2">
      <c r="A572">
        <v>1528.875</v>
      </c>
      <c r="B572">
        <v>-76.771000000000001</v>
      </c>
      <c r="C572">
        <v>-76.753</v>
      </c>
      <c r="D572">
        <v>2.1720000000000002</v>
      </c>
      <c r="E572">
        <v>67.387</v>
      </c>
      <c r="F572">
        <v>120</v>
      </c>
      <c r="G572">
        <v>68.938999999999993</v>
      </c>
      <c r="H572">
        <v>1.2859</v>
      </c>
    </row>
    <row r="573" spans="1:8" x14ac:dyDescent="0.2">
      <c r="A573">
        <v>1531.374</v>
      </c>
      <c r="B573">
        <v>-76.825000000000003</v>
      </c>
      <c r="C573">
        <v>-76.805999999999997</v>
      </c>
      <c r="D573">
        <v>2.1349999999999998</v>
      </c>
      <c r="E573">
        <v>67.611999999999995</v>
      </c>
      <c r="F573">
        <v>120</v>
      </c>
      <c r="G573">
        <v>67.278999999999996</v>
      </c>
      <c r="H573">
        <v>1.2914000000000001</v>
      </c>
    </row>
    <row r="574" spans="1:8" x14ac:dyDescent="0.2">
      <c r="A574">
        <v>1533.87</v>
      </c>
      <c r="B574">
        <v>-76.881</v>
      </c>
      <c r="C574">
        <v>-76.861999999999995</v>
      </c>
      <c r="D574">
        <v>2.2189999999999999</v>
      </c>
      <c r="E574">
        <v>81.453000000000003</v>
      </c>
      <c r="F574">
        <v>120</v>
      </c>
      <c r="G574">
        <v>66.947000000000003</v>
      </c>
      <c r="H574">
        <v>1.6533</v>
      </c>
    </row>
    <row r="575" spans="1:8" x14ac:dyDescent="0.2">
      <c r="A575">
        <v>1536.681</v>
      </c>
      <c r="B575">
        <v>-76.936000000000007</v>
      </c>
      <c r="C575">
        <v>-76.917000000000002</v>
      </c>
      <c r="D575">
        <v>1.974</v>
      </c>
      <c r="E575">
        <v>87.096999999999994</v>
      </c>
      <c r="F575">
        <v>120</v>
      </c>
      <c r="G575">
        <v>66.088999999999999</v>
      </c>
      <c r="H575">
        <v>1.8161000000000003</v>
      </c>
    </row>
    <row r="576" spans="1:8" x14ac:dyDescent="0.2">
      <c r="A576">
        <v>1539.135</v>
      </c>
      <c r="B576">
        <v>-76.991</v>
      </c>
      <c r="C576">
        <v>-76.971999999999994</v>
      </c>
      <c r="D576">
        <v>2.2229999999999999</v>
      </c>
      <c r="E576">
        <v>69.204999999999998</v>
      </c>
      <c r="F576">
        <v>120</v>
      </c>
      <c r="G576">
        <v>67.438000000000002</v>
      </c>
      <c r="H576">
        <v>1.3299000000000001</v>
      </c>
    </row>
    <row r="577" spans="1:8" x14ac:dyDescent="0.2">
      <c r="A577">
        <v>1541.575</v>
      </c>
      <c r="B577">
        <v>-77.043000000000006</v>
      </c>
      <c r="C577">
        <v>-77.022999999999996</v>
      </c>
      <c r="D577">
        <v>2.1040000000000001</v>
      </c>
      <c r="E577">
        <v>71.064999999999998</v>
      </c>
      <c r="F577">
        <v>120</v>
      </c>
      <c r="G577">
        <v>66.906000000000006</v>
      </c>
      <c r="H577">
        <v>1.3772000000000002</v>
      </c>
    </row>
    <row r="578" spans="1:8" x14ac:dyDescent="0.2">
      <c r="A578">
        <v>1544.3230000000001</v>
      </c>
      <c r="B578">
        <v>-77.097999999999999</v>
      </c>
      <c r="C578">
        <v>-77.078000000000003</v>
      </c>
      <c r="D578">
        <v>1.994</v>
      </c>
      <c r="E578">
        <v>94.965000000000003</v>
      </c>
      <c r="F578">
        <v>120</v>
      </c>
      <c r="G578">
        <v>66.234999999999999</v>
      </c>
      <c r="H578">
        <v>2.0614000000000003</v>
      </c>
    </row>
    <row r="579" spans="1:8" x14ac:dyDescent="0.2">
      <c r="A579">
        <v>1546.7660000000001</v>
      </c>
      <c r="B579">
        <v>-77.149000000000001</v>
      </c>
      <c r="C579">
        <v>-77.128</v>
      </c>
      <c r="D579">
        <v>2.0720000000000001</v>
      </c>
      <c r="E579">
        <v>104.46899999999999</v>
      </c>
      <c r="F579">
        <v>120</v>
      </c>
      <c r="G579">
        <v>64.706999999999994</v>
      </c>
      <c r="H579">
        <v>2.3914</v>
      </c>
    </row>
    <row r="580" spans="1:8" x14ac:dyDescent="0.2">
      <c r="A580">
        <v>1549.51</v>
      </c>
      <c r="B580">
        <v>-77.2</v>
      </c>
      <c r="C580">
        <v>-77.179000000000002</v>
      </c>
      <c r="D580">
        <v>1.859</v>
      </c>
      <c r="E580">
        <v>111.39100000000001</v>
      </c>
      <c r="F580">
        <v>120</v>
      </c>
      <c r="G580">
        <v>63.948999999999998</v>
      </c>
      <c r="H580">
        <v>2.6598000000000002</v>
      </c>
    </row>
    <row r="581" spans="1:8" x14ac:dyDescent="0.2">
      <c r="A581">
        <v>1552.5640000000001</v>
      </c>
      <c r="B581">
        <v>-77.253</v>
      </c>
      <c r="C581">
        <v>-77.231999999999999</v>
      </c>
      <c r="D581">
        <v>1.72</v>
      </c>
      <c r="E581">
        <v>116.233</v>
      </c>
      <c r="F581">
        <v>120</v>
      </c>
      <c r="G581">
        <v>63.941000000000003</v>
      </c>
      <c r="H581">
        <v>2.8633000000000006</v>
      </c>
    </row>
    <row r="582" spans="1:8" x14ac:dyDescent="0.2">
      <c r="A582">
        <v>1555.9659999999999</v>
      </c>
      <c r="B582">
        <v>-77.305000000000007</v>
      </c>
      <c r="C582">
        <v>-77.284000000000006</v>
      </c>
      <c r="D582">
        <v>1.5249999999999999</v>
      </c>
      <c r="E582">
        <v>115.786</v>
      </c>
      <c r="F582">
        <v>120</v>
      </c>
      <c r="G582">
        <v>63.853000000000002</v>
      </c>
      <c r="H582">
        <v>2.8435000000000001</v>
      </c>
    </row>
    <row r="583" spans="1:8" x14ac:dyDescent="0.2">
      <c r="A583">
        <v>1559.35</v>
      </c>
      <c r="B583">
        <v>-77.355999999999995</v>
      </c>
      <c r="C583">
        <v>-77.334000000000003</v>
      </c>
      <c r="D583">
        <v>1.476</v>
      </c>
      <c r="E583">
        <v>117.563</v>
      </c>
      <c r="F583">
        <v>120</v>
      </c>
      <c r="G583">
        <v>63.902000000000001</v>
      </c>
      <c r="H583">
        <v>2.9216000000000002</v>
      </c>
    </row>
    <row r="584" spans="1:8" x14ac:dyDescent="0.2">
      <c r="A584">
        <v>1563.3140000000001</v>
      </c>
      <c r="B584">
        <v>-77.409000000000006</v>
      </c>
      <c r="C584">
        <v>-77.387</v>
      </c>
      <c r="D584">
        <v>1.337</v>
      </c>
      <c r="E584">
        <v>108.83799999999999</v>
      </c>
      <c r="F584">
        <v>120</v>
      </c>
      <c r="G584">
        <v>63.451000000000001</v>
      </c>
      <c r="H584">
        <v>2.5575000000000006</v>
      </c>
    </row>
    <row r="585" spans="1:8" x14ac:dyDescent="0.2">
      <c r="A585">
        <v>1568.25</v>
      </c>
      <c r="B585">
        <v>-77.462000000000003</v>
      </c>
      <c r="C585">
        <v>-77.438999999999993</v>
      </c>
      <c r="D585">
        <v>1.0609999999999999</v>
      </c>
      <c r="E585">
        <v>103.09099999999999</v>
      </c>
      <c r="F585">
        <v>120</v>
      </c>
      <c r="G585">
        <v>65.290999999999997</v>
      </c>
      <c r="H585">
        <v>2.3419000000000003</v>
      </c>
    </row>
    <row r="586" spans="1:8" x14ac:dyDescent="0.2">
      <c r="A586">
        <v>1572.902</v>
      </c>
      <c r="B586">
        <v>-77.513999999999996</v>
      </c>
      <c r="C586">
        <v>-77.491</v>
      </c>
      <c r="D586">
        <v>1.125</v>
      </c>
      <c r="E586">
        <v>88.664000000000001</v>
      </c>
      <c r="F586">
        <v>120</v>
      </c>
      <c r="G586">
        <v>67.063999999999993</v>
      </c>
      <c r="H586">
        <v>1.8634000000000002</v>
      </c>
    </row>
    <row r="587" spans="1:8" x14ac:dyDescent="0.2">
      <c r="A587">
        <v>1577.479</v>
      </c>
      <c r="B587">
        <v>-77.566000000000003</v>
      </c>
      <c r="C587">
        <v>-77.543000000000006</v>
      </c>
      <c r="D587">
        <v>1.125</v>
      </c>
      <c r="E587">
        <v>80.861999999999995</v>
      </c>
      <c r="F587">
        <v>120</v>
      </c>
      <c r="G587">
        <v>67.474000000000004</v>
      </c>
      <c r="H587">
        <v>1.6368</v>
      </c>
    </row>
    <row r="588" spans="1:8" x14ac:dyDescent="0.2">
      <c r="A588">
        <v>1581.758</v>
      </c>
      <c r="B588">
        <v>-77.616</v>
      </c>
      <c r="C588">
        <v>-77.593000000000004</v>
      </c>
      <c r="D588">
        <v>1.1639999999999999</v>
      </c>
      <c r="E588">
        <v>70.619</v>
      </c>
      <c r="F588">
        <v>120</v>
      </c>
      <c r="G588">
        <v>67.929000000000002</v>
      </c>
      <c r="H588">
        <v>1.3662000000000001</v>
      </c>
    </row>
    <row r="589" spans="1:8" x14ac:dyDescent="0.2">
      <c r="A589">
        <v>1586.64</v>
      </c>
      <c r="B589">
        <v>-77.667000000000002</v>
      </c>
      <c r="C589">
        <v>-77.643000000000001</v>
      </c>
      <c r="D589">
        <v>1.034</v>
      </c>
      <c r="E589">
        <v>46.203000000000003</v>
      </c>
      <c r="F589">
        <v>120</v>
      </c>
      <c r="G589">
        <v>69.040000000000006</v>
      </c>
      <c r="H589">
        <v>0.81400000000000006</v>
      </c>
    </row>
    <row r="590" spans="1:8" x14ac:dyDescent="0.2">
      <c r="A590">
        <v>1591.5219999999999</v>
      </c>
      <c r="B590">
        <v>-77.718000000000004</v>
      </c>
      <c r="C590">
        <v>-77.694999999999993</v>
      </c>
      <c r="D590">
        <v>1.05</v>
      </c>
      <c r="E590">
        <v>49.314999999999998</v>
      </c>
      <c r="F590">
        <v>120</v>
      </c>
      <c r="G590">
        <v>69.341999999999999</v>
      </c>
      <c r="H590">
        <v>0.87890000000000013</v>
      </c>
    </row>
    <row r="591" spans="1:8" x14ac:dyDescent="0.2">
      <c r="A591">
        <v>1597.096</v>
      </c>
      <c r="B591">
        <v>-77.77</v>
      </c>
      <c r="C591">
        <v>-77.745999999999995</v>
      </c>
      <c r="D591">
        <v>0.91700000000000004</v>
      </c>
      <c r="E591">
        <v>57.37</v>
      </c>
      <c r="F591">
        <v>120</v>
      </c>
      <c r="G591">
        <v>68.180999999999997</v>
      </c>
      <c r="H591">
        <v>1.0527</v>
      </c>
    </row>
    <row r="592" spans="1:8" x14ac:dyDescent="0.2">
      <c r="A592">
        <v>1601.9870000000001</v>
      </c>
      <c r="B592">
        <v>-77.822000000000003</v>
      </c>
      <c r="C592">
        <v>-77.796999999999997</v>
      </c>
      <c r="D592">
        <v>1.054</v>
      </c>
      <c r="E592">
        <v>58.009</v>
      </c>
      <c r="F592">
        <v>120</v>
      </c>
      <c r="G592">
        <v>69.004000000000005</v>
      </c>
      <c r="H592">
        <v>1.0669999999999999</v>
      </c>
    </row>
    <row r="593" spans="1:8" x14ac:dyDescent="0.2">
      <c r="A593">
        <v>1607.8610000000001</v>
      </c>
      <c r="B593">
        <v>-77.872</v>
      </c>
      <c r="C593">
        <v>-77.846999999999994</v>
      </c>
      <c r="D593">
        <v>0.85</v>
      </c>
      <c r="E593">
        <v>61.850999999999999</v>
      </c>
      <c r="F593">
        <v>120</v>
      </c>
      <c r="G593">
        <v>69.14</v>
      </c>
      <c r="H593">
        <v>1.1538999999999999</v>
      </c>
    </row>
    <row r="594" spans="1:8" x14ac:dyDescent="0.2">
      <c r="A594">
        <v>1613.434</v>
      </c>
      <c r="B594">
        <v>-77.923000000000002</v>
      </c>
      <c r="C594">
        <v>-77.897999999999996</v>
      </c>
      <c r="D594">
        <v>0.91100000000000003</v>
      </c>
      <c r="E594">
        <v>58.651000000000003</v>
      </c>
      <c r="F594">
        <v>120</v>
      </c>
      <c r="G594">
        <v>69.763000000000005</v>
      </c>
      <c r="H594">
        <v>1.0813000000000001</v>
      </c>
    </row>
    <row r="595" spans="1:8" x14ac:dyDescent="0.2">
      <c r="A595">
        <v>1618.4269999999999</v>
      </c>
      <c r="B595">
        <v>-77.972999999999999</v>
      </c>
      <c r="C595">
        <v>-77.947999999999993</v>
      </c>
      <c r="D595">
        <v>1.006</v>
      </c>
      <c r="E595">
        <v>58.03</v>
      </c>
      <c r="F595">
        <v>120</v>
      </c>
      <c r="G595">
        <v>68.936999999999998</v>
      </c>
      <c r="H595">
        <v>1.0669999999999999</v>
      </c>
    </row>
    <row r="596" spans="1:8" x14ac:dyDescent="0.2">
      <c r="A596">
        <v>1623.6849999999999</v>
      </c>
      <c r="B596">
        <v>-78.025999999999996</v>
      </c>
      <c r="C596">
        <v>-78</v>
      </c>
      <c r="D596">
        <v>0.98699999999999999</v>
      </c>
      <c r="E596">
        <v>59.875999999999998</v>
      </c>
      <c r="F596">
        <v>120</v>
      </c>
      <c r="G596">
        <v>69.093000000000004</v>
      </c>
      <c r="H596">
        <v>1.1088</v>
      </c>
    </row>
    <row r="598" spans="1:8" x14ac:dyDescent="0.2">
      <c r="A598">
        <v>88402.444000000003</v>
      </c>
      <c r="B598">
        <v>-79.37</v>
      </c>
      <c r="C598">
        <v>-79.367000000000004</v>
      </c>
      <c r="D598">
        <v>0</v>
      </c>
      <c r="E598">
        <v>133.566</v>
      </c>
      <c r="F598">
        <v>120</v>
      </c>
      <c r="G598">
        <v>59.746000000000002</v>
      </c>
      <c r="H598">
        <v>3.7246000000000006</v>
      </c>
    </row>
    <row r="599" spans="1:8" x14ac:dyDescent="0.2">
      <c r="A599">
        <v>88403.081000000006</v>
      </c>
      <c r="B599">
        <v>-79.430999999999997</v>
      </c>
      <c r="C599">
        <v>-79.426000000000002</v>
      </c>
      <c r="D599">
        <v>9.2330000000000005</v>
      </c>
      <c r="E599">
        <v>129.45400000000001</v>
      </c>
      <c r="F599">
        <v>120</v>
      </c>
      <c r="G599">
        <v>60.347999999999999</v>
      </c>
      <c r="H599">
        <v>3.4958</v>
      </c>
    </row>
    <row r="600" spans="1:8" x14ac:dyDescent="0.2">
      <c r="A600">
        <v>88404.013999999996</v>
      </c>
      <c r="B600">
        <v>-79.486000000000004</v>
      </c>
      <c r="C600">
        <v>-79.478999999999999</v>
      </c>
      <c r="D600">
        <v>5.69</v>
      </c>
      <c r="E600">
        <v>130.28100000000001</v>
      </c>
      <c r="F600">
        <v>120</v>
      </c>
      <c r="G600">
        <v>59.671999999999997</v>
      </c>
      <c r="H600">
        <v>3.5409000000000002</v>
      </c>
    </row>
    <row r="601" spans="1:8" x14ac:dyDescent="0.2">
      <c r="A601">
        <v>88406.201000000001</v>
      </c>
      <c r="B601">
        <v>-79.549000000000007</v>
      </c>
      <c r="C601">
        <v>-79.540000000000006</v>
      </c>
      <c r="D601">
        <v>2.7749999999999999</v>
      </c>
      <c r="E601">
        <v>117.843</v>
      </c>
      <c r="F601">
        <v>120</v>
      </c>
      <c r="G601">
        <v>61.716999999999999</v>
      </c>
      <c r="H601">
        <v>2.9282000000000004</v>
      </c>
    </row>
    <row r="602" spans="1:8" x14ac:dyDescent="0.2">
      <c r="A602">
        <v>88406.816000000006</v>
      </c>
      <c r="B602">
        <v>-79.611000000000004</v>
      </c>
      <c r="C602">
        <v>-79.599000000000004</v>
      </c>
      <c r="D602">
        <v>9.7010000000000005</v>
      </c>
      <c r="E602">
        <v>106.986</v>
      </c>
      <c r="F602">
        <v>120</v>
      </c>
      <c r="G602">
        <v>63.170999999999999</v>
      </c>
      <c r="H602">
        <v>2.4815999999999998</v>
      </c>
    </row>
    <row r="603" spans="1:8" x14ac:dyDescent="0.2">
      <c r="A603">
        <v>88407.432000000001</v>
      </c>
      <c r="B603">
        <v>-79.686999999999998</v>
      </c>
      <c r="C603">
        <v>-79.673000000000002</v>
      </c>
      <c r="D603">
        <v>11.989000000000001</v>
      </c>
      <c r="E603">
        <v>99.302999999999997</v>
      </c>
      <c r="F603">
        <v>120</v>
      </c>
      <c r="G603">
        <v>63.655999999999999</v>
      </c>
      <c r="H603">
        <v>2.2033000000000005</v>
      </c>
    </row>
    <row r="604" spans="1:8" x14ac:dyDescent="0.2">
      <c r="A604">
        <v>88408.040999999997</v>
      </c>
      <c r="B604">
        <v>-79.775000000000006</v>
      </c>
      <c r="C604">
        <v>-79.757999999999996</v>
      </c>
      <c r="D604">
        <v>13.968</v>
      </c>
      <c r="E604">
        <v>89.727999999999994</v>
      </c>
      <c r="F604">
        <v>120</v>
      </c>
      <c r="G604">
        <v>64.495000000000005</v>
      </c>
      <c r="H604">
        <v>1.8920000000000001</v>
      </c>
    </row>
    <row r="605" spans="1:8" x14ac:dyDescent="0.2">
      <c r="A605">
        <v>88408.650999999998</v>
      </c>
      <c r="B605">
        <v>-79.866</v>
      </c>
      <c r="C605">
        <v>-79.846000000000004</v>
      </c>
      <c r="D605">
        <v>14.379</v>
      </c>
      <c r="E605">
        <v>73.602000000000004</v>
      </c>
      <c r="F605">
        <v>120</v>
      </c>
      <c r="G605">
        <v>66.948999999999998</v>
      </c>
      <c r="H605">
        <v>1.4388000000000001</v>
      </c>
    </row>
    <row r="606" spans="1:8" x14ac:dyDescent="0.2">
      <c r="A606">
        <v>88409.273000000001</v>
      </c>
      <c r="B606">
        <v>-79.956000000000003</v>
      </c>
      <c r="C606">
        <v>-79.932000000000002</v>
      </c>
      <c r="D606">
        <v>13.829000000000001</v>
      </c>
      <c r="E606">
        <v>59.994999999999997</v>
      </c>
      <c r="F606">
        <v>120</v>
      </c>
      <c r="G606">
        <v>66.429000000000002</v>
      </c>
      <c r="H606">
        <v>1.1098999999999999</v>
      </c>
    </row>
    <row r="607" spans="1:8" x14ac:dyDescent="0.2">
      <c r="A607">
        <v>88409.906000000003</v>
      </c>
      <c r="B607">
        <v>-80.031000000000006</v>
      </c>
      <c r="C607">
        <v>-80.004999999999995</v>
      </c>
      <c r="D607">
        <v>11.481999999999999</v>
      </c>
      <c r="E607">
        <v>70.09</v>
      </c>
      <c r="F607">
        <v>120</v>
      </c>
      <c r="G607">
        <v>64.317999999999998</v>
      </c>
      <c r="H607">
        <v>1.3497000000000001</v>
      </c>
    </row>
    <row r="608" spans="1:8" x14ac:dyDescent="0.2">
      <c r="A608">
        <v>88410.544999999998</v>
      </c>
      <c r="B608">
        <v>-80.090999999999994</v>
      </c>
      <c r="C608">
        <v>-80.063000000000002</v>
      </c>
      <c r="D608">
        <v>9.0890000000000004</v>
      </c>
      <c r="E608">
        <v>83.608999999999995</v>
      </c>
      <c r="F608">
        <v>120</v>
      </c>
      <c r="G608">
        <v>66.734999999999999</v>
      </c>
      <c r="H608">
        <v>1.7116000000000002</v>
      </c>
    </row>
    <row r="609" spans="1:8" x14ac:dyDescent="0.2">
      <c r="A609">
        <v>88411.18</v>
      </c>
      <c r="B609">
        <v>-80.146000000000001</v>
      </c>
      <c r="C609">
        <v>-80.116</v>
      </c>
      <c r="D609">
        <v>8.3019999999999996</v>
      </c>
      <c r="E609">
        <v>94.135000000000005</v>
      </c>
      <c r="F609">
        <v>120</v>
      </c>
      <c r="G609">
        <v>61.481999999999999</v>
      </c>
      <c r="H609">
        <v>2.0306000000000002</v>
      </c>
    </row>
    <row r="610" spans="1:8" x14ac:dyDescent="0.2">
      <c r="A610">
        <v>88411.807000000001</v>
      </c>
      <c r="B610">
        <v>-80.210999999999999</v>
      </c>
      <c r="C610">
        <v>-80.179000000000002</v>
      </c>
      <c r="D610">
        <v>10.041</v>
      </c>
      <c r="E610">
        <v>100.746</v>
      </c>
      <c r="F610">
        <v>120</v>
      </c>
      <c r="G610">
        <v>64.037000000000006</v>
      </c>
      <c r="H610">
        <v>2.2539000000000002</v>
      </c>
    </row>
    <row r="611" spans="1:8" x14ac:dyDescent="0.2">
      <c r="A611">
        <v>88412.426999999996</v>
      </c>
      <c r="B611">
        <v>-80.271000000000001</v>
      </c>
      <c r="C611">
        <v>-80.236000000000004</v>
      </c>
      <c r="D611">
        <v>9.2460000000000004</v>
      </c>
      <c r="E611">
        <v>104.304</v>
      </c>
      <c r="F611">
        <v>120</v>
      </c>
      <c r="G611">
        <v>61.819000000000003</v>
      </c>
      <c r="H611">
        <v>2.3815000000000004</v>
      </c>
    </row>
    <row r="612" spans="1:8" x14ac:dyDescent="0.2">
      <c r="A612">
        <v>88413.054999999993</v>
      </c>
      <c r="B612">
        <v>-80.320999999999998</v>
      </c>
      <c r="C612">
        <v>-80.284000000000006</v>
      </c>
      <c r="D612">
        <v>7.7220000000000004</v>
      </c>
      <c r="E612">
        <v>106.642</v>
      </c>
      <c r="F612">
        <v>120</v>
      </c>
      <c r="G612">
        <v>59.603000000000002</v>
      </c>
      <c r="H612">
        <v>2.4684000000000004</v>
      </c>
    </row>
    <row r="613" spans="1:8" x14ac:dyDescent="0.2">
      <c r="A613">
        <v>88413.993000000002</v>
      </c>
      <c r="B613">
        <v>-80.384</v>
      </c>
      <c r="C613">
        <v>-80.344999999999999</v>
      </c>
      <c r="D613">
        <v>6.4240000000000004</v>
      </c>
      <c r="E613">
        <v>110.443</v>
      </c>
      <c r="F613">
        <v>120</v>
      </c>
      <c r="G613">
        <v>60.853000000000002</v>
      </c>
      <c r="H613">
        <v>2.6158000000000001</v>
      </c>
    </row>
    <row r="614" spans="1:8" x14ac:dyDescent="0.2">
      <c r="A614">
        <v>88414.930999999997</v>
      </c>
      <c r="B614">
        <v>-80.442999999999998</v>
      </c>
      <c r="C614">
        <v>-80.402000000000001</v>
      </c>
      <c r="D614">
        <v>6.11</v>
      </c>
      <c r="E614">
        <v>115.282</v>
      </c>
      <c r="F614">
        <v>120</v>
      </c>
      <c r="G614">
        <v>62.680999999999997</v>
      </c>
      <c r="H614">
        <v>2.8160000000000003</v>
      </c>
    </row>
    <row r="615" spans="1:8" x14ac:dyDescent="0.2">
      <c r="A615">
        <v>88415.862999999998</v>
      </c>
      <c r="B615">
        <v>-80.501000000000005</v>
      </c>
      <c r="C615">
        <v>-80.457999999999998</v>
      </c>
      <c r="D615">
        <v>6.0119999999999996</v>
      </c>
      <c r="E615">
        <v>114.596</v>
      </c>
      <c r="F615">
        <v>120</v>
      </c>
      <c r="G615">
        <v>62.526000000000003</v>
      </c>
      <c r="H615">
        <v>2.7873999999999999</v>
      </c>
    </row>
    <row r="616" spans="1:8" x14ac:dyDescent="0.2">
      <c r="A616">
        <v>88417.114000000001</v>
      </c>
      <c r="B616">
        <v>-80.554000000000002</v>
      </c>
      <c r="C616">
        <v>-80.509</v>
      </c>
      <c r="D616">
        <v>4.0780000000000003</v>
      </c>
      <c r="E616">
        <v>119.292</v>
      </c>
      <c r="F616">
        <v>120</v>
      </c>
      <c r="G616">
        <v>61.15</v>
      </c>
      <c r="H616">
        <v>2.9931000000000005</v>
      </c>
    </row>
    <row r="617" spans="1:8" x14ac:dyDescent="0.2">
      <c r="A617">
        <v>88418.676999999996</v>
      </c>
      <c r="B617">
        <v>-80.617000000000004</v>
      </c>
      <c r="C617">
        <v>-80.569000000000003</v>
      </c>
      <c r="D617">
        <v>3.8559999999999999</v>
      </c>
      <c r="E617">
        <v>119.092</v>
      </c>
      <c r="F617">
        <v>120</v>
      </c>
      <c r="G617">
        <v>61.374000000000002</v>
      </c>
      <c r="H617">
        <v>2.9843000000000002</v>
      </c>
    </row>
    <row r="618" spans="1:8" x14ac:dyDescent="0.2">
      <c r="A618">
        <v>88419.607000000004</v>
      </c>
      <c r="B618">
        <v>-80.674000000000007</v>
      </c>
      <c r="C618">
        <v>-80.623999999999995</v>
      </c>
      <c r="D618">
        <v>5.9359999999999999</v>
      </c>
      <c r="E618">
        <v>120.931</v>
      </c>
      <c r="F618">
        <v>120</v>
      </c>
      <c r="G618">
        <v>61.01</v>
      </c>
      <c r="H618">
        <v>3.0690000000000004</v>
      </c>
    </row>
    <row r="619" spans="1:8" x14ac:dyDescent="0.2">
      <c r="A619">
        <v>88420.548999999999</v>
      </c>
      <c r="B619">
        <v>-80.73</v>
      </c>
      <c r="C619">
        <v>-80.679000000000002</v>
      </c>
      <c r="D619">
        <v>5.7679999999999998</v>
      </c>
      <c r="E619">
        <v>107.84399999999999</v>
      </c>
      <c r="F619">
        <v>120</v>
      </c>
      <c r="G619">
        <v>64.069999999999993</v>
      </c>
      <c r="H619">
        <v>2.5146000000000002</v>
      </c>
    </row>
    <row r="620" spans="1:8" x14ac:dyDescent="0.2">
      <c r="A620">
        <v>88421.487999999998</v>
      </c>
      <c r="B620">
        <v>-80.781999999999996</v>
      </c>
      <c r="C620">
        <v>-80.727999999999994</v>
      </c>
      <c r="D620">
        <v>5.2919999999999998</v>
      </c>
      <c r="E620">
        <v>67.855000000000004</v>
      </c>
      <c r="F620">
        <v>120</v>
      </c>
      <c r="G620">
        <v>66.658000000000001</v>
      </c>
      <c r="H620">
        <v>1.2947000000000002</v>
      </c>
    </row>
    <row r="621" spans="1:8" x14ac:dyDescent="0.2">
      <c r="A621">
        <v>88422.422000000006</v>
      </c>
      <c r="B621">
        <v>-80.832999999999998</v>
      </c>
      <c r="C621">
        <v>-80.778000000000006</v>
      </c>
      <c r="D621">
        <v>5.3179999999999996</v>
      </c>
      <c r="E621">
        <v>46.198</v>
      </c>
      <c r="F621">
        <v>120</v>
      </c>
      <c r="G621">
        <v>68.164000000000001</v>
      </c>
      <c r="H621">
        <v>0.81290000000000007</v>
      </c>
    </row>
    <row r="622" spans="1:8" x14ac:dyDescent="0.2">
      <c r="A622">
        <v>88423.672999999995</v>
      </c>
      <c r="B622">
        <v>-80.884</v>
      </c>
      <c r="C622">
        <v>-80.826999999999998</v>
      </c>
      <c r="D622">
        <v>3.911</v>
      </c>
      <c r="E622">
        <v>45.993000000000002</v>
      </c>
      <c r="F622">
        <v>120</v>
      </c>
      <c r="G622">
        <v>68.944999999999993</v>
      </c>
      <c r="H622">
        <v>0.8085</v>
      </c>
    </row>
    <row r="623" spans="1:8" x14ac:dyDescent="0.2">
      <c r="A623">
        <v>88425.259000000005</v>
      </c>
      <c r="B623">
        <v>-80.942999999999998</v>
      </c>
      <c r="C623">
        <v>-80.884</v>
      </c>
      <c r="D623">
        <v>3.5630000000000002</v>
      </c>
      <c r="E623">
        <v>49.982999999999997</v>
      </c>
      <c r="F623">
        <v>120</v>
      </c>
      <c r="G623">
        <v>68.400000000000006</v>
      </c>
      <c r="H623">
        <v>0.89100000000000013</v>
      </c>
    </row>
    <row r="624" spans="1:8" x14ac:dyDescent="0.2">
      <c r="A624">
        <v>88426.527000000002</v>
      </c>
      <c r="B624">
        <v>-80.998999999999995</v>
      </c>
      <c r="C624">
        <v>-80.938000000000002</v>
      </c>
      <c r="D624">
        <v>4.3</v>
      </c>
      <c r="E624">
        <v>50.856999999999999</v>
      </c>
      <c r="F624">
        <v>120</v>
      </c>
      <c r="G624">
        <v>66.596999999999994</v>
      </c>
      <c r="H624">
        <v>0.90970000000000006</v>
      </c>
    </row>
    <row r="625" spans="1:8" x14ac:dyDescent="0.2">
      <c r="A625">
        <v>88427.475999999995</v>
      </c>
      <c r="B625">
        <v>-81.069000000000003</v>
      </c>
      <c r="C625">
        <v>-81.006</v>
      </c>
      <c r="D625">
        <v>7.1159999999999997</v>
      </c>
      <c r="E625">
        <v>54.093000000000004</v>
      </c>
      <c r="F625">
        <v>120</v>
      </c>
      <c r="G625">
        <v>67.373000000000005</v>
      </c>
      <c r="H625">
        <v>0.97900000000000009</v>
      </c>
    </row>
    <row r="626" spans="1:8" x14ac:dyDescent="0.2">
      <c r="A626">
        <v>88428.091</v>
      </c>
      <c r="B626">
        <v>-81.125</v>
      </c>
      <c r="C626">
        <v>-81.058999999999997</v>
      </c>
      <c r="D626">
        <v>8.74</v>
      </c>
      <c r="E626">
        <v>53.642000000000003</v>
      </c>
      <c r="F626">
        <v>120</v>
      </c>
      <c r="G626">
        <v>67.7</v>
      </c>
      <c r="H626">
        <v>0.96910000000000007</v>
      </c>
    </row>
    <row r="627" spans="1:8" x14ac:dyDescent="0.2">
      <c r="A627">
        <v>88428.706000000006</v>
      </c>
      <c r="B627">
        <v>-81.180000000000007</v>
      </c>
      <c r="C627">
        <v>-81.111999999999995</v>
      </c>
      <c r="D627">
        <v>8.641</v>
      </c>
      <c r="E627">
        <v>51.667000000000002</v>
      </c>
      <c r="F627">
        <v>120</v>
      </c>
      <c r="G627">
        <v>68.168000000000006</v>
      </c>
      <c r="H627">
        <v>0.92730000000000001</v>
      </c>
    </row>
    <row r="628" spans="1:8" x14ac:dyDescent="0.2">
      <c r="A628">
        <v>88429.324999999997</v>
      </c>
      <c r="B628">
        <v>-81.231999999999999</v>
      </c>
      <c r="C628">
        <v>-81.162000000000006</v>
      </c>
      <c r="D628">
        <v>8.0649999999999995</v>
      </c>
      <c r="E628">
        <v>44.066000000000003</v>
      </c>
      <c r="F628">
        <v>120</v>
      </c>
      <c r="G628">
        <v>67.298000000000002</v>
      </c>
      <c r="H628">
        <v>0.77</v>
      </c>
    </row>
    <row r="629" spans="1:8" x14ac:dyDescent="0.2">
      <c r="A629">
        <v>88430.277000000002</v>
      </c>
      <c r="B629">
        <v>-81.302999999999997</v>
      </c>
      <c r="C629">
        <v>-81.230999999999995</v>
      </c>
      <c r="D629">
        <v>7.1669999999999998</v>
      </c>
      <c r="E629">
        <v>37.536000000000001</v>
      </c>
      <c r="F629">
        <v>120</v>
      </c>
      <c r="G629">
        <v>67.760999999999996</v>
      </c>
      <c r="H629">
        <v>0.64239999999999997</v>
      </c>
    </row>
    <row r="630" spans="1:8" x14ac:dyDescent="0.2">
      <c r="A630">
        <v>88431.207999999999</v>
      </c>
      <c r="B630">
        <v>-81.378</v>
      </c>
      <c r="C630">
        <v>-81.302999999999997</v>
      </c>
      <c r="D630">
        <v>7.7460000000000004</v>
      </c>
      <c r="E630">
        <v>33.848999999999997</v>
      </c>
      <c r="F630">
        <v>120</v>
      </c>
      <c r="G630">
        <v>68.215999999999994</v>
      </c>
      <c r="H630">
        <v>0.57310000000000005</v>
      </c>
    </row>
    <row r="631" spans="1:8" x14ac:dyDescent="0.2">
      <c r="A631">
        <v>88431.842999999993</v>
      </c>
      <c r="B631">
        <v>-81.429000000000002</v>
      </c>
      <c r="C631">
        <v>-81.352000000000004</v>
      </c>
      <c r="D631">
        <v>7.827</v>
      </c>
      <c r="E631">
        <v>30.408999999999999</v>
      </c>
      <c r="F631">
        <v>120</v>
      </c>
      <c r="G631">
        <v>68.772999999999996</v>
      </c>
      <c r="H631">
        <v>0.50930000000000009</v>
      </c>
    </row>
    <row r="632" spans="1:8" x14ac:dyDescent="0.2">
      <c r="A632">
        <v>88432.8</v>
      </c>
      <c r="B632">
        <v>-81.504000000000005</v>
      </c>
      <c r="C632">
        <v>-81.424999999999997</v>
      </c>
      <c r="D632">
        <v>7.5629999999999997</v>
      </c>
      <c r="E632">
        <v>27.574000000000002</v>
      </c>
      <c r="F632">
        <v>120</v>
      </c>
      <c r="G632">
        <v>69.149000000000001</v>
      </c>
      <c r="H632">
        <v>0.45760000000000001</v>
      </c>
    </row>
    <row r="633" spans="1:8" x14ac:dyDescent="0.2">
      <c r="A633">
        <v>88433.748999999996</v>
      </c>
      <c r="B633">
        <v>-81.576999999999998</v>
      </c>
      <c r="C633">
        <v>-81.495000000000005</v>
      </c>
      <c r="D633">
        <v>7.4029999999999996</v>
      </c>
      <c r="E633">
        <v>27.693000000000001</v>
      </c>
      <c r="F633">
        <v>120</v>
      </c>
      <c r="G633">
        <v>68.366</v>
      </c>
      <c r="H633">
        <v>0.45980000000000004</v>
      </c>
    </row>
    <row r="634" spans="1:8" x14ac:dyDescent="0.2">
      <c r="A634">
        <v>88434.680999999997</v>
      </c>
      <c r="B634">
        <v>-81.650999999999996</v>
      </c>
      <c r="C634">
        <v>-81.566000000000003</v>
      </c>
      <c r="D634">
        <v>7.6230000000000002</v>
      </c>
      <c r="E634">
        <v>30.027000000000001</v>
      </c>
      <c r="F634">
        <v>120</v>
      </c>
      <c r="G634">
        <v>68.863</v>
      </c>
      <c r="H634">
        <v>0.50270000000000004</v>
      </c>
    </row>
    <row r="635" spans="1:8" x14ac:dyDescent="0.2">
      <c r="A635">
        <v>88435.600999999995</v>
      </c>
      <c r="B635">
        <v>-81.722999999999999</v>
      </c>
      <c r="C635">
        <v>-81.635999999999996</v>
      </c>
      <c r="D635">
        <v>7.5430000000000001</v>
      </c>
      <c r="E635">
        <v>23.452999999999999</v>
      </c>
      <c r="F635">
        <v>120</v>
      </c>
      <c r="G635">
        <v>68.8</v>
      </c>
      <c r="H635">
        <v>0.38500000000000001</v>
      </c>
    </row>
    <row r="636" spans="1:8" x14ac:dyDescent="0.2">
      <c r="A636">
        <v>88436.517999999996</v>
      </c>
      <c r="B636">
        <v>-81.790999999999997</v>
      </c>
      <c r="C636">
        <v>-81.700999999999993</v>
      </c>
      <c r="D636">
        <v>7.14</v>
      </c>
      <c r="E636">
        <v>22.896999999999998</v>
      </c>
      <c r="F636">
        <v>120</v>
      </c>
      <c r="G636">
        <v>69.694000000000003</v>
      </c>
      <c r="H636">
        <v>0.37510000000000004</v>
      </c>
    </row>
    <row r="637" spans="1:8" x14ac:dyDescent="0.2">
      <c r="A637">
        <v>88437.437000000005</v>
      </c>
      <c r="B637">
        <v>-81.861000000000004</v>
      </c>
      <c r="C637">
        <v>-81.769000000000005</v>
      </c>
      <c r="D637">
        <v>7.3730000000000002</v>
      </c>
      <c r="E637">
        <v>22.893000000000001</v>
      </c>
      <c r="F637">
        <v>120</v>
      </c>
      <c r="G637">
        <v>68.867999999999995</v>
      </c>
      <c r="H637">
        <v>0.37510000000000004</v>
      </c>
    </row>
    <row r="638" spans="1:8" x14ac:dyDescent="0.2">
      <c r="A638">
        <v>88438.358999999997</v>
      </c>
      <c r="B638">
        <v>-81.930999999999997</v>
      </c>
      <c r="C638">
        <v>-81.837000000000003</v>
      </c>
      <c r="D638">
        <v>7.3650000000000002</v>
      </c>
      <c r="E638">
        <v>22.771000000000001</v>
      </c>
      <c r="F638">
        <v>120</v>
      </c>
      <c r="G638">
        <v>69.253</v>
      </c>
      <c r="H638">
        <v>0.37290000000000006</v>
      </c>
    </row>
    <row r="639" spans="1:8" x14ac:dyDescent="0.2">
      <c r="A639">
        <v>88439.274999999994</v>
      </c>
      <c r="B639">
        <v>-81.998999999999995</v>
      </c>
      <c r="C639">
        <v>-81.902000000000001</v>
      </c>
      <c r="D639">
        <v>7.1120000000000001</v>
      </c>
      <c r="E639">
        <v>25.574000000000002</v>
      </c>
      <c r="F639">
        <v>120</v>
      </c>
      <c r="G639">
        <v>69.08</v>
      </c>
      <c r="H639">
        <v>0.42240000000000005</v>
      </c>
    </row>
    <row r="640" spans="1:8" x14ac:dyDescent="0.2">
      <c r="A640">
        <v>88440.231</v>
      </c>
      <c r="B640">
        <v>-82.064999999999998</v>
      </c>
      <c r="C640">
        <v>-81.965000000000003</v>
      </c>
      <c r="D640">
        <v>6.6420000000000003</v>
      </c>
      <c r="E640">
        <v>23.86</v>
      </c>
      <c r="F640">
        <v>120</v>
      </c>
      <c r="G640">
        <v>69.988</v>
      </c>
      <c r="H640">
        <v>0.39269999999999999</v>
      </c>
    </row>
    <row r="641" spans="1:8" x14ac:dyDescent="0.2">
      <c r="A641">
        <v>88441.187000000005</v>
      </c>
      <c r="B641">
        <v>-82.128</v>
      </c>
      <c r="C641">
        <v>-82.025999999999996</v>
      </c>
      <c r="D641">
        <v>6.3979999999999997</v>
      </c>
      <c r="E641">
        <v>20.518999999999998</v>
      </c>
      <c r="F641">
        <v>120</v>
      </c>
      <c r="G641">
        <v>69.491</v>
      </c>
      <c r="H641">
        <v>0.33440000000000003</v>
      </c>
    </row>
    <row r="642" spans="1:8" x14ac:dyDescent="0.2">
      <c r="A642">
        <v>88442.134000000005</v>
      </c>
      <c r="B642">
        <v>-82.185000000000002</v>
      </c>
      <c r="C642">
        <v>-82.081000000000003</v>
      </c>
      <c r="D642">
        <v>5.8</v>
      </c>
      <c r="E642">
        <v>19.327999999999999</v>
      </c>
      <c r="F642">
        <v>120</v>
      </c>
      <c r="G642">
        <v>69.156999999999996</v>
      </c>
      <c r="H642">
        <v>0.3135</v>
      </c>
    </row>
    <row r="643" spans="1:8" x14ac:dyDescent="0.2">
      <c r="A643">
        <v>88443.082999999999</v>
      </c>
      <c r="B643">
        <v>-82.241</v>
      </c>
      <c r="C643">
        <v>-82.135000000000005</v>
      </c>
      <c r="D643">
        <v>5.6130000000000004</v>
      </c>
      <c r="E643">
        <v>24.373999999999999</v>
      </c>
      <c r="F643">
        <v>120</v>
      </c>
      <c r="G643">
        <v>69.125</v>
      </c>
      <c r="H643">
        <v>0.40150000000000002</v>
      </c>
    </row>
    <row r="644" spans="1:8" x14ac:dyDescent="0.2">
      <c r="A644">
        <v>88444.031000000003</v>
      </c>
      <c r="B644">
        <v>-82.304000000000002</v>
      </c>
      <c r="C644">
        <v>-82.195999999999998</v>
      </c>
      <c r="D644">
        <v>6.4219999999999997</v>
      </c>
      <c r="E644">
        <v>27.890999999999998</v>
      </c>
      <c r="F644">
        <v>120</v>
      </c>
      <c r="G644">
        <v>69.784000000000006</v>
      </c>
      <c r="H644">
        <v>0.4642</v>
      </c>
    </row>
    <row r="645" spans="1:8" x14ac:dyDescent="0.2">
      <c r="A645">
        <v>88444.971000000005</v>
      </c>
      <c r="B645">
        <v>-82.361000000000004</v>
      </c>
      <c r="C645">
        <v>-82.251000000000005</v>
      </c>
      <c r="D645">
        <v>5.9089999999999998</v>
      </c>
      <c r="E645">
        <v>26.501000000000001</v>
      </c>
      <c r="F645">
        <v>120</v>
      </c>
      <c r="G645">
        <v>69.073999999999998</v>
      </c>
      <c r="H645">
        <v>0.43890000000000007</v>
      </c>
    </row>
    <row r="646" spans="1:8" x14ac:dyDescent="0.2">
      <c r="A646">
        <v>88446.218999999997</v>
      </c>
      <c r="B646">
        <v>-82.427000000000007</v>
      </c>
      <c r="C646">
        <v>-82.313999999999993</v>
      </c>
      <c r="D646">
        <v>5.0529999999999999</v>
      </c>
      <c r="E646">
        <v>31.19</v>
      </c>
      <c r="F646">
        <v>120</v>
      </c>
      <c r="G646">
        <v>68.953000000000003</v>
      </c>
      <c r="H646">
        <v>0.52360000000000007</v>
      </c>
    </row>
    <row r="647" spans="1:8" x14ac:dyDescent="0.2">
      <c r="A647">
        <v>88447.156000000003</v>
      </c>
      <c r="B647">
        <v>-82.483000000000004</v>
      </c>
      <c r="C647">
        <v>-82.369</v>
      </c>
      <c r="D647">
        <v>5.8</v>
      </c>
      <c r="E647">
        <v>36.651000000000003</v>
      </c>
      <c r="F647">
        <v>120</v>
      </c>
      <c r="G647">
        <v>68.518000000000001</v>
      </c>
      <c r="H647">
        <v>0.62590000000000001</v>
      </c>
    </row>
    <row r="648" spans="1:8" x14ac:dyDescent="0.2">
      <c r="A648">
        <v>88448.104000000007</v>
      </c>
      <c r="B648">
        <v>-82.543000000000006</v>
      </c>
      <c r="C648">
        <v>-82.426000000000002</v>
      </c>
      <c r="D648">
        <v>6.0549999999999997</v>
      </c>
      <c r="E648">
        <v>36.676000000000002</v>
      </c>
      <c r="F648">
        <v>120</v>
      </c>
      <c r="G648">
        <v>69.039000000000001</v>
      </c>
      <c r="H648">
        <v>0.62590000000000001</v>
      </c>
    </row>
    <row r="649" spans="1:8" x14ac:dyDescent="0.2">
      <c r="A649">
        <v>88449.057000000001</v>
      </c>
      <c r="B649">
        <v>-82.599000000000004</v>
      </c>
      <c r="C649">
        <v>-82.48</v>
      </c>
      <c r="D649">
        <v>5.718</v>
      </c>
      <c r="E649">
        <v>29.943000000000001</v>
      </c>
      <c r="F649">
        <v>120</v>
      </c>
      <c r="G649">
        <v>69.488</v>
      </c>
      <c r="H649">
        <v>0.50050000000000006</v>
      </c>
    </row>
    <row r="650" spans="1:8" x14ac:dyDescent="0.2">
      <c r="A650">
        <v>88449.985000000001</v>
      </c>
      <c r="B650">
        <v>-82.652000000000001</v>
      </c>
      <c r="C650">
        <v>-82.531000000000006</v>
      </c>
      <c r="D650">
        <v>5.4550000000000001</v>
      </c>
      <c r="E650">
        <v>28.524999999999999</v>
      </c>
      <c r="F650">
        <v>120</v>
      </c>
      <c r="G650">
        <v>68.832999999999998</v>
      </c>
      <c r="H650">
        <v>0.47520000000000001</v>
      </c>
    </row>
    <row r="651" spans="1:8" x14ac:dyDescent="0.2">
      <c r="A651">
        <v>88450.910999999993</v>
      </c>
      <c r="B651">
        <v>-82.709000000000003</v>
      </c>
      <c r="C651">
        <v>-82.587000000000003</v>
      </c>
      <c r="D651">
        <v>6.0049999999999999</v>
      </c>
      <c r="E651">
        <v>22.027999999999999</v>
      </c>
      <c r="F651">
        <v>120</v>
      </c>
      <c r="G651">
        <v>70.825000000000003</v>
      </c>
      <c r="H651">
        <v>0.36080000000000007</v>
      </c>
    </row>
    <row r="652" spans="1:8" x14ac:dyDescent="0.2">
      <c r="A652">
        <v>88451.838000000003</v>
      </c>
      <c r="B652">
        <v>-82.760999999999996</v>
      </c>
      <c r="C652">
        <v>-82.637</v>
      </c>
      <c r="D652">
        <v>5.415</v>
      </c>
      <c r="E652">
        <v>10.385999999999999</v>
      </c>
      <c r="F652">
        <v>120</v>
      </c>
      <c r="G652">
        <v>70.831999999999994</v>
      </c>
      <c r="H652">
        <v>0.16500000000000001</v>
      </c>
    </row>
    <row r="653" spans="1:8" x14ac:dyDescent="0.2">
      <c r="A653">
        <v>88453.072</v>
      </c>
      <c r="B653">
        <v>-82.826999999999998</v>
      </c>
      <c r="C653">
        <v>-82.7</v>
      </c>
      <c r="D653">
        <v>5.1180000000000003</v>
      </c>
      <c r="E653">
        <v>19.791</v>
      </c>
      <c r="F653">
        <v>120</v>
      </c>
      <c r="G653">
        <v>70.063000000000002</v>
      </c>
      <c r="H653">
        <v>0.32119999999999999</v>
      </c>
    </row>
    <row r="654" spans="1:8" x14ac:dyDescent="0.2">
      <c r="A654">
        <v>88543.350999999995</v>
      </c>
      <c r="B654">
        <v>-82.757000000000005</v>
      </c>
      <c r="C654">
        <v>-82.757000000000005</v>
      </c>
      <c r="D654">
        <v>0</v>
      </c>
      <c r="E654">
        <v>18.225000000000001</v>
      </c>
      <c r="F654">
        <v>120</v>
      </c>
      <c r="G654">
        <v>71.25</v>
      </c>
      <c r="H654">
        <v>0.29480000000000006</v>
      </c>
    </row>
    <row r="655" spans="1:8" x14ac:dyDescent="0.2">
      <c r="A655">
        <v>88544.922000000006</v>
      </c>
      <c r="B655">
        <v>-82.813999999999993</v>
      </c>
      <c r="C655">
        <v>-82.813000000000002</v>
      </c>
      <c r="D655">
        <v>3.589</v>
      </c>
      <c r="E655">
        <v>34.741</v>
      </c>
      <c r="F655">
        <v>120</v>
      </c>
      <c r="G655">
        <v>69.923000000000002</v>
      </c>
      <c r="H655">
        <v>0.58960000000000012</v>
      </c>
    </row>
    <row r="656" spans="1:8" x14ac:dyDescent="0.2">
      <c r="A656">
        <v>88546.172000000006</v>
      </c>
      <c r="B656">
        <v>-82.88</v>
      </c>
      <c r="C656">
        <v>-82.879000000000005</v>
      </c>
      <c r="D656">
        <v>5.234</v>
      </c>
      <c r="E656">
        <v>36.027000000000001</v>
      </c>
      <c r="F656">
        <v>120</v>
      </c>
      <c r="G656">
        <v>70.242999999999995</v>
      </c>
      <c r="H656">
        <v>0.61380000000000012</v>
      </c>
    </row>
    <row r="657" spans="1:8" x14ac:dyDescent="0.2">
      <c r="A657">
        <v>88547.116999999998</v>
      </c>
      <c r="B657">
        <v>-82.930999999999997</v>
      </c>
      <c r="C657">
        <v>-82.93</v>
      </c>
      <c r="D657">
        <v>5.4180000000000001</v>
      </c>
      <c r="E657">
        <v>43.780999999999999</v>
      </c>
      <c r="F657">
        <v>120</v>
      </c>
      <c r="G657">
        <v>69.564999999999998</v>
      </c>
      <c r="H657">
        <v>0.76449999999999996</v>
      </c>
    </row>
    <row r="658" spans="1:8" x14ac:dyDescent="0.2">
      <c r="A658">
        <v>88548.057000000001</v>
      </c>
      <c r="B658">
        <v>-82.983000000000004</v>
      </c>
      <c r="C658">
        <v>-82.980999999999995</v>
      </c>
      <c r="D658">
        <v>5.4509999999999996</v>
      </c>
      <c r="E658">
        <v>42.414000000000001</v>
      </c>
      <c r="F658">
        <v>120</v>
      </c>
      <c r="G658">
        <v>69.876999999999995</v>
      </c>
      <c r="H658">
        <v>0.7370000000000001</v>
      </c>
    </row>
    <row r="659" spans="1:8" x14ac:dyDescent="0.2">
      <c r="A659">
        <v>88549.322</v>
      </c>
      <c r="B659">
        <v>-83.042000000000002</v>
      </c>
      <c r="C659">
        <v>-83.040999999999997</v>
      </c>
      <c r="D659">
        <v>4.6920000000000002</v>
      </c>
      <c r="E659">
        <v>36.67</v>
      </c>
      <c r="F659">
        <v>120</v>
      </c>
      <c r="G659">
        <v>70.180000000000007</v>
      </c>
      <c r="H659">
        <v>0.62590000000000001</v>
      </c>
    </row>
    <row r="660" spans="1:8" x14ac:dyDescent="0.2">
      <c r="A660">
        <v>88550.606</v>
      </c>
      <c r="B660">
        <v>-83.105000000000004</v>
      </c>
      <c r="C660">
        <v>-83.102999999999994</v>
      </c>
      <c r="D660">
        <v>4.8470000000000004</v>
      </c>
      <c r="E660">
        <v>33.872</v>
      </c>
      <c r="F660">
        <v>120</v>
      </c>
      <c r="G660">
        <v>70.376000000000005</v>
      </c>
      <c r="H660">
        <v>0.57310000000000005</v>
      </c>
    </row>
    <row r="661" spans="1:8" x14ac:dyDescent="0.2">
      <c r="A661">
        <v>88551.887000000002</v>
      </c>
      <c r="B661">
        <v>-83.165999999999997</v>
      </c>
      <c r="C661">
        <v>-83.164000000000001</v>
      </c>
      <c r="D661">
        <v>4.7480000000000002</v>
      </c>
      <c r="E661">
        <v>34.454000000000001</v>
      </c>
      <c r="F661">
        <v>120</v>
      </c>
      <c r="G661">
        <v>70.722999999999999</v>
      </c>
      <c r="H661">
        <v>0.58410000000000006</v>
      </c>
    </row>
    <row r="662" spans="1:8" x14ac:dyDescent="0.2">
      <c r="A662">
        <v>88553.152000000002</v>
      </c>
      <c r="B662">
        <v>-83.224000000000004</v>
      </c>
      <c r="C662">
        <v>-83.221999999999994</v>
      </c>
      <c r="D662">
        <v>4.5979999999999999</v>
      </c>
      <c r="E662">
        <v>32.715000000000003</v>
      </c>
      <c r="F662">
        <v>120</v>
      </c>
      <c r="G662">
        <v>70.86</v>
      </c>
      <c r="H662">
        <v>0.55110000000000003</v>
      </c>
    </row>
    <row r="663" spans="1:8" x14ac:dyDescent="0.2">
      <c r="A663">
        <v>88554.375</v>
      </c>
      <c r="B663">
        <v>-83.277000000000001</v>
      </c>
      <c r="C663">
        <v>-83.274000000000001</v>
      </c>
      <c r="D663">
        <v>4.2939999999999996</v>
      </c>
      <c r="E663">
        <v>31.68</v>
      </c>
      <c r="F663">
        <v>120</v>
      </c>
      <c r="G663">
        <v>70.552999999999997</v>
      </c>
      <c r="H663">
        <v>0.53239999999999998</v>
      </c>
    </row>
    <row r="664" spans="1:8" x14ac:dyDescent="0.2">
      <c r="A664">
        <v>88555.903999999995</v>
      </c>
      <c r="B664">
        <v>-83.328999999999994</v>
      </c>
      <c r="C664">
        <v>-83.325999999999993</v>
      </c>
      <c r="D664">
        <v>3.363</v>
      </c>
      <c r="E664">
        <v>29.497</v>
      </c>
      <c r="F664">
        <v>120</v>
      </c>
      <c r="G664">
        <v>71.512</v>
      </c>
      <c r="H664">
        <v>0.49280000000000007</v>
      </c>
    </row>
    <row r="665" spans="1:8" x14ac:dyDescent="0.2">
      <c r="A665">
        <v>88557.46</v>
      </c>
      <c r="B665">
        <v>-83.385000000000005</v>
      </c>
      <c r="C665">
        <v>-83.381</v>
      </c>
      <c r="D665">
        <v>3.5750000000000002</v>
      </c>
      <c r="E665">
        <v>26.963000000000001</v>
      </c>
      <c r="F665">
        <v>120</v>
      </c>
      <c r="G665">
        <v>71.287999999999997</v>
      </c>
      <c r="H665">
        <v>0.44660000000000005</v>
      </c>
    </row>
    <row r="666" spans="1:8" x14ac:dyDescent="0.2">
      <c r="A666">
        <v>88558.737999999998</v>
      </c>
      <c r="B666">
        <v>-83.444000000000003</v>
      </c>
      <c r="C666">
        <v>-83.44</v>
      </c>
      <c r="D666">
        <v>4.6159999999999997</v>
      </c>
      <c r="E666">
        <v>24.914000000000001</v>
      </c>
      <c r="F666">
        <v>120</v>
      </c>
      <c r="G666">
        <v>70.938000000000002</v>
      </c>
      <c r="H666">
        <v>0.41030000000000005</v>
      </c>
    </row>
    <row r="667" spans="1:8" x14ac:dyDescent="0.2">
      <c r="A667">
        <v>88560.013000000006</v>
      </c>
      <c r="B667">
        <v>-83.504999999999995</v>
      </c>
      <c r="C667">
        <v>-83.501000000000005</v>
      </c>
      <c r="D667">
        <v>4.7590000000000003</v>
      </c>
      <c r="E667">
        <v>61.640999999999998</v>
      </c>
      <c r="F667">
        <v>120</v>
      </c>
      <c r="G667">
        <v>66.805999999999997</v>
      </c>
      <c r="H667">
        <v>1.1473</v>
      </c>
    </row>
    <row r="668" spans="1:8" x14ac:dyDescent="0.2">
      <c r="A668">
        <v>88561.278000000006</v>
      </c>
      <c r="B668">
        <v>-83.564999999999998</v>
      </c>
      <c r="C668">
        <v>-83.561000000000007</v>
      </c>
      <c r="D668">
        <v>4.742</v>
      </c>
      <c r="E668">
        <v>96.808999999999997</v>
      </c>
      <c r="F668">
        <v>120</v>
      </c>
      <c r="G668">
        <v>64.28</v>
      </c>
      <c r="H668">
        <v>2.1186000000000003</v>
      </c>
    </row>
    <row r="669" spans="1:8" x14ac:dyDescent="0.2">
      <c r="A669">
        <v>88562.53</v>
      </c>
      <c r="B669">
        <v>-83.620999999999995</v>
      </c>
      <c r="C669">
        <v>-83.616</v>
      </c>
      <c r="D669">
        <v>4.4260000000000002</v>
      </c>
      <c r="E669">
        <v>111.559</v>
      </c>
      <c r="F669">
        <v>120</v>
      </c>
      <c r="G669">
        <v>64.216999999999999</v>
      </c>
      <c r="H669">
        <v>2.6609000000000003</v>
      </c>
    </row>
    <row r="670" spans="1:8" x14ac:dyDescent="0.2">
      <c r="A670">
        <v>88563.781000000003</v>
      </c>
      <c r="B670">
        <v>-83.677000000000007</v>
      </c>
      <c r="C670">
        <v>-83.671999999999997</v>
      </c>
      <c r="D670">
        <v>4.4480000000000004</v>
      </c>
      <c r="E670">
        <v>74.275000000000006</v>
      </c>
      <c r="F670">
        <v>120</v>
      </c>
      <c r="G670">
        <v>69.034999999999997</v>
      </c>
      <c r="H670">
        <v>1.4564000000000001</v>
      </c>
    </row>
    <row r="671" spans="1:8" x14ac:dyDescent="0.2">
      <c r="A671">
        <v>88565.028000000006</v>
      </c>
      <c r="B671">
        <v>-83.730999999999995</v>
      </c>
      <c r="C671">
        <v>-83.725999999999999</v>
      </c>
      <c r="D671">
        <v>4.343</v>
      </c>
      <c r="E671">
        <v>52.831000000000003</v>
      </c>
      <c r="F671">
        <v>120</v>
      </c>
      <c r="G671">
        <v>69.792000000000002</v>
      </c>
      <c r="H671">
        <v>0.95150000000000001</v>
      </c>
    </row>
    <row r="672" spans="1:8" x14ac:dyDescent="0.2">
      <c r="A672">
        <v>88566.282999999996</v>
      </c>
      <c r="B672">
        <v>-83.786000000000001</v>
      </c>
      <c r="C672">
        <v>-83.78</v>
      </c>
      <c r="D672">
        <v>4.3090000000000002</v>
      </c>
      <c r="E672">
        <v>43.856000000000002</v>
      </c>
      <c r="F672">
        <v>120</v>
      </c>
      <c r="G672">
        <v>69.915999999999997</v>
      </c>
      <c r="H672">
        <v>0.76560000000000006</v>
      </c>
    </row>
    <row r="673" spans="1:8" x14ac:dyDescent="0.2">
      <c r="A673">
        <v>88567.56</v>
      </c>
      <c r="B673">
        <v>-83.837000000000003</v>
      </c>
      <c r="C673">
        <v>-83.831000000000003</v>
      </c>
      <c r="D673">
        <v>4.0039999999999996</v>
      </c>
      <c r="E673">
        <v>37.198999999999998</v>
      </c>
      <c r="F673">
        <v>120</v>
      </c>
      <c r="G673">
        <v>70.388999999999996</v>
      </c>
      <c r="H673">
        <v>0.63580000000000003</v>
      </c>
    </row>
    <row r="674" spans="1:8" x14ac:dyDescent="0.2">
      <c r="A674">
        <v>88568.801999999996</v>
      </c>
      <c r="B674">
        <v>-83.888999999999996</v>
      </c>
      <c r="C674">
        <v>-83.882999999999996</v>
      </c>
      <c r="D674">
        <v>4.1180000000000003</v>
      </c>
      <c r="E674">
        <v>33.125999999999998</v>
      </c>
      <c r="F674">
        <v>120</v>
      </c>
      <c r="G674">
        <v>70.257999999999996</v>
      </c>
      <c r="H674">
        <v>0.55880000000000007</v>
      </c>
    </row>
    <row r="675" spans="1:8" x14ac:dyDescent="0.2">
      <c r="A675">
        <v>88570.081000000006</v>
      </c>
      <c r="B675">
        <v>-83.94</v>
      </c>
      <c r="C675">
        <v>-83.933999999999997</v>
      </c>
      <c r="D675">
        <v>4.0209999999999999</v>
      </c>
      <c r="E675">
        <v>30.332999999999998</v>
      </c>
      <c r="F675">
        <v>120</v>
      </c>
      <c r="G675">
        <v>70.405000000000001</v>
      </c>
      <c r="H675">
        <v>0.5082000000000001</v>
      </c>
    </row>
    <row r="676" spans="1:8" x14ac:dyDescent="0.2">
      <c r="A676">
        <v>88571.354999999996</v>
      </c>
      <c r="B676">
        <v>-83.991</v>
      </c>
      <c r="C676">
        <v>-83.984999999999999</v>
      </c>
      <c r="D676">
        <v>3.984</v>
      </c>
      <c r="E676">
        <v>28.387</v>
      </c>
      <c r="F676">
        <v>120</v>
      </c>
      <c r="G676">
        <v>70.284999999999997</v>
      </c>
      <c r="H676">
        <v>0.47300000000000003</v>
      </c>
    </row>
    <row r="677" spans="1:8" x14ac:dyDescent="0.2">
      <c r="A677">
        <v>88572.630999999994</v>
      </c>
      <c r="B677">
        <v>-84.043000000000006</v>
      </c>
      <c r="C677">
        <v>-84.036000000000001</v>
      </c>
      <c r="D677">
        <v>4.0220000000000002</v>
      </c>
      <c r="E677">
        <v>21.591999999999999</v>
      </c>
      <c r="F677">
        <v>120</v>
      </c>
      <c r="G677">
        <v>70.266999999999996</v>
      </c>
      <c r="H677">
        <v>0.35310000000000002</v>
      </c>
    </row>
    <row r="678" spans="1:8" x14ac:dyDescent="0.2">
      <c r="A678">
        <v>88574.164999999994</v>
      </c>
      <c r="B678">
        <v>-84.100999999999999</v>
      </c>
      <c r="C678">
        <v>-84.093999999999994</v>
      </c>
      <c r="D678">
        <v>3.7469999999999999</v>
      </c>
      <c r="E678">
        <v>13.972</v>
      </c>
      <c r="F678">
        <v>120</v>
      </c>
      <c r="G678">
        <v>71.256</v>
      </c>
      <c r="H678">
        <v>0.22330000000000003</v>
      </c>
    </row>
    <row r="679" spans="1:8" x14ac:dyDescent="0.2">
      <c r="A679">
        <v>88575.694000000003</v>
      </c>
      <c r="B679">
        <v>-84.159000000000006</v>
      </c>
      <c r="C679">
        <v>-84.152000000000001</v>
      </c>
      <c r="D679">
        <v>3.7989999999999999</v>
      </c>
      <c r="E679">
        <v>17.021000000000001</v>
      </c>
      <c r="F679">
        <v>120</v>
      </c>
      <c r="G679">
        <v>70.448999999999998</v>
      </c>
      <c r="H679">
        <v>0.27500000000000002</v>
      </c>
    </row>
    <row r="680" spans="1:8" x14ac:dyDescent="0.2">
      <c r="A680">
        <v>88577.525999999998</v>
      </c>
      <c r="B680">
        <v>-84.212000000000003</v>
      </c>
      <c r="C680">
        <v>-84.204999999999998</v>
      </c>
      <c r="D680">
        <v>2.899</v>
      </c>
      <c r="E680">
        <v>30.292999999999999</v>
      </c>
      <c r="F680">
        <v>120</v>
      </c>
      <c r="G680">
        <v>69.881</v>
      </c>
      <c r="H680">
        <v>0.50710000000000011</v>
      </c>
    </row>
    <row r="681" spans="1:8" x14ac:dyDescent="0.2">
      <c r="A681">
        <v>88579.668000000005</v>
      </c>
      <c r="B681">
        <v>-84.269000000000005</v>
      </c>
      <c r="C681">
        <v>-84.260999999999996</v>
      </c>
      <c r="D681">
        <v>2.6240000000000001</v>
      </c>
      <c r="E681">
        <v>27.83</v>
      </c>
      <c r="F681">
        <v>120</v>
      </c>
      <c r="G681">
        <v>70.367000000000004</v>
      </c>
      <c r="H681">
        <v>0.46310000000000001</v>
      </c>
    </row>
    <row r="682" spans="1:8" x14ac:dyDescent="0.2">
      <c r="A682">
        <v>88582.114000000001</v>
      </c>
      <c r="B682">
        <v>-84.325000000000003</v>
      </c>
      <c r="C682">
        <v>-84.316999999999993</v>
      </c>
      <c r="D682">
        <v>2.2909999999999999</v>
      </c>
      <c r="E682">
        <v>20.998999999999999</v>
      </c>
      <c r="F682">
        <v>120</v>
      </c>
      <c r="G682">
        <v>71.176000000000002</v>
      </c>
      <c r="H682">
        <v>0.34210000000000002</v>
      </c>
    </row>
    <row r="683" spans="1:8" x14ac:dyDescent="0.2">
      <c r="A683">
        <v>88584.865999999995</v>
      </c>
      <c r="B683">
        <v>-84.378</v>
      </c>
      <c r="C683">
        <v>-84.37</v>
      </c>
      <c r="D683">
        <v>1.9179999999999999</v>
      </c>
      <c r="E683">
        <v>15.209</v>
      </c>
      <c r="F683">
        <v>120</v>
      </c>
      <c r="G683">
        <v>70.855000000000004</v>
      </c>
      <c r="H683">
        <v>0.24420000000000003</v>
      </c>
    </row>
    <row r="684" spans="1:8" x14ac:dyDescent="0.2">
      <c r="A684">
        <v>88588.349000000002</v>
      </c>
      <c r="B684">
        <v>-84.433999999999997</v>
      </c>
      <c r="C684">
        <v>-84.424999999999997</v>
      </c>
      <c r="D684">
        <v>1.5960000000000001</v>
      </c>
      <c r="E684">
        <v>13.699</v>
      </c>
      <c r="F684">
        <v>120</v>
      </c>
      <c r="G684">
        <v>71.754000000000005</v>
      </c>
      <c r="H684">
        <v>0.21890000000000004</v>
      </c>
    </row>
    <row r="685" spans="1:8" x14ac:dyDescent="0.2">
      <c r="A685">
        <v>88591.464000000007</v>
      </c>
      <c r="B685">
        <v>-84.486999999999995</v>
      </c>
      <c r="C685">
        <v>-84.477999999999994</v>
      </c>
      <c r="D685">
        <v>1.6910000000000001</v>
      </c>
      <c r="E685">
        <v>15.137</v>
      </c>
      <c r="F685">
        <v>120</v>
      </c>
      <c r="G685">
        <v>70.888000000000005</v>
      </c>
      <c r="H685">
        <v>0.24310000000000001</v>
      </c>
    </row>
    <row r="686" spans="1:8" x14ac:dyDescent="0.2">
      <c r="A686">
        <v>88595.229000000007</v>
      </c>
      <c r="B686">
        <v>-84.537999999999997</v>
      </c>
      <c r="C686">
        <v>-84.528000000000006</v>
      </c>
      <c r="D686">
        <v>1.3320000000000001</v>
      </c>
      <c r="E686">
        <v>15.042999999999999</v>
      </c>
      <c r="F686">
        <v>120</v>
      </c>
      <c r="G686">
        <v>70.91</v>
      </c>
      <c r="H686">
        <v>0.24200000000000002</v>
      </c>
    </row>
    <row r="687" spans="1:8" x14ac:dyDescent="0.2">
      <c r="A687">
        <v>88599.343999999997</v>
      </c>
      <c r="B687">
        <v>-84.591999999999999</v>
      </c>
      <c r="C687">
        <v>-84.581999999999994</v>
      </c>
      <c r="D687">
        <v>1.3180000000000001</v>
      </c>
      <c r="E687">
        <v>14.743</v>
      </c>
      <c r="F687">
        <v>120</v>
      </c>
      <c r="G687">
        <v>71.614000000000004</v>
      </c>
      <c r="H687">
        <v>0.23650000000000002</v>
      </c>
    </row>
    <row r="688" spans="1:8" x14ac:dyDescent="0.2">
      <c r="A688">
        <v>88603.479000000007</v>
      </c>
      <c r="B688">
        <v>-84.646000000000001</v>
      </c>
      <c r="C688">
        <v>-84.635999999999996</v>
      </c>
      <c r="D688">
        <v>1.306</v>
      </c>
      <c r="E688">
        <v>16.334</v>
      </c>
      <c r="F688">
        <v>120</v>
      </c>
      <c r="G688">
        <v>71.424000000000007</v>
      </c>
      <c r="H688">
        <v>0.26290000000000002</v>
      </c>
    </row>
    <row r="689" spans="1:8" x14ac:dyDescent="0.2">
      <c r="A689">
        <v>88607.543999999994</v>
      </c>
      <c r="B689">
        <v>-84.700999999999993</v>
      </c>
      <c r="C689">
        <v>-84.691000000000003</v>
      </c>
      <c r="D689">
        <v>1.3340000000000001</v>
      </c>
      <c r="E689">
        <v>19.091000000000001</v>
      </c>
      <c r="F689">
        <v>120</v>
      </c>
      <c r="G689">
        <v>70.41</v>
      </c>
      <c r="H689">
        <v>0.31019999999999998</v>
      </c>
    </row>
    <row r="690" spans="1:8" x14ac:dyDescent="0.2">
      <c r="A690">
        <v>88610.982000000004</v>
      </c>
      <c r="B690">
        <v>-84.753</v>
      </c>
      <c r="C690">
        <v>-84.742999999999995</v>
      </c>
      <c r="D690">
        <v>1.5129999999999999</v>
      </c>
      <c r="E690">
        <v>18.774999999999999</v>
      </c>
      <c r="F690">
        <v>120</v>
      </c>
      <c r="G690">
        <v>71.522000000000006</v>
      </c>
      <c r="H690">
        <v>0.30470000000000003</v>
      </c>
    </row>
    <row r="691" spans="1:8" x14ac:dyDescent="0.2">
      <c r="A691">
        <v>88614.456000000006</v>
      </c>
      <c r="B691">
        <v>-84.805000000000007</v>
      </c>
      <c r="C691">
        <v>-84.793999999999997</v>
      </c>
      <c r="D691">
        <v>1.4850000000000001</v>
      </c>
      <c r="E691">
        <v>19.678999999999998</v>
      </c>
      <c r="F691">
        <v>120</v>
      </c>
      <c r="G691">
        <v>71.272000000000006</v>
      </c>
      <c r="H691">
        <v>0.3201</v>
      </c>
    </row>
    <row r="692" spans="1:8" x14ac:dyDescent="0.2">
      <c r="A692">
        <v>88618.888999999996</v>
      </c>
      <c r="B692">
        <v>-84.855999999999995</v>
      </c>
      <c r="C692">
        <v>-84.844999999999999</v>
      </c>
      <c r="D692">
        <v>1.1339999999999999</v>
      </c>
      <c r="E692">
        <v>19.462</v>
      </c>
      <c r="F692">
        <v>120</v>
      </c>
      <c r="G692">
        <v>71.349999999999994</v>
      </c>
      <c r="H692">
        <v>0.31569999999999998</v>
      </c>
    </row>
    <row r="693" spans="1:8" x14ac:dyDescent="0.2">
      <c r="A693">
        <v>88623.941999999995</v>
      </c>
      <c r="B693">
        <v>-84.906999999999996</v>
      </c>
      <c r="C693">
        <v>-84.896000000000001</v>
      </c>
      <c r="D693">
        <v>1.0189999999999999</v>
      </c>
      <c r="E693">
        <v>20.638000000000002</v>
      </c>
      <c r="F693">
        <v>120</v>
      </c>
      <c r="G693">
        <v>71.466999999999999</v>
      </c>
      <c r="H693">
        <v>0.33660000000000001</v>
      </c>
    </row>
    <row r="694" spans="1:8" x14ac:dyDescent="0.2">
      <c r="A694">
        <v>88629.346999999994</v>
      </c>
      <c r="B694">
        <v>-84.96</v>
      </c>
      <c r="C694">
        <v>-84.948999999999998</v>
      </c>
      <c r="D694">
        <v>0.97399999999999998</v>
      </c>
      <c r="E694">
        <v>20.731000000000002</v>
      </c>
      <c r="F694">
        <v>120</v>
      </c>
      <c r="G694">
        <v>70.977999999999994</v>
      </c>
      <c r="H694">
        <v>0.3377</v>
      </c>
    </row>
    <row r="695" spans="1:8" x14ac:dyDescent="0.2">
      <c r="A695">
        <v>88635.357999999993</v>
      </c>
      <c r="B695">
        <v>-85.010999999999996</v>
      </c>
      <c r="C695">
        <v>-85</v>
      </c>
      <c r="D695">
        <v>0.84799999999999998</v>
      </c>
      <c r="E695">
        <v>18.617999999999999</v>
      </c>
      <c r="F695">
        <v>120</v>
      </c>
      <c r="G695">
        <v>71.037999999999997</v>
      </c>
      <c r="H695">
        <v>0.30140000000000006</v>
      </c>
    </row>
    <row r="696" spans="1:8" x14ac:dyDescent="0.2">
      <c r="A696">
        <v>88642.535000000003</v>
      </c>
      <c r="B696">
        <v>-85.061999999999998</v>
      </c>
      <c r="C696">
        <v>-85.05</v>
      </c>
      <c r="D696">
        <v>0.70099999999999996</v>
      </c>
      <c r="E696">
        <v>16.190999999999999</v>
      </c>
      <c r="F696">
        <v>120</v>
      </c>
      <c r="G696">
        <v>71.088999999999999</v>
      </c>
      <c r="H696">
        <v>0.26069999999999999</v>
      </c>
    </row>
    <row r="697" spans="1:8" x14ac:dyDescent="0.2">
      <c r="A697">
        <v>88650.168999999994</v>
      </c>
      <c r="B697">
        <v>-85.111999999999995</v>
      </c>
      <c r="C697">
        <v>-85.1</v>
      </c>
      <c r="D697">
        <v>0.65600000000000003</v>
      </c>
      <c r="E697">
        <v>14.706</v>
      </c>
      <c r="F697">
        <v>120</v>
      </c>
      <c r="G697">
        <v>71.501000000000005</v>
      </c>
      <c r="H697">
        <v>0.23540000000000003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12"/>
  <sheetViews>
    <sheetView topLeftCell="A76" workbookViewId="0">
      <selection activeCell="L115" sqref="L115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  <row r="66" spans="12:12" x14ac:dyDescent="0.2">
      <c r="L66" t="s">
        <v>181</v>
      </c>
    </row>
    <row r="110" spans="12:12" x14ac:dyDescent="0.2">
      <c r="L110" t="s">
        <v>182</v>
      </c>
    </row>
    <row r="112" spans="12:12" x14ac:dyDescent="0.2">
      <c r="L112" t="s">
        <v>183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2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-50.7</v>
      </c>
      <c r="E14" s="304">
        <v>69.441000000000003</v>
      </c>
      <c r="F14" s="305" t="s">
        <v>98</v>
      </c>
      <c r="G14" s="303">
        <v>150</v>
      </c>
      <c r="H14" s="303">
        <v>59</v>
      </c>
      <c r="I14" s="306">
        <v>0</v>
      </c>
      <c r="J14" s="173">
        <v>5.61</v>
      </c>
      <c r="K14" s="306">
        <v>0</v>
      </c>
      <c r="L14" s="173">
        <v>6.59</v>
      </c>
      <c r="M14" s="306">
        <v>0</v>
      </c>
      <c r="N14" s="289"/>
      <c r="O14" s="290"/>
      <c r="P14" s="303">
        <v>29.8</v>
      </c>
      <c r="Q14" s="306">
        <v>0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291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89</v>
      </c>
      <c r="AC14" s="307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-50.7</v>
      </c>
      <c r="E15" s="304">
        <v>69.441000000000003</v>
      </c>
      <c r="F15" s="305" t="s">
        <v>99</v>
      </c>
      <c r="G15" s="303">
        <v>210</v>
      </c>
      <c r="H15" s="303">
        <v>59</v>
      </c>
      <c r="I15" s="306">
        <v>0</v>
      </c>
      <c r="J15" s="173">
        <v>4.72</v>
      </c>
      <c r="K15" s="306">
        <v>-15.865</v>
      </c>
      <c r="L15" s="173">
        <v>6.64</v>
      </c>
      <c r="M15" s="306">
        <v>0.75900000000000001</v>
      </c>
      <c r="N15" s="289">
        <f t="shared" ref="N15:N36" si="1">IF(ISNUMBER(Z15), AA15, "")</f>
        <v>88</v>
      </c>
      <c r="O15" s="290" t="str">
        <f t="shared" ref="O15:O36" si="2">IF(ISNUMBER(N14), IF(ISNUMBER(N15), ABS(((ABS(N14-N15))/N14)*100), ""), "")</f>
        <v/>
      </c>
      <c r="P15" s="303">
        <v>30.16</v>
      </c>
      <c r="Q15" s="306">
        <v>1.208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289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88</v>
      </c>
      <c r="AC15" s="307">
        <v>-0.68700000000000006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-50.7</v>
      </c>
      <c r="E16" s="304">
        <v>69.441000000000003</v>
      </c>
      <c r="F16" s="305" t="s">
        <v>100</v>
      </c>
      <c r="G16" s="303">
        <v>270</v>
      </c>
      <c r="H16" s="303">
        <v>58</v>
      </c>
      <c r="I16" s="306">
        <v>-1.6950000000000001</v>
      </c>
      <c r="J16" s="173">
        <v>3.99</v>
      </c>
      <c r="K16" s="306">
        <v>-15.465999999999999</v>
      </c>
      <c r="L16" s="173">
        <v>6.63</v>
      </c>
      <c r="M16" s="306">
        <v>-0.151</v>
      </c>
      <c r="N16" s="289">
        <f t="shared" si="1"/>
        <v>88</v>
      </c>
      <c r="O16" s="290">
        <f t="shared" si="2"/>
        <v>0</v>
      </c>
      <c r="P16" s="303">
        <v>30.58</v>
      </c>
      <c r="Q16" s="306">
        <v>1.393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289</v>
      </c>
      <c r="AA16" s="10">
        <f t="shared" si="4"/>
        <v>88</v>
      </c>
      <c r="AC16" s="307">
        <v>0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-50.7</v>
      </c>
      <c r="E17" s="304">
        <v>69.441000000000003</v>
      </c>
      <c r="F17" s="305" t="s">
        <v>101</v>
      </c>
      <c r="G17" s="303">
        <v>330</v>
      </c>
      <c r="H17" s="303">
        <v>57</v>
      </c>
      <c r="I17" s="306">
        <v>-1.724</v>
      </c>
      <c r="J17" s="173">
        <v>3.43</v>
      </c>
      <c r="K17" s="306">
        <v>-14.035</v>
      </c>
      <c r="L17" s="173">
        <v>6.58</v>
      </c>
      <c r="M17" s="306">
        <v>-0.754</v>
      </c>
      <c r="N17" s="289">
        <f t="shared" si="1"/>
        <v>89</v>
      </c>
      <c r="O17" s="290">
        <f t="shared" si="2"/>
        <v>1.1363636363636365</v>
      </c>
      <c r="P17" s="303">
        <v>31.12</v>
      </c>
      <c r="Q17" s="306">
        <v>1.766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290</v>
      </c>
      <c r="AA17" s="10">
        <f t="shared" si="4"/>
        <v>89</v>
      </c>
      <c r="AC17" s="307">
        <v>0.34599999999999997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-50.7</v>
      </c>
      <c r="E18" s="304">
        <v>69.441000000000003</v>
      </c>
      <c r="F18" s="305" t="s">
        <v>102</v>
      </c>
      <c r="G18" s="303">
        <v>380</v>
      </c>
      <c r="H18" s="303">
        <v>57</v>
      </c>
      <c r="I18" s="306">
        <v>0</v>
      </c>
      <c r="J18" s="173">
        <v>2.87</v>
      </c>
      <c r="K18" s="306">
        <v>-16.327000000000002</v>
      </c>
      <c r="L18" s="173">
        <v>6.49</v>
      </c>
      <c r="M18" s="306">
        <v>-1.3680000000000001</v>
      </c>
      <c r="N18" s="289">
        <f t="shared" si="1"/>
        <v>90</v>
      </c>
      <c r="O18" s="290">
        <f t="shared" si="2"/>
        <v>1.1235955056179776</v>
      </c>
      <c r="P18" s="303">
        <v>31.66</v>
      </c>
      <c r="Q18" s="306">
        <v>1.7350000000000001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291</v>
      </c>
      <c r="AA18" s="10">
        <f t="shared" si="4"/>
        <v>90</v>
      </c>
      <c r="AC18" s="307">
        <v>0.34499999999999997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4">
        <v>-50.7</v>
      </c>
      <c r="E19" s="304">
        <v>69.441000000000003</v>
      </c>
      <c r="F19" s="305" t="s">
        <v>103</v>
      </c>
      <c r="G19" s="303">
        <v>440</v>
      </c>
      <c r="H19" s="303">
        <v>56</v>
      </c>
      <c r="I19" s="306">
        <v>-1.754</v>
      </c>
      <c r="J19" s="173">
        <v>2.6</v>
      </c>
      <c r="K19" s="306">
        <v>-9.4079999999999995</v>
      </c>
      <c r="L19" s="173">
        <v>6.37</v>
      </c>
      <c r="M19" s="306">
        <v>-1.849</v>
      </c>
      <c r="N19" s="289">
        <f t="shared" si="1"/>
        <v>97</v>
      </c>
      <c r="O19" s="290">
        <f t="shared" si="2"/>
        <v>7.7777777777777777</v>
      </c>
      <c r="P19" s="303">
        <v>32.049999999999997</v>
      </c>
      <c r="Q19" s="306">
        <v>1.232</v>
      </c>
      <c r="R19" s="272"/>
      <c r="S19" s="281" t="str">
        <f t="shared" si="3"/>
        <v/>
      </c>
      <c r="T19" s="270"/>
      <c r="U19" s="270"/>
      <c r="V19" s="270"/>
      <c r="W19" s="270"/>
      <c r="X19" s="14"/>
      <c r="Z19" s="307">
        <v>290</v>
      </c>
      <c r="AA19" s="10">
        <f t="shared" si="4"/>
        <v>97</v>
      </c>
      <c r="AC19" s="307">
        <v>-0.34399999999999997</v>
      </c>
    </row>
    <row r="20" spans="1:29" s="10" customFormat="1" ht="39.950000000000003" customHeight="1" x14ac:dyDescent="0.2">
      <c r="A20" s="10">
        <f t="shared" ca="1" si="0"/>
        <v>20</v>
      </c>
      <c r="B20" s="308">
        <v>1</v>
      </c>
      <c r="C20" s="5"/>
      <c r="D20" s="304">
        <v>-50.7</v>
      </c>
      <c r="E20" s="304">
        <v>69.441000000000003</v>
      </c>
      <c r="F20" s="305" t="s">
        <v>104</v>
      </c>
      <c r="G20" s="303">
        <v>480</v>
      </c>
      <c r="H20" s="303">
        <v>57</v>
      </c>
      <c r="I20" s="306">
        <v>1.786</v>
      </c>
      <c r="J20" s="173">
        <v>2.17</v>
      </c>
      <c r="K20" s="306">
        <v>-16.538</v>
      </c>
      <c r="L20" s="173">
        <v>6.25</v>
      </c>
      <c r="M20" s="306">
        <v>-1.8839999999999999</v>
      </c>
      <c r="N20" s="289">
        <f t="shared" si="1"/>
        <v>87</v>
      </c>
      <c r="O20" s="290">
        <f t="shared" si="2"/>
        <v>10.309278350515463</v>
      </c>
      <c r="P20" s="303">
        <v>32.31</v>
      </c>
      <c r="Q20" s="306">
        <v>0.81100000000000005</v>
      </c>
      <c r="R20" s="272"/>
      <c r="S20" s="281" t="str">
        <f t="shared" si="3"/>
        <v/>
      </c>
      <c r="T20" s="308" t="s">
        <v>105</v>
      </c>
      <c r="U20" s="270"/>
      <c r="V20" s="270"/>
      <c r="W20" s="270"/>
      <c r="X20" s="14"/>
      <c r="Z20" s="307">
        <v>280</v>
      </c>
      <c r="AA20" s="10">
        <f t="shared" si="4"/>
        <v>87</v>
      </c>
      <c r="AC20" s="307">
        <v>-3.448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ref="I21:I36" si="5">IF(ISNUMBER(H20), IF(ISNUMBER(H21), ((ABS(H20-H21))/H20)*100, ""), "")</f>
        <v/>
      </c>
      <c r="J21" s="274"/>
      <c r="K21" s="281" t="str">
        <f t="shared" ref="K21:K36" si="6">IF(ISNUMBER(J20), IF(ISNUMBER(J21), ((ABS(J20-J21))/J20)*100, ""), "")</f>
        <v/>
      </c>
      <c r="L21" s="274"/>
      <c r="M21" s="281" t="str">
        <f t="shared" ref="M21:M36" si="7">IF(ISNUMBER(L20), IF(ISNUMBER(L21), ((ABS(L20-L21))/L20)*100, ""), "")</f>
        <v/>
      </c>
      <c r="N21" s="289" t="str">
        <f t="shared" si="1"/>
        <v/>
      </c>
      <c r="O21" s="290" t="str">
        <f t="shared" si="2"/>
        <v/>
      </c>
      <c r="P21" s="272"/>
      <c r="Q21" s="281" t="str">
        <f t="shared" ref="Q21:Q36" si="8">IF(ISNUMBER(P20), IF(ISNUMBER(P21), ABS(((ABS(P20-P21))/P20)*100), ""), "")</f>
        <v/>
      </c>
      <c r="R21" s="272"/>
      <c r="S21" s="281" t="str">
        <f t="shared" si="3"/>
        <v/>
      </c>
      <c r="T21" s="270"/>
      <c r="U21" s="270"/>
      <c r="V21" s="270"/>
      <c r="W21" s="270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5"/>
        <v/>
      </c>
      <c r="J22" s="274"/>
      <c r="K22" s="281" t="str">
        <f t="shared" si="6"/>
        <v/>
      </c>
      <c r="L22" s="274"/>
      <c r="M22" s="281" t="str">
        <f t="shared" si="7"/>
        <v/>
      </c>
      <c r="N22" s="289" t="str">
        <f t="shared" si="1"/>
        <v/>
      </c>
      <c r="O22" s="290" t="str">
        <f t="shared" si="2"/>
        <v/>
      </c>
      <c r="P22" s="272"/>
      <c r="Q22" s="281" t="str">
        <f t="shared" si="8"/>
        <v/>
      </c>
      <c r="R22" s="272"/>
      <c r="S22" s="281" t="str">
        <f t="shared" si="3"/>
        <v/>
      </c>
      <c r="T22" s="270"/>
      <c r="U22" s="270"/>
      <c r="V22" s="270"/>
      <c r="W22" s="270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5"/>
        <v/>
      </c>
      <c r="J23" s="274"/>
      <c r="K23" s="281" t="str">
        <f t="shared" si="6"/>
        <v/>
      </c>
      <c r="L23" s="274"/>
      <c r="M23" s="281" t="str">
        <f t="shared" si="7"/>
        <v/>
      </c>
      <c r="N23" s="289" t="str">
        <f t="shared" si="1"/>
        <v/>
      </c>
      <c r="O23" s="290" t="str">
        <f t="shared" si="2"/>
        <v/>
      </c>
      <c r="P23" s="272"/>
      <c r="Q23" s="281" t="str">
        <f t="shared" si="8"/>
        <v/>
      </c>
      <c r="R23" s="272"/>
      <c r="S23" s="281" t="str">
        <f t="shared" si="3"/>
        <v/>
      </c>
      <c r="T23" s="270"/>
      <c r="U23" s="270"/>
      <c r="V23" s="270"/>
      <c r="W23" s="27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5"/>
        <v/>
      </c>
      <c r="J24" s="274"/>
      <c r="K24" s="281" t="str">
        <f t="shared" si="6"/>
        <v/>
      </c>
      <c r="L24" s="274"/>
      <c r="M24" s="281" t="str">
        <f t="shared" si="7"/>
        <v/>
      </c>
      <c r="N24" s="289" t="str">
        <f t="shared" si="1"/>
        <v/>
      </c>
      <c r="O24" s="290" t="str">
        <f t="shared" si="2"/>
        <v/>
      </c>
      <c r="P24" s="272"/>
      <c r="Q24" s="281" t="str">
        <f t="shared" si="8"/>
        <v/>
      </c>
      <c r="R24" s="272"/>
      <c r="S24" s="281" t="str">
        <f t="shared" si="3"/>
        <v/>
      </c>
      <c r="T24" s="270"/>
      <c r="U24" s="270"/>
      <c r="V24" s="270"/>
      <c r="W24" s="27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5"/>
        <v/>
      </c>
      <c r="J25" s="274"/>
      <c r="K25" s="281" t="str">
        <f t="shared" si="6"/>
        <v/>
      </c>
      <c r="L25" s="274"/>
      <c r="M25" s="281" t="str">
        <f t="shared" si="7"/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si="8"/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1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20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AI19" sqref="AI19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-50.7</v>
      </c>
      <c r="E14" s="304">
        <v>32.308999999999997</v>
      </c>
      <c r="F14" s="305" t="s">
        <v>106</v>
      </c>
      <c r="G14" s="303">
        <v>60</v>
      </c>
      <c r="H14" s="303">
        <v>45</v>
      </c>
      <c r="I14" s="306">
        <v>0</v>
      </c>
      <c r="J14" s="173">
        <v>8</v>
      </c>
      <c r="K14" s="306">
        <v>0</v>
      </c>
      <c r="L14" s="173">
        <v>5.96</v>
      </c>
      <c r="M14" s="306">
        <v>0</v>
      </c>
      <c r="N14" s="289"/>
      <c r="O14" s="290"/>
      <c r="P14" s="303">
        <v>23.65</v>
      </c>
      <c r="Q14" s="306">
        <v>0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330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118</v>
      </c>
      <c r="AC14" s="307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-50.7</v>
      </c>
      <c r="E15" s="304">
        <v>32.308999999999997</v>
      </c>
      <c r="F15" s="305" t="s">
        <v>107</v>
      </c>
      <c r="G15" s="303">
        <v>110</v>
      </c>
      <c r="H15" s="303">
        <v>46</v>
      </c>
      <c r="I15" s="306">
        <v>2.222</v>
      </c>
      <c r="J15" s="173">
        <v>7.63</v>
      </c>
      <c r="K15" s="306">
        <v>-4.625</v>
      </c>
      <c r="L15" s="173">
        <v>6</v>
      </c>
      <c r="M15" s="306">
        <v>0.67100000000000004</v>
      </c>
      <c r="N15" s="289">
        <f t="shared" ref="N15:N36" si="1">IF(ISNUMBER(Z15), AA15, "")</f>
        <v>117</v>
      </c>
      <c r="O15" s="290" t="str">
        <f t="shared" ref="O15:O36" si="2">IF(ISNUMBER(N14), IF(ISNUMBER(N15), ABS(((ABS(N14-N15))/N14)*100), ""), "")</f>
        <v/>
      </c>
      <c r="P15" s="303">
        <v>23.64</v>
      </c>
      <c r="Q15" s="306">
        <v>-4.2000000000000003E-2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329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117</v>
      </c>
      <c r="AC15" s="307">
        <v>-0.30299999999999999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-50.7</v>
      </c>
      <c r="E16" s="304">
        <v>32.308999999999997</v>
      </c>
      <c r="F16" s="305" t="s">
        <v>108</v>
      </c>
      <c r="G16" s="303">
        <v>190</v>
      </c>
      <c r="H16" s="303">
        <v>49</v>
      </c>
      <c r="I16" s="306">
        <v>6.5220000000000002</v>
      </c>
      <c r="J16" s="173">
        <v>7.26</v>
      </c>
      <c r="K16" s="306">
        <v>-4.8490000000000002</v>
      </c>
      <c r="L16" s="173">
        <v>6.06</v>
      </c>
      <c r="M16" s="306">
        <v>1</v>
      </c>
      <c r="N16" s="289">
        <f t="shared" si="1"/>
        <v>114</v>
      </c>
      <c r="O16" s="290">
        <f t="shared" si="2"/>
        <v>2.5641025641025639</v>
      </c>
      <c r="P16" s="303">
        <v>23.69</v>
      </c>
      <c r="Q16" s="306">
        <v>0.21199999999999999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326</v>
      </c>
      <c r="AA16" s="10">
        <f t="shared" si="4"/>
        <v>114</v>
      </c>
      <c r="AC16" s="307">
        <v>-0.91200000000000003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-50.7</v>
      </c>
      <c r="E17" s="304">
        <v>32.308999999999997</v>
      </c>
      <c r="F17" s="305" t="s">
        <v>109</v>
      </c>
      <c r="G17" s="303">
        <v>270</v>
      </c>
      <c r="H17" s="303">
        <v>52</v>
      </c>
      <c r="I17" s="306">
        <v>6.1219999999999999</v>
      </c>
      <c r="J17" s="173">
        <v>6.78</v>
      </c>
      <c r="K17" s="306">
        <v>-6.6120000000000001</v>
      </c>
      <c r="L17" s="173">
        <v>6.09</v>
      </c>
      <c r="M17" s="306">
        <v>0.495</v>
      </c>
      <c r="N17" s="289">
        <f t="shared" si="1"/>
        <v>113</v>
      </c>
      <c r="O17" s="290">
        <f t="shared" si="2"/>
        <v>0.8771929824561403</v>
      </c>
      <c r="P17" s="303">
        <v>23.83</v>
      </c>
      <c r="Q17" s="306">
        <v>0.59099999999999997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325</v>
      </c>
      <c r="AA17" s="10">
        <f t="shared" si="4"/>
        <v>113</v>
      </c>
      <c r="AC17" s="307">
        <v>-0.307</v>
      </c>
    </row>
    <row r="18" spans="1:29" s="10" customFormat="1" ht="39.950000000000003" customHeight="1" x14ac:dyDescent="0.2">
      <c r="A18" s="10">
        <f t="shared" ca="1" si="0"/>
        <v>18</v>
      </c>
      <c r="B18" s="308">
        <v>1</v>
      </c>
      <c r="C18" s="5"/>
      <c r="D18" s="304">
        <v>-50.7</v>
      </c>
      <c r="E18" s="304">
        <v>32.308999999999997</v>
      </c>
      <c r="F18" s="305" t="s">
        <v>110</v>
      </c>
      <c r="G18" s="303">
        <v>370</v>
      </c>
      <c r="H18" s="303">
        <v>55</v>
      </c>
      <c r="I18" s="306">
        <v>5.7690000000000001</v>
      </c>
      <c r="J18" s="173">
        <v>5.67</v>
      </c>
      <c r="K18" s="306">
        <v>-16.372</v>
      </c>
      <c r="L18" s="173">
        <v>6.08</v>
      </c>
      <c r="M18" s="306">
        <v>-0.16400000000000001</v>
      </c>
      <c r="N18" s="289">
        <f t="shared" si="1"/>
        <v>114</v>
      </c>
      <c r="O18" s="290">
        <f t="shared" si="2"/>
        <v>0.88495575221238942</v>
      </c>
      <c r="P18" s="303">
        <v>24.04</v>
      </c>
      <c r="Q18" s="306">
        <v>0.88100000000000001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324</v>
      </c>
      <c r="AA18" s="10">
        <f t="shared" si="4"/>
        <v>114</v>
      </c>
      <c r="AC18" s="307">
        <v>-0.308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1"/>
      <c r="H19" s="272"/>
      <c r="I19" s="273" t="str">
        <f t="shared" ref="I19:I36" si="5">IF(ISNUMBER(H18), IF(ISNUMBER(H19), ((ABS(H18-H19))/H18)*100, ""), "")</f>
        <v/>
      </c>
      <c r="J19" s="274"/>
      <c r="K19" s="281" t="str">
        <f t="shared" ref="K19:K36" si="6">IF(ISNUMBER(J18), IF(ISNUMBER(J19), ((ABS(J18-J19))/J18)*100, ""), "")</f>
        <v/>
      </c>
      <c r="L19" s="274"/>
      <c r="M19" s="281" t="str">
        <f t="shared" ref="M19:M36" si="7">IF(ISNUMBER(L18), IF(ISNUMBER(L19), ((ABS(L18-L19))/L18)*100, ""), "")</f>
        <v/>
      </c>
      <c r="N19" s="289" t="str">
        <f t="shared" si="1"/>
        <v/>
      </c>
      <c r="O19" s="290" t="str">
        <f t="shared" si="2"/>
        <v/>
      </c>
      <c r="P19" s="272"/>
      <c r="Q19" s="281" t="str">
        <f t="shared" ref="Q19:Q36" si="8">IF(ISNUMBER(P18), IF(ISNUMBER(P19), ABS(((ABS(P18-P19))/P18)*100), ""), "")</f>
        <v/>
      </c>
      <c r="R19" s="272"/>
      <c r="S19" s="281" t="str">
        <f t="shared" si="3"/>
        <v/>
      </c>
      <c r="T19" s="270"/>
      <c r="U19" s="270"/>
      <c r="V19" s="270"/>
      <c r="W19" s="270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1"/>
      <c r="H20" s="272"/>
      <c r="I20" s="273" t="str">
        <f t="shared" si="5"/>
        <v/>
      </c>
      <c r="J20" s="274"/>
      <c r="K20" s="281" t="str">
        <f t="shared" si="6"/>
        <v/>
      </c>
      <c r="L20" s="274"/>
      <c r="M20" s="281" t="str">
        <f t="shared" si="7"/>
        <v/>
      </c>
      <c r="N20" s="289" t="str">
        <f t="shared" si="1"/>
        <v/>
      </c>
      <c r="O20" s="290" t="str">
        <f t="shared" si="2"/>
        <v/>
      </c>
      <c r="P20" s="272"/>
      <c r="Q20" s="281" t="str">
        <f t="shared" si="8"/>
        <v/>
      </c>
      <c r="R20" s="272"/>
      <c r="S20" s="281" t="str">
        <f t="shared" si="3"/>
        <v/>
      </c>
      <c r="T20" s="270"/>
      <c r="U20" s="270"/>
      <c r="V20" s="270"/>
      <c r="W20" s="270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1"/>
      <c r="H21" s="272"/>
      <c r="I21" s="273" t="str">
        <f t="shared" si="5"/>
        <v/>
      </c>
      <c r="J21" s="274"/>
      <c r="K21" s="281" t="str">
        <f t="shared" si="6"/>
        <v/>
      </c>
      <c r="L21" s="274"/>
      <c r="M21" s="281" t="str">
        <f t="shared" si="7"/>
        <v/>
      </c>
      <c r="N21" s="289" t="str">
        <f t="shared" si="1"/>
        <v/>
      </c>
      <c r="O21" s="290" t="str">
        <f t="shared" si="2"/>
        <v/>
      </c>
      <c r="P21" s="272"/>
      <c r="Q21" s="281" t="str">
        <f t="shared" si="8"/>
        <v/>
      </c>
      <c r="R21" s="272"/>
      <c r="S21" s="281" t="str">
        <f t="shared" si="3"/>
        <v/>
      </c>
      <c r="T21" s="270"/>
      <c r="U21" s="270"/>
      <c r="V21" s="270"/>
      <c r="W21" s="270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si="5"/>
        <v/>
      </c>
      <c r="J22" s="274"/>
      <c r="K22" s="281" t="str">
        <f t="shared" si="6"/>
        <v/>
      </c>
      <c r="L22" s="274"/>
      <c r="M22" s="281" t="str">
        <f t="shared" si="7"/>
        <v/>
      </c>
      <c r="N22" s="289" t="str">
        <f t="shared" si="1"/>
        <v/>
      </c>
      <c r="O22" s="290" t="str">
        <f t="shared" si="2"/>
        <v/>
      </c>
      <c r="P22" s="272"/>
      <c r="Q22" s="281" t="str">
        <f t="shared" si="8"/>
        <v/>
      </c>
      <c r="R22" s="272"/>
      <c r="S22" s="281" t="str">
        <f t="shared" si="3"/>
        <v/>
      </c>
      <c r="T22" s="270"/>
      <c r="U22" s="270"/>
      <c r="V22" s="270"/>
      <c r="W22" s="270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5"/>
        <v/>
      </c>
      <c r="J23" s="274"/>
      <c r="K23" s="281" t="str">
        <f t="shared" si="6"/>
        <v/>
      </c>
      <c r="L23" s="274"/>
      <c r="M23" s="281" t="str">
        <f t="shared" si="7"/>
        <v/>
      </c>
      <c r="N23" s="289" t="str">
        <f t="shared" si="1"/>
        <v/>
      </c>
      <c r="O23" s="290" t="str">
        <f t="shared" si="2"/>
        <v/>
      </c>
      <c r="P23" s="272"/>
      <c r="Q23" s="281" t="str">
        <f t="shared" si="8"/>
        <v/>
      </c>
      <c r="R23" s="272"/>
      <c r="S23" s="281" t="str">
        <f t="shared" si="3"/>
        <v/>
      </c>
      <c r="T23" s="270"/>
      <c r="U23" s="270"/>
      <c r="V23" s="270"/>
      <c r="W23" s="27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5"/>
        <v/>
      </c>
      <c r="J24" s="274"/>
      <c r="K24" s="281" t="str">
        <f t="shared" si="6"/>
        <v/>
      </c>
      <c r="L24" s="274"/>
      <c r="M24" s="281" t="str">
        <f t="shared" si="7"/>
        <v/>
      </c>
      <c r="N24" s="289" t="str">
        <f t="shared" si="1"/>
        <v/>
      </c>
      <c r="O24" s="290" t="str">
        <f t="shared" si="2"/>
        <v/>
      </c>
      <c r="P24" s="272"/>
      <c r="Q24" s="281" t="str">
        <f t="shared" si="8"/>
        <v/>
      </c>
      <c r="R24" s="272"/>
      <c r="S24" s="281" t="str">
        <f t="shared" si="3"/>
        <v/>
      </c>
      <c r="T24" s="270"/>
      <c r="U24" s="270"/>
      <c r="V24" s="270"/>
      <c r="W24" s="27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5"/>
        <v/>
      </c>
      <c r="J25" s="274"/>
      <c r="K25" s="281" t="str">
        <f t="shared" si="6"/>
        <v/>
      </c>
      <c r="L25" s="274"/>
      <c r="M25" s="281" t="str">
        <f t="shared" si="7"/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si="8"/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2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18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N30" sqref="N30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-62.4</v>
      </c>
      <c r="E14" s="304">
        <v>69.087999999999994</v>
      </c>
      <c r="F14" s="305" t="s">
        <v>111</v>
      </c>
      <c r="G14" s="303">
        <v>80</v>
      </c>
      <c r="H14" s="303">
        <v>53</v>
      </c>
      <c r="I14" s="306">
        <v>-3.6360000000000001</v>
      </c>
      <c r="J14" s="173">
        <v>4.7</v>
      </c>
      <c r="K14" s="306">
        <v>-17.108000000000001</v>
      </c>
      <c r="L14" s="173">
        <v>6.12</v>
      </c>
      <c r="M14" s="306">
        <v>0.65800000000000003</v>
      </c>
      <c r="N14" s="289"/>
      <c r="O14" s="290"/>
      <c r="P14" s="303">
        <v>26.66</v>
      </c>
      <c r="Q14" s="306">
        <v>10.898999999999999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309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103</v>
      </c>
      <c r="AC14" s="307">
        <v>-4.63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-62.4</v>
      </c>
      <c r="E15" s="304">
        <v>69.087999999999994</v>
      </c>
      <c r="F15" s="305" t="s">
        <v>112</v>
      </c>
      <c r="G15" s="303">
        <v>140</v>
      </c>
      <c r="H15" s="303">
        <v>51</v>
      </c>
      <c r="I15" s="306">
        <v>-3.774</v>
      </c>
      <c r="J15" s="173">
        <v>4.5999999999999996</v>
      </c>
      <c r="K15" s="306">
        <v>-2.1280000000000001</v>
      </c>
      <c r="L15" s="173">
        <v>6.09</v>
      </c>
      <c r="M15" s="306">
        <v>-0.49</v>
      </c>
      <c r="N15" s="289">
        <f t="shared" ref="N15:N36" si="1">IF(ISNUMBER(Z15), AA15, "")</f>
        <v>99</v>
      </c>
      <c r="O15" s="290" t="str">
        <f t="shared" ref="O15:O36" si="2">IF(ISNUMBER(N14), IF(ISNUMBER(N15), ABS(((ABS(N14-N15))/N14)*100), ""), "")</f>
        <v/>
      </c>
      <c r="P15" s="303">
        <v>26.8</v>
      </c>
      <c r="Q15" s="306">
        <v>0.52500000000000002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305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99</v>
      </c>
      <c r="AC15" s="307">
        <v>-1.294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-62.4</v>
      </c>
      <c r="E16" s="304">
        <v>69.087999999999994</v>
      </c>
      <c r="F16" s="305" t="s">
        <v>113</v>
      </c>
      <c r="G16" s="303">
        <v>180</v>
      </c>
      <c r="H16" s="303">
        <v>49</v>
      </c>
      <c r="I16" s="306">
        <v>-3.9220000000000002</v>
      </c>
      <c r="J16" s="173">
        <v>5.36</v>
      </c>
      <c r="K16" s="306">
        <v>16.521999999999998</v>
      </c>
      <c r="L16" s="173">
        <v>6.07</v>
      </c>
      <c r="M16" s="306">
        <v>-0.32800000000000001</v>
      </c>
      <c r="N16" s="289">
        <f t="shared" si="1"/>
        <v>94</v>
      </c>
      <c r="O16" s="290">
        <f t="shared" si="2"/>
        <v>5.0505050505050502</v>
      </c>
      <c r="P16" s="303">
        <v>26.99</v>
      </c>
      <c r="Q16" s="306">
        <v>0.70899999999999996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300</v>
      </c>
      <c r="AA16" s="10">
        <f t="shared" si="4"/>
        <v>94</v>
      </c>
      <c r="AC16" s="307">
        <v>-1.639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-62.4</v>
      </c>
      <c r="E17" s="304">
        <v>69.087999999999994</v>
      </c>
      <c r="F17" s="305" t="s">
        <v>114</v>
      </c>
      <c r="G17" s="303">
        <v>210</v>
      </c>
      <c r="H17" s="303">
        <v>49</v>
      </c>
      <c r="I17" s="306">
        <v>0</v>
      </c>
      <c r="J17" s="173">
        <v>5.28</v>
      </c>
      <c r="K17" s="306">
        <v>-1.4930000000000001</v>
      </c>
      <c r="L17" s="173">
        <v>6.05</v>
      </c>
      <c r="M17" s="306">
        <v>-0.32900000000000001</v>
      </c>
      <c r="N17" s="289">
        <f t="shared" si="1"/>
        <v>90</v>
      </c>
      <c r="O17" s="290">
        <f t="shared" si="2"/>
        <v>4.2553191489361701</v>
      </c>
      <c r="P17" s="303">
        <v>27.3</v>
      </c>
      <c r="Q17" s="306">
        <v>1.149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296</v>
      </c>
      <c r="AA17" s="10">
        <f t="shared" si="4"/>
        <v>90</v>
      </c>
      <c r="AC17" s="307">
        <v>-1.333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-62.4</v>
      </c>
      <c r="E18" s="304">
        <v>69.087999999999994</v>
      </c>
      <c r="F18" s="305" t="s">
        <v>115</v>
      </c>
      <c r="G18" s="303">
        <v>240</v>
      </c>
      <c r="H18" s="303">
        <v>50</v>
      </c>
      <c r="I18" s="306">
        <v>2.0409999999999999</v>
      </c>
      <c r="J18" s="173">
        <v>5.01</v>
      </c>
      <c r="K18" s="306">
        <v>-5.1139999999999999</v>
      </c>
      <c r="L18" s="173">
        <v>6.08</v>
      </c>
      <c r="M18" s="306">
        <v>0.496</v>
      </c>
      <c r="N18" s="289">
        <f t="shared" si="1"/>
        <v>86</v>
      </c>
      <c r="O18" s="290">
        <f t="shared" si="2"/>
        <v>4.4444444444444446</v>
      </c>
      <c r="P18" s="303">
        <v>27.57</v>
      </c>
      <c r="Q18" s="306">
        <v>0.98899999999999999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292</v>
      </c>
      <c r="AA18" s="10">
        <f t="shared" si="4"/>
        <v>86</v>
      </c>
      <c r="AC18" s="307">
        <v>-1.351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4">
        <v>-62.4</v>
      </c>
      <c r="E19" s="304">
        <v>69.087999999999994</v>
      </c>
      <c r="F19" s="305" t="s">
        <v>116</v>
      </c>
      <c r="G19" s="303">
        <v>270</v>
      </c>
      <c r="H19" s="303">
        <v>49</v>
      </c>
      <c r="I19" s="306">
        <v>-2</v>
      </c>
      <c r="J19" s="173">
        <v>4.46</v>
      </c>
      <c r="K19" s="306">
        <v>-10.978</v>
      </c>
      <c r="L19" s="173">
        <v>6.09</v>
      </c>
      <c r="M19" s="306">
        <v>0.16400000000000001</v>
      </c>
      <c r="N19" s="289">
        <f t="shared" si="1"/>
        <v>85</v>
      </c>
      <c r="O19" s="290">
        <f t="shared" si="2"/>
        <v>1.1627906976744187</v>
      </c>
      <c r="P19" s="303">
        <v>27.95</v>
      </c>
      <c r="Q19" s="306">
        <v>1.3779999999999999</v>
      </c>
      <c r="R19" s="272"/>
      <c r="S19" s="281" t="str">
        <f t="shared" si="3"/>
        <v/>
      </c>
      <c r="T19" s="270"/>
      <c r="U19" s="270"/>
      <c r="V19" s="270"/>
      <c r="W19" s="270"/>
      <c r="X19" s="14"/>
      <c r="Z19" s="307">
        <v>291</v>
      </c>
      <c r="AA19" s="10">
        <f t="shared" si="4"/>
        <v>85</v>
      </c>
      <c r="AC19" s="307">
        <v>-0.34200000000000003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4">
        <v>-62.4</v>
      </c>
      <c r="E20" s="304">
        <v>69.087999999999994</v>
      </c>
      <c r="F20" s="305" t="s">
        <v>117</v>
      </c>
      <c r="G20" s="303">
        <v>280</v>
      </c>
      <c r="H20" s="303">
        <v>49</v>
      </c>
      <c r="I20" s="306">
        <v>0</v>
      </c>
      <c r="J20" s="173">
        <v>4.16</v>
      </c>
      <c r="K20" s="306">
        <v>-6.726</v>
      </c>
      <c r="L20" s="173">
        <v>6.05</v>
      </c>
      <c r="M20" s="306">
        <v>-0.65700000000000003</v>
      </c>
      <c r="N20" s="289">
        <f t="shared" si="1"/>
        <v>90</v>
      </c>
      <c r="O20" s="290">
        <f t="shared" si="2"/>
        <v>5.8823529411764701</v>
      </c>
      <c r="P20" s="303">
        <v>28.28</v>
      </c>
      <c r="Q20" s="306">
        <v>1.181</v>
      </c>
      <c r="R20" s="272"/>
      <c r="S20" s="281" t="str">
        <f t="shared" si="3"/>
        <v/>
      </c>
      <c r="T20" s="270"/>
      <c r="U20" s="270"/>
      <c r="V20" s="270"/>
      <c r="W20" s="270"/>
      <c r="X20" s="14"/>
      <c r="Z20" s="307">
        <v>292</v>
      </c>
      <c r="AA20" s="10">
        <f t="shared" si="4"/>
        <v>90</v>
      </c>
      <c r="AC20" s="307">
        <v>0.34399999999999997</v>
      </c>
    </row>
    <row r="21" spans="1:29" s="10" customFormat="1" ht="39.950000000000003" customHeight="1" x14ac:dyDescent="0.2">
      <c r="A21" s="10">
        <f t="shared" ca="1" si="0"/>
        <v>21</v>
      </c>
      <c r="B21" s="308">
        <v>1</v>
      </c>
      <c r="C21" s="5"/>
      <c r="D21" s="304">
        <v>-62.4</v>
      </c>
      <c r="E21" s="304">
        <v>69.087999999999994</v>
      </c>
      <c r="F21" s="305" t="s">
        <v>118</v>
      </c>
      <c r="G21" s="303">
        <v>310</v>
      </c>
      <c r="H21" s="303">
        <v>49</v>
      </c>
      <c r="I21" s="306">
        <v>0</v>
      </c>
      <c r="J21" s="173">
        <v>4.0599999999999996</v>
      </c>
      <c r="K21" s="306">
        <v>-2.4039999999999999</v>
      </c>
      <c r="L21" s="173">
        <v>6.08</v>
      </c>
      <c r="M21" s="306">
        <v>0.496</v>
      </c>
      <c r="N21" s="289">
        <f t="shared" si="1"/>
        <v>88</v>
      </c>
      <c r="O21" s="290">
        <f t="shared" si="2"/>
        <v>2.2222222222222223</v>
      </c>
      <c r="P21" s="303">
        <v>28.43</v>
      </c>
      <c r="Q21" s="306">
        <v>0.53</v>
      </c>
      <c r="R21" s="272"/>
      <c r="S21" s="281" t="str">
        <f t="shared" si="3"/>
        <v/>
      </c>
      <c r="T21" s="270"/>
      <c r="U21" s="270"/>
      <c r="V21" s="270"/>
      <c r="W21" s="270"/>
      <c r="X21" s="14"/>
      <c r="Z21" s="307">
        <v>290</v>
      </c>
      <c r="AA21" s="10">
        <f t="shared" si="4"/>
        <v>88</v>
      </c>
      <c r="AC21" s="307">
        <v>-0.68500000000000005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1"/>
      <c r="H22" s="272"/>
      <c r="I22" s="273" t="str">
        <f t="shared" ref="I22:I36" si="5">IF(ISNUMBER(H21), IF(ISNUMBER(H22), ((ABS(H21-H22))/H21)*100, ""), "")</f>
        <v/>
      </c>
      <c r="J22" s="274"/>
      <c r="K22" s="281" t="str">
        <f t="shared" ref="K22:K36" si="6">IF(ISNUMBER(J21), IF(ISNUMBER(J22), ((ABS(J21-J22))/J21)*100, ""), "")</f>
        <v/>
      </c>
      <c r="L22" s="274"/>
      <c r="M22" s="281" t="str">
        <f t="shared" ref="M22:M36" si="7">IF(ISNUMBER(L21), IF(ISNUMBER(L22), ((ABS(L21-L22))/L21)*100, ""), "")</f>
        <v/>
      </c>
      <c r="N22" s="289" t="str">
        <f t="shared" si="1"/>
        <v/>
      </c>
      <c r="O22" s="290" t="str">
        <f t="shared" si="2"/>
        <v/>
      </c>
      <c r="P22" s="272"/>
      <c r="Q22" s="281" t="str">
        <f t="shared" ref="Q22:Q36" si="8">IF(ISNUMBER(P21), IF(ISNUMBER(P22), ABS(((ABS(P21-P22))/P21)*100), ""), "")</f>
        <v/>
      </c>
      <c r="R22" s="272"/>
      <c r="S22" s="281" t="str">
        <f t="shared" si="3"/>
        <v/>
      </c>
      <c r="T22" s="270"/>
      <c r="U22" s="270"/>
      <c r="V22" s="270"/>
      <c r="W22" s="270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1"/>
      <c r="H23" s="272"/>
      <c r="I23" s="273" t="str">
        <f t="shared" si="5"/>
        <v/>
      </c>
      <c r="J23" s="274"/>
      <c r="K23" s="281" t="str">
        <f t="shared" si="6"/>
        <v/>
      </c>
      <c r="L23" s="274"/>
      <c r="M23" s="281" t="str">
        <f t="shared" si="7"/>
        <v/>
      </c>
      <c r="N23" s="289" t="str">
        <f t="shared" si="1"/>
        <v/>
      </c>
      <c r="O23" s="290" t="str">
        <f t="shared" si="2"/>
        <v/>
      </c>
      <c r="P23" s="272"/>
      <c r="Q23" s="281" t="str">
        <f t="shared" si="8"/>
        <v/>
      </c>
      <c r="R23" s="272"/>
      <c r="S23" s="281" t="str">
        <f t="shared" si="3"/>
        <v/>
      </c>
      <c r="T23" s="270"/>
      <c r="U23" s="270"/>
      <c r="V23" s="270"/>
      <c r="W23" s="270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1"/>
      <c r="H24" s="272"/>
      <c r="I24" s="273" t="str">
        <f t="shared" si="5"/>
        <v/>
      </c>
      <c r="J24" s="274"/>
      <c r="K24" s="281" t="str">
        <f t="shared" si="6"/>
        <v/>
      </c>
      <c r="L24" s="274"/>
      <c r="M24" s="281" t="str">
        <f t="shared" si="7"/>
        <v/>
      </c>
      <c r="N24" s="289" t="str">
        <f t="shared" si="1"/>
        <v/>
      </c>
      <c r="O24" s="290" t="str">
        <f t="shared" si="2"/>
        <v/>
      </c>
      <c r="P24" s="272"/>
      <c r="Q24" s="281" t="str">
        <f t="shared" si="8"/>
        <v/>
      </c>
      <c r="R24" s="272"/>
      <c r="S24" s="281" t="str">
        <f t="shared" si="3"/>
        <v/>
      </c>
      <c r="T24" s="270"/>
      <c r="U24" s="270"/>
      <c r="V24" s="270"/>
      <c r="W24" s="270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1"/>
      <c r="H25" s="272"/>
      <c r="I25" s="273" t="str">
        <f t="shared" si="5"/>
        <v/>
      </c>
      <c r="J25" s="274"/>
      <c r="K25" s="281" t="str">
        <f t="shared" si="6"/>
        <v/>
      </c>
      <c r="L25" s="274"/>
      <c r="M25" s="281" t="str">
        <f t="shared" si="7"/>
        <v/>
      </c>
      <c r="N25" s="289" t="str">
        <f t="shared" si="1"/>
        <v/>
      </c>
      <c r="O25" s="290" t="str">
        <f t="shared" si="2"/>
        <v/>
      </c>
      <c r="P25" s="272"/>
      <c r="Q25" s="281" t="str">
        <f t="shared" si="8"/>
        <v/>
      </c>
      <c r="R25" s="272"/>
      <c r="S25" s="281" t="str">
        <f t="shared" si="3"/>
        <v/>
      </c>
      <c r="T25" s="270"/>
      <c r="U25" s="270"/>
      <c r="V25" s="270"/>
      <c r="W25" s="270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1"/>
      <c r="H26" s="272"/>
      <c r="I26" s="273" t="str">
        <f t="shared" si="5"/>
        <v/>
      </c>
      <c r="J26" s="274"/>
      <c r="K26" s="281" t="str">
        <f t="shared" si="6"/>
        <v/>
      </c>
      <c r="L26" s="274"/>
      <c r="M26" s="281" t="str">
        <f t="shared" si="7"/>
        <v/>
      </c>
      <c r="N26" s="289" t="str">
        <f t="shared" si="1"/>
        <v/>
      </c>
      <c r="O26" s="290" t="str">
        <f t="shared" si="2"/>
        <v/>
      </c>
      <c r="P26" s="272"/>
      <c r="Q26" s="281" t="str">
        <f t="shared" si="8"/>
        <v/>
      </c>
      <c r="R26" s="272"/>
      <c r="S26" s="281" t="str">
        <f t="shared" si="3"/>
        <v/>
      </c>
      <c r="T26" s="270"/>
      <c r="U26" s="270"/>
      <c r="V26" s="270"/>
      <c r="W26" s="270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si="5"/>
        <v/>
      </c>
      <c r="J27" s="274"/>
      <c r="K27" s="281" t="str">
        <f t="shared" si="6"/>
        <v/>
      </c>
      <c r="L27" s="274"/>
      <c r="M27" s="281" t="str">
        <f t="shared" si="7"/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si="8"/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3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21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4" t="s">
        <v>17</v>
      </c>
      <c r="E2" s="376" t="str">
        <f>'Groundwater Profile Log'!C2</f>
        <v>Trinity</v>
      </c>
      <c r="F2" s="376"/>
      <c r="G2" s="376"/>
      <c r="H2" s="376"/>
      <c r="I2" s="33"/>
      <c r="J2" s="33"/>
      <c r="K2" s="36" t="s">
        <v>9</v>
      </c>
      <c r="L2" s="36"/>
      <c r="M2" s="6"/>
      <c r="N2" s="33"/>
      <c r="O2" s="378" t="s">
        <v>14</v>
      </c>
      <c r="P2" s="378"/>
      <c r="Q2" s="376" t="str">
        <f>'Groundwater Profile Log'!M2</f>
        <v>DPT-10</v>
      </c>
      <c r="R2" s="376"/>
      <c r="S2" s="175"/>
      <c r="X2" s="5" t="s">
        <v>13</v>
      </c>
    </row>
    <row r="3" spans="1:259" s="9" customFormat="1" ht="12.95" customHeight="1" x14ac:dyDescent="0.3">
      <c r="B3" s="66"/>
      <c r="C3" s="8"/>
      <c r="D3" s="375"/>
      <c r="E3" s="377"/>
      <c r="F3" s="377"/>
      <c r="G3" s="377"/>
      <c r="H3" s="377"/>
      <c r="I3" s="33"/>
      <c r="J3" s="35"/>
      <c r="K3" s="35"/>
      <c r="L3" s="34"/>
      <c r="M3" s="34"/>
      <c r="N3" s="34"/>
      <c r="O3" s="379"/>
      <c r="P3" s="379"/>
      <c r="Q3" s="377"/>
      <c r="R3" s="377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5"/>
      <c r="G4" s="33"/>
      <c r="H4" s="33"/>
      <c r="I4" s="33"/>
      <c r="J4" s="35"/>
      <c r="K4" s="35"/>
      <c r="L4" s="34"/>
      <c r="M4" s="34"/>
      <c r="N4" s="34"/>
      <c r="O4" s="34"/>
      <c r="P4" s="301"/>
      <c r="Q4" s="301"/>
      <c r="R4" s="127"/>
      <c r="S4" s="37"/>
      <c r="T4" s="37"/>
      <c r="X4" s="8"/>
    </row>
    <row r="5" spans="1:259" ht="23.1" customHeight="1" x14ac:dyDescent="0.2">
      <c r="C5" s="8"/>
      <c r="D5" s="256" t="s">
        <v>16</v>
      </c>
      <c r="E5" s="380">
        <f>'Groundwater Profile Log'!C5</f>
        <v>42544</v>
      </c>
      <c r="F5" s="380"/>
      <c r="G5" s="267"/>
      <c r="H5" s="34"/>
      <c r="I5" s="34"/>
      <c r="J5" s="256" t="s">
        <v>21</v>
      </c>
      <c r="K5" s="11" t="str">
        <f>'Groundwater Profile Log'!G5</f>
        <v>481APS06</v>
      </c>
      <c r="L5" s="65"/>
      <c r="M5" s="65"/>
      <c r="N5" s="40"/>
      <c r="O5" s="256" t="s">
        <v>22</v>
      </c>
      <c r="P5" s="266" t="str">
        <f>'Groundwater Profile Log'!L5</f>
        <v>Gas</v>
      </c>
      <c r="Q5" s="256"/>
      <c r="R5" s="286"/>
      <c r="S5" s="65"/>
      <c r="T5" s="34"/>
      <c r="X5" s="5"/>
    </row>
    <row r="6" spans="1:259" ht="23.1" customHeight="1" x14ac:dyDescent="0.2">
      <c r="C6" s="5"/>
      <c r="D6" s="268" t="s">
        <v>54</v>
      </c>
      <c r="E6" s="373" t="str">
        <f>'Groundwater Profile Log'!C6</f>
        <v>Marietta, GA</v>
      </c>
      <c r="F6" s="373"/>
      <c r="G6" s="65"/>
      <c r="H6" s="65"/>
      <c r="I6" s="65"/>
      <c r="J6" s="256" t="s">
        <v>27</v>
      </c>
      <c r="K6" s="11" t="str">
        <f>'Groundwater Profile Log'!G6</f>
        <v>ZCRQT7052</v>
      </c>
      <c r="L6" s="65"/>
      <c r="M6" s="65"/>
      <c r="N6" s="65"/>
      <c r="O6" s="256" t="s">
        <v>33</v>
      </c>
      <c r="P6" s="266">
        <f>'Groundwater Profile Log'!L6</f>
        <v>36.774251</v>
      </c>
      <c r="Q6" s="256"/>
      <c r="R6" s="287"/>
      <c r="S6" s="288"/>
      <c r="T6" s="34"/>
      <c r="X6" s="5"/>
    </row>
    <row r="7" spans="1:259" s="9" customFormat="1" ht="23.1" customHeight="1" x14ac:dyDescent="0.3">
      <c r="B7" s="66"/>
      <c r="C7" s="8"/>
      <c r="D7" s="256" t="s">
        <v>19</v>
      </c>
      <c r="E7" s="373">
        <f>'Groundwater Profile Log'!C7</f>
        <v>206201008</v>
      </c>
      <c r="F7" s="373"/>
      <c r="G7" s="65"/>
      <c r="H7" s="65"/>
      <c r="I7" s="65"/>
      <c r="J7" s="256" t="s">
        <v>20</v>
      </c>
      <c r="K7" s="12" t="str">
        <f>'Groundwater Profile Log'!G7</f>
        <v>Cascade</v>
      </c>
      <c r="L7" s="65"/>
      <c r="M7" s="65"/>
      <c r="N7" s="65"/>
      <c r="O7" s="257" t="s">
        <v>32</v>
      </c>
      <c r="P7" s="265">
        <f>'Groundwater Profile Log'!L7</f>
        <v>69.504791999999995</v>
      </c>
      <c r="Q7" s="257"/>
      <c r="R7" s="287"/>
      <c r="S7" s="65"/>
      <c r="T7" s="65"/>
      <c r="X7" s="8"/>
    </row>
    <row r="8" spans="1:259" s="9" customFormat="1" ht="23.1" customHeight="1" x14ac:dyDescent="0.3">
      <c r="B8" s="66"/>
      <c r="C8" s="8"/>
      <c r="D8" s="256"/>
      <c r="E8" s="369"/>
      <c r="F8" s="369"/>
      <c r="G8" s="65"/>
      <c r="H8" s="65"/>
      <c r="I8" s="65"/>
      <c r="J8" s="256" t="s">
        <v>34</v>
      </c>
      <c r="K8" s="265">
        <f>'Groundwater Profile Log'!G8</f>
        <v>-30</v>
      </c>
      <c r="L8" s="65"/>
      <c r="M8" s="65"/>
      <c r="N8" s="65"/>
      <c r="O8" s="257" t="s">
        <v>23</v>
      </c>
      <c r="P8" s="12">
        <f>'Groundwater Profile Log'!L8</f>
        <v>1</v>
      </c>
      <c r="Q8" s="257"/>
      <c r="R8" s="286"/>
      <c r="S8" s="65"/>
      <c r="T8" s="34"/>
      <c r="X8" s="8"/>
    </row>
    <row r="9" spans="1:259" ht="12" customHeight="1" x14ac:dyDescent="0.2">
      <c r="C9" s="5"/>
      <c r="D9" s="258"/>
      <c r="E9" s="70"/>
      <c r="F9" s="255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1" t="s">
        <v>10</v>
      </c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14"/>
    </row>
    <row r="11" spans="1:259" s="7" customFormat="1" ht="26.45" customHeight="1" x14ac:dyDescent="0.2">
      <c r="B11" s="284" t="s">
        <v>25</v>
      </c>
      <c r="C11" s="28"/>
      <c r="D11" s="259" t="s">
        <v>31</v>
      </c>
      <c r="E11" s="260" t="s">
        <v>29</v>
      </c>
      <c r="F11" s="260" t="s">
        <v>66</v>
      </c>
      <c r="G11" s="260" t="s">
        <v>15</v>
      </c>
      <c r="H11" s="259" t="s">
        <v>2</v>
      </c>
      <c r="I11" s="259" t="s">
        <v>11</v>
      </c>
      <c r="J11" s="259" t="s">
        <v>3</v>
      </c>
      <c r="K11" s="259" t="s">
        <v>3</v>
      </c>
      <c r="L11" s="259" t="s">
        <v>0</v>
      </c>
      <c r="M11" s="259" t="s">
        <v>0</v>
      </c>
      <c r="N11" s="259" t="s">
        <v>4</v>
      </c>
      <c r="O11" s="259" t="s">
        <v>4</v>
      </c>
      <c r="P11" s="259" t="s">
        <v>55</v>
      </c>
      <c r="Q11" s="259" t="s">
        <v>55</v>
      </c>
      <c r="R11" s="259" t="s">
        <v>57</v>
      </c>
      <c r="S11" s="259" t="s">
        <v>57</v>
      </c>
      <c r="T11" s="259" t="s">
        <v>1</v>
      </c>
      <c r="U11" s="259" t="s">
        <v>59</v>
      </c>
      <c r="V11" s="259" t="s">
        <v>60</v>
      </c>
      <c r="W11" s="259" t="s">
        <v>61</v>
      </c>
      <c r="X11" s="31"/>
    </row>
    <row r="12" spans="1:259" ht="12.95" customHeight="1" x14ac:dyDescent="0.2">
      <c r="B12" s="15"/>
      <c r="C12" s="5"/>
      <c r="D12" s="261" t="s">
        <v>28</v>
      </c>
      <c r="E12" s="262" t="s">
        <v>28</v>
      </c>
      <c r="F12" s="263"/>
      <c r="G12" s="261" t="s">
        <v>8</v>
      </c>
      <c r="H12" s="261" t="s">
        <v>6</v>
      </c>
      <c r="I12" s="264" t="s">
        <v>12</v>
      </c>
      <c r="J12" s="262" t="s">
        <v>71</v>
      </c>
      <c r="K12" s="264" t="s">
        <v>12</v>
      </c>
      <c r="L12" s="254"/>
      <c r="M12" s="264" t="s">
        <v>12</v>
      </c>
      <c r="N12" s="261" t="s">
        <v>5</v>
      </c>
      <c r="O12" s="264" t="s">
        <v>12</v>
      </c>
      <c r="P12" s="264" t="s">
        <v>56</v>
      </c>
      <c r="Q12" s="264" t="s">
        <v>12</v>
      </c>
      <c r="R12" s="264"/>
      <c r="S12" s="264" t="s">
        <v>12</v>
      </c>
      <c r="T12" s="261"/>
      <c r="U12" s="261"/>
      <c r="V12" s="261"/>
      <c r="W12" s="254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5" t="s">
        <v>69</v>
      </c>
      <c r="AA13" s="285" t="s">
        <v>70</v>
      </c>
      <c r="AB13" s="285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4">
        <v>-66.2</v>
      </c>
      <c r="E14" s="304">
        <v>66.671000000000006</v>
      </c>
      <c r="F14" s="305" t="s">
        <v>119</v>
      </c>
      <c r="G14" s="303">
        <v>70</v>
      </c>
      <c r="H14" s="303">
        <v>49</v>
      </c>
      <c r="I14" s="306">
        <v>0</v>
      </c>
      <c r="J14" s="173">
        <v>4.8</v>
      </c>
      <c r="K14" s="306">
        <v>18.227</v>
      </c>
      <c r="L14" s="173">
        <v>6.14</v>
      </c>
      <c r="M14" s="306">
        <v>0.98699999999999999</v>
      </c>
      <c r="N14" s="289"/>
      <c r="O14" s="290"/>
      <c r="P14" s="303">
        <v>27.36</v>
      </c>
      <c r="Q14" s="306">
        <v>-3.7639999999999998</v>
      </c>
      <c r="R14" s="272"/>
      <c r="S14" s="281" t="str">
        <f>IF(ISNUMBER(#REF!), IF(ISNUMBER(R14), ABS(((ABS(#REF!-R14))/#REF!)*100), ""), "")</f>
        <v/>
      </c>
      <c r="T14" s="270"/>
      <c r="U14" s="270"/>
      <c r="V14" s="270"/>
      <c r="W14" s="270"/>
      <c r="X14" s="14"/>
      <c r="Z14" s="307">
        <v>288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82</v>
      </c>
      <c r="AC14" s="307">
        <v>-0.69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4">
        <v>-66.2</v>
      </c>
      <c r="E15" s="304">
        <v>66.671000000000006</v>
      </c>
      <c r="F15" s="305" t="s">
        <v>120</v>
      </c>
      <c r="G15" s="303">
        <v>120</v>
      </c>
      <c r="H15" s="303">
        <v>47</v>
      </c>
      <c r="I15" s="306">
        <v>-4.0819999999999999</v>
      </c>
      <c r="J15" s="173">
        <v>5.18</v>
      </c>
      <c r="K15" s="306">
        <v>7.9169999999999998</v>
      </c>
      <c r="L15" s="173">
        <v>6.13</v>
      </c>
      <c r="M15" s="306">
        <v>-0.16300000000000001</v>
      </c>
      <c r="N15" s="289">
        <f t="shared" ref="N15:N36" si="1">IF(ISNUMBER(Z15), AA15, "")</f>
        <v>81</v>
      </c>
      <c r="O15" s="290" t="str">
        <f t="shared" ref="O15:O36" si="2">IF(ISNUMBER(N14), IF(ISNUMBER(N15), ABS(((ABS(N14-N15))/N14)*100), ""), "")</f>
        <v/>
      </c>
      <c r="P15" s="303">
        <v>26.91</v>
      </c>
      <c r="Q15" s="306">
        <v>-1.645</v>
      </c>
      <c r="R15" s="272"/>
      <c r="S15" s="281" t="str">
        <f t="shared" ref="S15:S36" si="3">IF(ISNUMBER(R14), IF(ISNUMBER(R15), ABS(((ABS(R14-R15))/R14)*100), ""), "")</f>
        <v/>
      </c>
      <c r="T15" s="270"/>
      <c r="U15" s="270"/>
      <c r="V15" s="270"/>
      <c r="W15" s="270"/>
      <c r="X15" s="14"/>
      <c r="Z15" s="307">
        <v>287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81</v>
      </c>
      <c r="AC15" s="307">
        <v>-0.34699999999999998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4">
        <v>-66.2</v>
      </c>
      <c r="E16" s="304">
        <v>66.671000000000006</v>
      </c>
      <c r="F16" s="305" t="s">
        <v>121</v>
      </c>
      <c r="G16" s="303">
        <v>200</v>
      </c>
      <c r="H16" s="303">
        <v>47</v>
      </c>
      <c r="I16" s="306">
        <v>0</v>
      </c>
      <c r="J16" s="173">
        <v>5.62</v>
      </c>
      <c r="K16" s="306">
        <v>8.4939999999999998</v>
      </c>
      <c r="L16" s="173">
        <v>6.13</v>
      </c>
      <c r="M16" s="306">
        <v>0</v>
      </c>
      <c r="N16" s="289">
        <f t="shared" si="1"/>
        <v>74</v>
      </c>
      <c r="O16" s="290">
        <f t="shared" si="2"/>
        <v>8.6419753086419746</v>
      </c>
      <c r="P16" s="303">
        <v>26.67</v>
      </c>
      <c r="Q16" s="306">
        <v>-0.89200000000000002</v>
      </c>
      <c r="R16" s="272"/>
      <c r="S16" s="281" t="str">
        <f t="shared" si="3"/>
        <v/>
      </c>
      <c r="T16" s="270"/>
      <c r="U16" s="270"/>
      <c r="V16" s="270"/>
      <c r="W16" s="270"/>
      <c r="X16" s="14"/>
      <c r="Z16" s="307">
        <v>280</v>
      </c>
      <c r="AA16" s="10">
        <f t="shared" si="4"/>
        <v>74</v>
      </c>
      <c r="AC16" s="307">
        <v>-2.4390000000000001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4">
        <v>-66.2</v>
      </c>
      <c r="E17" s="304">
        <v>66.671000000000006</v>
      </c>
      <c r="F17" s="305" t="s">
        <v>122</v>
      </c>
      <c r="G17" s="303">
        <v>240</v>
      </c>
      <c r="H17" s="303">
        <v>49</v>
      </c>
      <c r="I17" s="306">
        <v>4.2549999999999999</v>
      </c>
      <c r="J17" s="173">
        <v>5.39</v>
      </c>
      <c r="K17" s="306">
        <v>-4.093</v>
      </c>
      <c r="L17" s="173">
        <v>6.06</v>
      </c>
      <c r="M17" s="306">
        <v>-1.1419999999999999</v>
      </c>
      <c r="N17" s="289">
        <f t="shared" si="1"/>
        <v>67</v>
      </c>
      <c r="O17" s="290">
        <f t="shared" si="2"/>
        <v>9.4594594594594597</v>
      </c>
      <c r="P17" s="303">
        <v>26.6</v>
      </c>
      <c r="Q17" s="306">
        <v>-0.26200000000000001</v>
      </c>
      <c r="R17" s="272"/>
      <c r="S17" s="281" t="str">
        <f t="shared" si="3"/>
        <v/>
      </c>
      <c r="T17" s="270"/>
      <c r="U17" s="270"/>
      <c r="V17" s="270"/>
      <c r="W17" s="270"/>
      <c r="X17" s="14"/>
      <c r="Z17" s="307">
        <v>273</v>
      </c>
      <c r="AA17" s="10">
        <f t="shared" si="4"/>
        <v>67</v>
      </c>
      <c r="AC17" s="307">
        <v>-2.5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4">
        <v>-66.2</v>
      </c>
      <c r="E18" s="304">
        <v>66.671000000000006</v>
      </c>
      <c r="F18" s="305" t="s">
        <v>123</v>
      </c>
      <c r="G18" s="303">
        <v>270</v>
      </c>
      <c r="H18" s="303">
        <v>54</v>
      </c>
      <c r="I18" s="306">
        <v>10.204000000000001</v>
      </c>
      <c r="J18" s="173">
        <v>4.9800000000000004</v>
      </c>
      <c r="K18" s="306">
        <v>-7.6070000000000002</v>
      </c>
      <c r="L18" s="173">
        <v>6.12</v>
      </c>
      <c r="M18" s="306">
        <v>0.99</v>
      </c>
      <c r="N18" s="289">
        <f t="shared" si="1"/>
        <v>39</v>
      </c>
      <c r="O18" s="290">
        <f t="shared" si="2"/>
        <v>41.791044776119399</v>
      </c>
      <c r="P18" s="303">
        <v>26.59</v>
      </c>
      <c r="Q18" s="306">
        <v>-3.7999999999999999E-2</v>
      </c>
      <c r="R18" s="272"/>
      <c r="S18" s="281" t="str">
        <f t="shared" si="3"/>
        <v/>
      </c>
      <c r="T18" s="270"/>
      <c r="U18" s="270"/>
      <c r="V18" s="270"/>
      <c r="W18" s="270"/>
      <c r="X18" s="14"/>
      <c r="Z18" s="307">
        <v>245</v>
      </c>
      <c r="AA18" s="10">
        <f t="shared" si="4"/>
        <v>39</v>
      </c>
      <c r="AC18" s="307">
        <v>-10.256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4">
        <v>-66.2</v>
      </c>
      <c r="E19" s="304">
        <v>66.671000000000006</v>
      </c>
      <c r="F19" s="305" t="s">
        <v>124</v>
      </c>
      <c r="G19" s="303">
        <v>310</v>
      </c>
      <c r="H19" s="303">
        <v>74</v>
      </c>
      <c r="I19" s="306">
        <v>37.036999999999999</v>
      </c>
      <c r="J19" s="173">
        <v>4.33</v>
      </c>
      <c r="K19" s="306">
        <v>-13.052</v>
      </c>
      <c r="L19" s="173">
        <v>6.14</v>
      </c>
      <c r="M19" s="306">
        <v>0.32700000000000001</v>
      </c>
      <c r="N19" s="289">
        <f t="shared" si="1"/>
        <v>1</v>
      </c>
      <c r="O19" s="290">
        <f t="shared" si="2"/>
        <v>97.435897435897431</v>
      </c>
      <c r="P19" s="303">
        <v>26.54</v>
      </c>
      <c r="Q19" s="306">
        <v>-0.188</v>
      </c>
      <c r="R19" s="272"/>
      <c r="S19" s="281" t="str">
        <f t="shared" si="3"/>
        <v/>
      </c>
      <c r="T19" s="270"/>
      <c r="U19" s="270"/>
      <c r="V19" s="270"/>
      <c r="W19" s="270"/>
      <c r="X19" s="14"/>
      <c r="Z19" s="307">
        <v>207</v>
      </c>
      <c r="AA19" s="10">
        <f t="shared" si="4"/>
        <v>1</v>
      </c>
      <c r="AC19" s="307">
        <v>-15.51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4">
        <v>-66.2</v>
      </c>
      <c r="E20" s="304">
        <v>66.671000000000006</v>
      </c>
      <c r="F20" s="305" t="s">
        <v>125</v>
      </c>
      <c r="G20" s="303">
        <v>350</v>
      </c>
      <c r="H20" s="303">
        <v>92</v>
      </c>
      <c r="I20" s="306">
        <v>24.324000000000002</v>
      </c>
      <c r="J20" s="173">
        <v>3.25</v>
      </c>
      <c r="K20" s="306">
        <v>-24.942</v>
      </c>
      <c r="L20" s="173">
        <v>6.33</v>
      </c>
      <c r="M20" s="306">
        <v>3.0939999999999999</v>
      </c>
      <c r="N20" s="289">
        <f t="shared" si="1"/>
        <v>-54</v>
      </c>
      <c r="O20" s="290">
        <f t="shared" si="2"/>
        <v>5500</v>
      </c>
      <c r="P20" s="303">
        <v>26.54</v>
      </c>
      <c r="Q20" s="306">
        <v>0</v>
      </c>
      <c r="R20" s="272"/>
      <c r="S20" s="281" t="str">
        <f t="shared" si="3"/>
        <v/>
      </c>
      <c r="T20" s="270"/>
      <c r="U20" s="270"/>
      <c r="V20" s="270"/>
      <c r="W20" s="270"/>
      <c r="X20" s="14"/>
      <c r="Z20" s="307">
        <v>152</v>
      </c>
      <c r="AA20" s="10">
        <f t="shared" si="4"/>
        <v>-54</v>
      </c>
      <c r="AC20" s="307">
        <v>-26.57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4">
        <v>-66.2</v>
      </c>
      <c r="E21" s="304">
        <v>66.671000000000006</v>
      </c>
      <c r="F21" s="305" t="s">
        <v>126</v>
      </c>
      <c r="G21" s="303">
        <v>380</v>
      </c>
      <c r="H21" s="303">
        <v>112</v>
      </c>
      <c r="I21" s="306">
        <v>21.739000000000001</v>
      </c>
      <c r="J21" s="173">
        <v>2.27</v>
      </c>
      <c r="K21" s="306">
        <v>-30.154</v>
      </c>
      <c r="L21" s="173">
        <v>6.49</v>
      </c>
      <c r="M21" s="306">
        <v>2.528</v>
      </c>
      <c r="N21" s="289">
        <f t="shared" si="1"/>
        <v>-83</v>
      </c>
      <c r="O21" s="290">
        <f t="shared" si="2"/>
        <v>53.703703703703709</v>
      </c>
      <c r="P21" s="303">
        <v>26.64</v>
      </c>
      <c r="Q21" s="306">
        <v>0.377</v>
      </c>
      <c r="R21" s="272"/>
      <c r="S21" s="281" t="str">
        <f t="shared" si="3"/>
        <v/>
      </c>
      <c r="T21" s="270"/>
      <c r="U21" s="270"/>
      <c r="V21" s="270"/>
      <c r="W21" s="270"/>
      <c r="X21" s="14"/>
      <c r="Z21" s="307">
        <v>123</v>
      </c>
      <c r="AA21" s="10">
        <f t="shared" si="4"/>
        <v>-83</v>
      </c>
      <c r="AC21" s="307">
        <v>-19.079000000000001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4">
        <v>-66.2</v>
      </c>
      <c r="E22" s="304">
        <v>66.671000000000006</v>
      </c>
      <c r="F22" s="305" t="s">
        <v>127</v>
      </c>
      <c r="G22" s="303">
        <v>410</v>
      </c>
      <c r="H22" s="303">
        <v>121</v>
      </c>
      <c r="I22" s="306">
        <v>8.0359999999999996</v>
      </c>
      <c r="J22" s="173">
        <v>1.65</v>
      </c>
      <c r="K22" s="306">
        <v>-27.312999999999999</v>
      </c>
      <c r="L22" s="173">
        <v>6.62</v>
      </c>
      <c r="M22" s="306">
        <v>2.0030000000000001</v>
      </c>
      <c r="N22" s="289">
        <f t="shared" si="1"/>
        <v>-97</v>
      </c>
      <c r="O22" s="290">
        <f t="shared" si="2"/>
        <v>16.867469879518072</v>
      </c>
      <c r="P22" s="303">
        <v>26.79</v>
      </c>
      <c r="Q22" s="306">
        <v>0.56299999999999994</v>
      </c>
      <c r="R22" s="272"/>
      <c r="S22" s="281" t="str">
        <f t="shared" si="3"/>
        <v/>
      </c>
      <c r="T22" s="270"/>
      <c r="U22" s="270"/>
      <c r="V22" s="270"/>
      <c r="W22" s="270"/>
      <c r="X22" s="14"/>
      <c r="Z22" s="307">
        <v>109</v>
      </c>
      <c r="AA22" s="10">
        <f t="shared" si="4"/>
        <v>-97</v>
      </c>
      <c r="AC22" s="307">
        <v>-11.382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4">
        <v>-66.2</v>
      </c>
      <c r="E23" s="304">
        <v>66.671000000000006</v>
      </c>
      <c r="F23" s="305" t="s">
        <v>128</v>
      </c>
      <c r="G23" s="303">
        <v>450</v>
      </c>
      <c r="H23" s="303">
        <v>147</v>
      </c>
      <c r="I23" s="306">
        <v>21.488</v>
      </c>
      <c r="J23" s="173">
        <v>1.05</v>
      </c>
      <c r="K23" s="306">
        <v>-36.363999999999997</v>
      </c>
      <c r="L23" s="173">
        <v>6.6</v>
      </c>
      <c r="M23" s="306">
        <v>-0.30199999999999999</v>
      </c>
      <c r="N23" s="289">
        <f t="shared" si="1"/>
        <v>-129</v>
      </c>
      <c r="O23" s="290">
        <f t="shared" si="2"/>
        <v>32.989690721649481</v>
      </c>
      <c r="P23" s="303">
        <v>26.77</v>
      </c>
      <c r="Q23" s="306">
        <v>-7.4999999999999997E-2</v>
      </c>
      <c r="R23" s="272"/>
      <c r="S23" s="281" t="str">
        <f t="shared" si="3"/>
        <v/>
      </c>
      <c r="T23" s="270"/>
      <c r="U23" s="270"/>
      <c r="V23" s="270"/>
      <c r="W23" s="270"/>
      <c r="X23" s="14"/>
      <c r="Z23" s="307">
        <v>77</v>
      </c>
      <c r="AA23" s="10">
        <f t="shared" si="4"/>
        <v>-129</v>
      </c>
      <c r="AC23" s="307">
        <v>-29.358000000000001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04">
        <v>-66.2</v>
      </c>
      <c r="E24" s="304">
        <v>66.671000000000006</v>
      </c>
      <c r="F24" s="305" t="s">
        <v>129</v>
      </c>
      <c r="G24" s="303">
        <v>460</v>
      </c>
      <c r="H24" s="303">
        <v>149</v>
      </c>
      <c r="I24" s="306">
        <v>1.361</v>
      </c>
      <c r="J24" s="173">
        <v>1.05</v>
      </c>
      <c r="K24" s="306">
        <v>0</v>
      </c>
      <c r="L24" s="173">
        <v>6.61</v>
      </c>
      <c r="M24" s="306">
        <v>0.152</v>
      </c>
      <c r="N24" s="289">
        <f t="shared" si="1"/>
        <v>-143</v>
      </c>
      <c r="O24" s="290">
        <f t="shared" si="2"/>
        <v>10.852713178294573</v>
      </c>
      <c r="P24" s="303">
        <v>26.73</v>
      </c>
      <c r="Q24" s="306">
        <v>-0.14899999999999999</v>
      </c>
      <c r="R24" s="272"/>
      <c r="S24" s="281" t="str">
        <f t="shared" si="3"/>
        <v/>
      </c>
      <c r="T24" s="270"/>
      <c r="U24" s="270"/>
      <c r="V24" s="270"/>
      <c r="W24" s="270"/>
      <c r="X24" s="14"/>
      <c r="Z24" s="307">
        <v>63</v>
      </c>
      <c r="AA24" s="10">
        <f t="shared" si="4"/>
        <v>-143</v>
      </c>
      <c r="AC24" s="307">
        <v>-18.181999999999999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304">
        <v>-66.2</v>
      </c>
      <c r="E25" s="304">
        <v>66.671000000000006</v>
      </c>
      <c r="F25" s="305" t="s">
        <v>130</v>
      </c>
      <c r="G25" s="303">
        <v>480</v>
      </c>
      <c r="H25" s="303">
        <v>152</v>
      </c>
      <c r="I25" s="306">
        <v>2.0129999999999999</v>
      </c>
      <c r="J25" s="173">
        <v>0.9</v>
      </c>
      <c r="K25" s="306">
        <v>-14.286</v>
      </c>
      <c r="L25" s="173">
        <v>6.63</v>
      </c>
      <c r="M25" s="306">
        <v>0.30299999999999999</v>
      </c>
      <c r="N25" s="289">
        <f t="shared" si="1"/>
        <v>-136</v>
      </c>
      <c r="O25" s="290">
        <f t="shared" si="2"/>
        <v>4.895104895104895</v>
      </c>
      <c r="P25" s="303">
        <v>26.68</v>
      </c>
      <c r="Q25" s="306">
        <v>-0.187</v>
      </c>
      <c r="R25" s="272"/>
      <c r="S25" s="281" t="str">
        <f t="shared" si="3"/>
        <v/>
      </c>
      <c r="T25" s="270"/>
      <c r="U25" s="270"/>
      <c r="V25" s="270"/>
      <c r="W25" s="270"/>
      <c r="X25" s="14"/>
      <c r="Z25" s="307">
        <v>70</v>
      </c>
      <c r="AA25" s="10">
        <f t="shared" si="4"/>
        <v>-136</v>
      </c>
      <c r="AC25" s="307">
        <v>11.111000000000001</v>
      </c>
    </row>
    <row r="26" spans="1:29" s="10" customFormat="1" ht="39.950000000000003" customHeight="1" x14ac:dyDescent="0.2">
      <c r="A26" s="10">
        <f t="shared" ca="1" si="0"/>
        <v>26</v>
      </c>
      <c r="B26" s="308">
        <v>1</v>
      </c>
      <c r="C26" s="5"/>
      <c r="D26" s="304">
        <v>-66.2</v>
      </c>
      <c r="E26" s="304">
        <v>66.671000000000006</v>
      </c>
      <c r="F26" s="305" t="s">
        <v>131</v>
      </c>
      <c r="G26" s="303">
        <v>510</v>
      </c>
      <c r="H26" s="303">
        <v>162</v>
      </c>
      <c r="I26" s="306">
        <v>6.5789999999999997</v>
      </c>
      <c r="J26" s="173">
        <v>0.75</v>
      </c>
      <c r="K26" s="306">
        <v>-16.667000000000002</v>
      </c>
      <c r="L26" s="173">
        <v>6.54</v>
      </c>
      <c r="M26" s="306">
        <v>-1.357</v>
      </c>
      <c r="N26" s="289">
        <f t="shared" si="1"/>
        <v>-138</v>
      </c>
      <c r="O26" s="290">
        <f t="shared" si="2"/>
        <v>1.4705882352941175</v>
      </c>
      <c r="P26" s="303">
        <v>26.57</v>
      </c>
      <c r="Q26" s="306">
        <v>-0.41199999999999998</v>
      </c>
      <c r="R26" s="272"/>
      <c r="S26" s="281" t="str">
        <f t="shared" si="3"/>
        <v/>
      </c>
      <c r="T26" s="270"/>
      <c r="U26" s="270"/>
      <c r="V26" s="270"/>
      <c r="W26" s="270"/>
      <c r="X26" s="14"/>
      <c r="Z26" s="307">
        <v>68</v>
      </c>
      <c r="AA26" s="10">
        <f t="shared" si="4"/>
        <v>-138</v>
      </c>
      <c r="AC26" s="307">
        <v>-2.8570000000000002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1"/>
      <c r="H27" s="272"/>
      <c r="I27" s="273" t="str">
        <f t="shared" ref="I27:I36" si="5">IF(ISNUMBER(H26), IF(ISNUMBER(H27), ((ABS(H26-H27))/H26)*100, ""), "")</f>
        <v/>
      </c>
      <c r="J27" s="274"/>
      <c r="K27" s="281" t="str">
        <f t="shared" ref="K27:K36" si="6">IF(ISNUMBER(J26), IF(ISNUMBER(J27), ((ABS(J26-J27))/J26)*100, ""), "")</f>
        <v/>
      </c>
      <c r="L27" s="274"/>
      <c r="M27" s="281" t="str">
        <f t="shared" ref="M27:M36" si="7">IF(ISNUMBER(L26), IF(ISNUMBER(L27), ((ABS(L26-L27))/L26)*100, ""), "")</f>
        <v/>
      </c>
      <c r="N27" s="289" t="str">
        <f t="shared" si="1"/>
        <v/>
      </c>
      <c r="O27" s="290" t="str">
        <f t="shared" si="2"/>
        <v/>
      </c>
      <c r="P27" s="272"/>
      <c r="Q27" s="281" t="str">
        <f t="shared" ref="Q27:Q36" si="8">IF(ISNUMBER(P26), IF(ISNUMBER(P27), ABS(((ABS(P26-P27))/P26)*100), ""), "")</f>
        <v/>
      </c>
      <c r="R27" s="272"/>
      <c r="S27" s="281" t="str">
        <f t="shared" si="3"/>
        <v/>
      </c>
      <c r="T27" s="270"/>
      <c r="U27" s="270"/>
      <c r="V27" s="270"/>
      <c r="W27" s="270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1"/>
      <c r="H28" s="272"/>
      <c r="I28" s="273" t="str">
        <f t="shared" si="5"/>
        <v/>
      </c>
      <c r="J28" s="274"/>
      <c r="K28" s="281" t="str">
        <f t="shared" si="6"/>
        <v/>
      </c>
      <c r="L28" s="274"/>
      <c r="M28" s="281" t="str">
        <f t="shared" si="7"/>
        <v/>
      </c>
      <c r="N28" s="289" t="str">
        <f t="shared" si="1"/>
        <v/>
      </c>
      <c r="O28" s="290" t="str">
        <f t="shared" si="2"/>
        <v/>
      </c>
      <c r="P28" s="272"/>
      <c r="Q28" s="281" t="str">
        <f t="shared" si="8"/>
        <v/>
      </c>
      <c r="R28" s="272"/>
      <c r="S28" s="281" t="str">
        <f t="shared" si="3"/>
        <v/>
      </c>
      <c r="T28" s="270"/>
      <c r="U28" s="270"/>
      <c r="V28" s="270"/>
      <c r="W28" s="270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1"/>
      <c r="H29" s="272"/>
      <c r="I29" s="273" t="str">
        <f t="shared" si="5"/>
        <v/>
      </c>
      <c r="J29" s="274"/>
      <c r="K29" s="281" t="str">
        <f t="shared" si="6"/>
        <v/>
      </c>
      <c r="L29" s="274"/>
      <c r="M29" s="281" t="str">
        <f t="shared" si="7"/>
        <v/>
      </c>
      <c r="N29" s="289" t="str">
        <f t="shared" si="1"/>
        <v/>
      </c>
      <c r="O29" s="290" t="str">
        <f t="shared" si="2"/>
        <v/>
      </c>
      <c r="P29" s="272"/>
      <c r="Q29" s="281" t="str">
        <f t="shared" si="8"/>
        <v/>
      </c>
      <c r="R29" s="272"/>
      <c r="S29" s="281" t="str">
        <f t="shared" si="3"/>
        <v/>
      </c>
      <c r="T29" s="270"/>
      <c r="U29" s="270"/>
      <c r="V29" s="270"/>
      <c r="W29" s="270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1"/>
      <c r="H30" s="272"/>
      <c r="I30" s="273" t="str">
        <f t="shared" si="5"/>
        <v/>
      </c>
      <c r="J30" s="274"/>
      <c r="K30" s="281" t="str">
        <f t="shared" si="6"/>
        <v/>
      </c>
      <c r="L30" s="274"/>
      <c r="M30" s="281" t="str">
        <f t="shared" si="7"/>
        <v/>
      </c>
      <c r="N30" s="289" t="str">
        <f t="shared" si="1"/>
        <v/>
      </c>
      <c r="O30" s="290" t="str">
        <f t="shared" si="2"/>
        <v/>
      </c>
      <c r="P30" s="272"/>
      <c r="Q30" s="281" t="str">
        <f t="shared" si="8"/>
        <v/>
      </c>
      <c r="R30" s="272"/>
      <c r="S30" s="281" t="str">
        <f t="shared" si="3"/>
        <v/>
      </c>
      <c r="T30" s="270"/>
      <c r="U30" s="270"/>
      <c r="V30" s="270"/>
      <c r="W30" s="270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1"/>
      <c r="H31" s="272"/>
      <c r="I31" s="273" t="str">
        <f t="shared" si="5"/>
        <v/>
      </c>
      <c r="J31" s="274"/>
      <c r="K31" s="281" t="str">
        <f t="shared" si="6"/>
        <v/>
      </c>
      <c r="L31" s="274"/>
      <c r="M31" s="281" t="str">
        <f t="shared" si="7"/>
        <v/>
      </c>
      <c r="N31" s="289" t="str">
        <f t="shared" si="1"/>
        <v/>
      </c>
      <c r="O31" s="290" t="str">
        <f t="shared" si="2"/>
        <v/>
      </c>
      <c r="P31" s="272"/>
      <c r="Q31" s="281" t="str">
        <f t="shared" si="8"/>
        <v/>
      </c>
      <c r="R31" s="272"/>
      <c r="S31" s="281" t="str">
        <f t="shared" si="3"/>
        <v/>
      </c>
      <c r="T31" s="270"/>
      <c r="U31" s="270"/>
      <c r="V31" s="270"/>
      <c r="W31" s="270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1"/>
      <c r="H32" s="272"/>
      <c r="I32" s="273" t="str">
        <f t="shared" si="5"/>
        <v/>
      </c>
      <c r="J32" s="274"/>
      <c r="K32" s="281" t="str">
        <f t="shared" si="6"/>
        <v/>
      </c>
      <c r="L32" s="274"/>
      <c r="M32" s="281" t="str">
        <f t="shared" si="7"/>
        <v/>
      </c>
      <c r="N32" s="289" t="str">
        <f t="shared" si="1"/>
        <v/>
      </c>
      <c r="O32" s="290" t="str">
        <f t="shared" si="2"/>
        <v/>
      </c>
      <c r="P32" s="272"/>
      <c r="Q32" s="281" t="str">
        <f t="shared" si="8"/>
        <v/>
      </c>
      <c r="R32" s="272"/>
      <c r="S32" s="281" t="str">
        <f t="shared" si="3"/>
        <v/>
      </c>
      <c r="T32" s="270"/>
      <c r="U32" s="270"/>
      <c r="V32" s="270"/>
      <c r="W32" s="270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1"/>
      <c r="H33" s="272"/>
      <c r="I33" s="273" t="str">
        <f t="shared" si="5"/>
        <v/>
      </c>
      <c r="J33" s="274"/>
      <c r="K33" s="281" t="str">
        <f t="shared" si="6"/>
        <v/>
      </c>
      <c r="L33" s="274"/>
      <c r="M33" s="281" t="str">
        <f t="shared" si="7"/>
        <v/>
      </c>
      <c r="N33" s="289" t="str">
        <f t="shared" si="1"/>
        <v/>
      </c>
      <c r="O33" s="290" t="str">
        <f t="shared" si="2"/>
        <v/>
      </c>
      <c r="P33" s="272"/>
      <c r="Q33" s="281" t="str">
        <f t="shared" si="8"/>
        <v/>
      </c>
      <c r="R33" s="272"/>
      <c r="S33" s="281" t="str">
        <f t="shared" si="3"/>
        <v/>
      </c>
      <c r="T33" s="270"/>
      <c r="U33" s="270"/>
      <c r="V33" s="270"/>
      <c r="W33" s="270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1"/>
      <c r="H34" s="272"/>
      <c r="I34" s="273" t="str">
        <f t="shared" si="5"/>
        <v/>
      </c>
      <c r="J34" s="274"/>
      <c r="K34" s="281" t="str">
        <f t="shared" si="6"/>
        <v/>
      </c>
      <c r="L34" s="274"/>
      <c r="M34" s="281" t="str">
        <f t="shared" si="7"/>
        <v/>
      </c>
      <c r="N34" s="289" t="str">
        <f t="shared" si="1"/>
        <v/>
      </c>
      <c r="O34" s="290" t="str">
        <f t="shared" si="2"/>
        <v/>
      </c>
      <c r="P34" s="272"/>
      <c r="Q34" s="281" t="str">
        <f t="shared" si="8"/>
        <v/>
      </c>
      <c r="R34" s="272"/>
      <c r="S34" s="281" t="str">
        <f t="shared" si="3"/>
        <v/>
      </c>
      <c r="T34" s="270"/>
      <c r="U34" s="270"/>
      <c r="V34" s="270"/>
      <c r="W34" s="270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1"/>
      <c r="H35" s="272"/>
      <c r="I35" s="273" t="str">
        <f t="shared" si="5"/>
        <v/>
      </c>
      <c r="J35" s="274"/>
      <c r="K35" s="281" t="str">
        <f t="shared" si="6"/>
        <v/>
      </c>
      <c r="L35" s="274"/>
      <c r="M35" s="281" t="str">
        <f t="shared" si="7"/>
        <v/>
      </c>
      <c r="N35" s="289" t="str">
        <f t="shared" si="1"/>
        <v/>
      </c>
      <c r="O35" s="290" t="str">
        <f t="shared" si="2"/>
        <v/>
      </c>
      <c r="P35" s="272"/>
      <c r="Q35" s="281" t="str">
        <f t="shared" si="8"/>
        <v/>
      </c>
      <c r="R35" s="272"/>
      <c r="S35" s="281" t="str">
        <f t="shared" si="3"/>
        <v/>
      </c>
      <c r="T35" s="270"/>
      <c r="U35" s="270"/>
      <c r="V35" s="270"/>
      <c r="W35" s="270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1"/>
      <c r="H36" s="272"/>
      <c r="I36" s="273" t="str">
        <f t="shared" si="5"/>
        <v/>
      </c>
      <c r="J36" s="275"/>
      <c r="K36" s="281" t="str">
        <f t="shared" si="6"/>
        <v/>
      </c>
      <c r="L36" s="275"/>
      <c r="M36" s="281" t="str">
        <f t="shared" si="7"/>
        <v/>
      </c>
      <c r="N36" s="289" t="str">
        <f t="shared" si="1"/>
        <v/>
      </c>
      <c r="O36" s="290" t="str">
        <f t="shared" si="2"/>
        <v/>
      </c>
      <c r="P36" s="271"/>
      <c r="Q36" s="281" t="str">
        <f t="shared" si="8"/>
        <v/>
      </c>
      <c r="R36" s="271"/>
      <c r="S36" s="281" t="str">
        <f t="shared" si="3"/>
        <v/>
      </c>
      <c r="T36" s="269"/>
      <c r="U36" s="269"/>
      <c r="V36" s="269"/>
      <c r="W36" s="269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AFP6\APS\MSTJV\[DPT10_Groundwater Profiling Log_MSTJV.xlsx]Sample 4</v>
      </c>
      <c r="F38" s="4"/>
    </row>
    <row r="39" spans="1:27" ht="12.75" customHeight="1" x14ac:dyDescent="0.2">
      <c r="F39" s="4"/>
      <c r="V39" s="370" t="s">
        <v>24</v>
      </c>
      <c r="W39" s="370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1" t="s">
        <v>58</v>
      </c>
      <c r="C49" s="348"/>
      <c r="D49" s="349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2">
        <f ca="1">MAX(A14:A36)</f>
        <v>26</v>
      </c>
      <c r="C50" s="350"/>
      <c r="D50" s="351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2020-06-26T17:52:10Z</cp:lastPrinted>
  <dcterms:created xsi:type="dcterms:W3CDTF">1999-09-28T02:07:07Z</dcterms:created>
  <dcterms:modified xsi:type="dcterms:W3CDTF">2020-06-26T17:54:18Z</dcterms:modified>
</cp:coreProperties>
</file>