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4435C837-4A88-481F-81C2-6740037DD4F7}" xr6:coauthVersionLast="45" xr6:coauthVersionMax="45" xr10:uidLastSave="{00000000-0000-0000-0000-000000000000}"/>
  <bookViews>
    <workbookView xWindow="32190" yWindow="945" windowWidth="18615" windowHeight="7365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Behavior'!$B$1:$K$47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N25" i="160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O18" i="160" s="1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O26" i="156" s="1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N29" i="146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N22" i="149" s="1"/>
  <c r="O23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N24" i="148" s="1"/>
  <c r="O25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21" i="150" l="1"/>
  <c r="O20" i="150"/>
  <c r="O19" i="150"/>
  <c r="O18" i="150"/>
  <c r="O17" i="150"/>
  <c r="O16" i="150"/>
  <c r="O22" i="149"/>
  <c r="O21" i="149"/>
  <c r="O20" i="149"/>
  <c r="O19" i="149"/>
  <c r="O18" i="149"/>
  <c r="O17" i="149"/>
  <c r="O16" i="149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N25" i="147" s="1"/>
  <c r="AA26" i="147"/>
  <c r="N26" i="147" s="1"/>
  <c r="AA27" i="147"/>
  <c r="N27" i="147" s="1"/>
  <c r="AA28" i="147"/>
  <c r="N28" i="147" s="1"/>
  <c r="AA29" i="147"/>
  <c r="N29" i="147" s="1"/>
  <c r="AA30" i="147"/>
  <c r="N30" i="147" s="1"/>
  <c r="AA31" i="147"/>
  <c r="N31" i="147" s="1"/>
  <c r="AA32" i="147"/>
  <c r="N32" i="147" s="1"/>
  <c r="AA33" i="147"/>
  <c r="N33" i="147" s="1"/>
  <c r="AA34" i="147"/>
  <c r="N34" i="147" s="1"/>
  <c r="AA35" i="147"/>
  <c r="N35" i="147" s="1"/>
  <c r="AA36" i="147"/>
  <c r="N36" i="147" s="1"/>
  <c r="AA14" i="147"/>
  <c r="O15" i="147" l="1"/>
  <c r="D38" i="147" l="1"/>
  <c r="S36" i="147"/>
  <c r="O36" i="147"/>
  <c r="A36" i="147"/>
  <c r="S35" i="147"/>
  <c r="O35" i="147"/>
  <c r="A35" i="147"/>
  <c r="S34" i="147"/>
  <c r="O34" i="147"/>
  <c r="A34" i="147"/>
  <c r="S33" i="147"/>
  <c r="O33" i="147"/>
  <c r="A33" i="147"/>
  <c r="S32" i="147"/>
  <c r="O32" i="147"/>
  <c r="A32" i="147"/>
  <c r="S31" i="147"/>
  <c r="O31" i="147"/>
  <c r="A31" i="147"/>
  <c r="S30" i="147"/>
  <c r="O30" i="147"/>
  <c r="A30" i="147"/>
  <c r="S29" i="147"/>
  <c r="O29" i="147"/>
  <c r="A29" i="147"/>
  <c r="S28" i="147"/>
  <c r="O28" i="147"/>
  <c r="A28" i="147"/>
  <c r="S27" i="147"/>
  <c r="O27" i="147"/>
  <c r="A27" i="147"/>
  <c r="S26" i="147"/>
  <c r="O26" i="147"/>
  <c r="A26" i="147"/>
  <c r="S25" i="147"/>
  <c r="O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6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<sst xmlns="http://schemas.openxmlformats.org/spreadsheetml/2006/main" count="1645" uniqueCount="161">
  <si>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</si>
  <si>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</si>
  <si>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</si>
  <si>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</si>
  <si>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</si>
  <si>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</si>
  <si>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</si>
  <si>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</si>
  <si>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</si>
  <si>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</si>
  <si>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</si>
  <si>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</si>
  <si>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</si>
  <si>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</si>
  <si>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</si>
  <si>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</si>
  <si>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</si>
  <si>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</si>
  <si>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</si>
  <si>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</si>
  <si>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</si>
  <si>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</si>
  <si>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</si>
  <si>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</si>
  <si>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</si>
  <si>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</si>
  <si>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</si>
  <si>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</si>
  <si>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</si>
  <si>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</si>
  <si>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</si>
  <si>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</si>
  <si>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</si>
  <si>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</si>
  <si>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</si>
  <si>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</si>
  <si>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</si>
  <si>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</si>
  <si>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</si>
  <si>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</si>
  <si>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</si>
  <si>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</si>
  <si>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</si>
  <si>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</si>
  <si>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</si>
  <si>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</si>
  <si>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</si>
  <si>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</si>
  <si>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</si>
  <si>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</si>
  <si>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</si>
  <si>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</si>
  <si>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</si>
  <si>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</si>
  <si>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</si>
  <si>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</si>
  <si>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</si>
  <si>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</si>
  <si>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</si>
  <si>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</si>
  <si>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</si>
  <si>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</si>
  <si>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</si>
  <si>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</si>
  <si>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</si>
  <si>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</si>
  <si>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</si>
  <si>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</si>
  <si>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</si>
  <si>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</si>
  <si>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</si>
  <si>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</si>
  <si>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</si>
  <si>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</si>
  <si>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</si>
  <si>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</si>
  <si>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</si>
  <si>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</si>
  <si>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</si>
  <si>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</si>
  <si>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</si>
  <si>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DPT-25</t>
  </si>
  <si>
    <t>Trinity</t>
  </si>
  <si>
    <t>IK Decreased When Hammer Stopped</t>
  </si>
  <si>
    <t>7/10/2020:11:15:54</t>
  </si>
  <si>
    <t>NA</t>
  </si>
  <si>
    <t>No Change When Hammer Stopped</t>
  </si>
  <si>
    <t>7/10/2020:11:18:45</t>
  </si>
  <si>
    <t>7/10/2020:15:03:29</t>
  </si>
  <si>
    <t>7/10/2020:15:11:37</t>
  </si>
  <si>
    <t>7/11/2020:11:19:45</t>
  </si>
  <si>
    <t>7/11/2020:11:22:23</t>
  </si>
  <si>
    <t>7/11/2020:15:02:14</t>
  </si>
  <si>
    <t>ROP Dropped Below Threshold</t>
  </si>
  <si>
    <t>07/10/2020:11:40:36</t>
  </si>
  <si>
    <t>07/10/2020:11:47:53</t>
  </si>
  <si>
    <t>07/10/2020:11:53:36</t>
  </si>
  <si>
    <t>07/10/2020:11:59:07</t>
  </si>
  <si>
    <t>07/10/2020:12:05:24</t>
  </si>
  <si>
    <t>07/10/2020:12:11:19</t>
  </si>
  <si>
    <t>07/10/2020:12:18:07</t>
  </si>
  <si>
    <t>07/10/2020:12:24:01</t>
  </si>
  <si>
    <t>07/10/2020:12:30:08</t>
  </si>
  <si>
    <t>07/10/2020:12:34:39</t>
  </si>
  <si>
    <t>07/10/2020:12:37:54</t>
  </si>
  <si>
    <t>07/10/2020:12:46:22</t>
  </si>
  <si>
    <t>07/10/2020:12:50:24</t>
  </si>
  <si>
    <t>07/10/2020:12:56:01</t>
  </si>
  <si>
    <t>07/10/2020:13:07:15</t>
  </si>
  <si>
    <t>Sparge of Sample @ 630 mL //  Reset Sample and start Sample Attempt again</t>
  </si>
  <si>
    <t>07/10/2020:13:28:26</t>
  </si>
  <si>
    <t>07/10/2020:13:34:27</t>
  </si>
  <si>
    <t>07/10/2020:13:40:21</t>
  </si>
  <si>
    <t>07/10/2020:13:47:21</t>
  </si>
  <si>
    <t>07/10/2020:13:53:34</t>
  </si>
  <si>
    <t>07/10/2020:14:00:28</t>
  </si>
  <si>
    <t>07/10/2020:14:20:28</t>
  </si>
  <si>
    <t>07/10/2020:14:48:14</t>
  </si>
  <si>
    <t>07/10/2020:15:40:23</t>
  </si>
  <si>
    <t>07/10/2020:15:46:53</t>
  </si>
  <si>
    <t>07/10/2020:15:57:14</t>
  </si>
  <si>
    <t>07/10/2020:16:03:21</t>
  </si>
  <si>
    <t>07/10/2020:16:08:28</t>
  </si>
  <si>
    <t>07/10/2020:16:18:54</t>
  </si>
  <si>
    <t>07/10/2020:16:20:17</t>
  </si>
  <si>
    <t>07/10/2020:16:27:12</t>
  </si>
  <si>
    <t>07/10/2020:16:33:23</t>
  </si>
  <si>
    <t>07/10/2020:16:38:54</t>
  </si>
  <si>
    <t>07/10/2020:16:44:24</t>
  </si>
  <si>
    <t>07/11/2020:11:38:58</t>
  </si>
  <si>
    <t>07/11/2020:11:46:23</t>
  </si>
  <si>
    <t>07/11/2020:11:51:49</t>
  </si>
  <si>
    <t>07/11/2020:11:58:25</t>
  </si>
  <si>
    <t>07/11/2020:12:05:01</t>
  </si>
  <si>
    <t>07/11/2020:12:11:48</t>
  </si>
  <si>
    <t>07/11/2020:12:19:29</t>
  </si>
  <si>
    <t>07/11/2020:12:25:52</t>
  </si>
  <si>
    <t>07/11/2020:12:33:50</t>
  </si>
  <si>
    <t>07/11/2020:15:24:55</t>
  </si>
  <si>
    <t>07/11/2020:15:32:59</t>
  </si>
  <si>
    <t>07/11/2020:15:39:23</t>
  </si>
  <si>
    <t>07/11/2020:15:46:28</t>
  </si>
  <si>
    <t>07/11/2020:15:54:03</t>
  </si>
  <si>
    <t>07/11/2020:16:01:02</t>
  </si>
  <si>
    <t>07/11/2020:16:07:50</t>
  </si>
  <si>
    <t>07/11/2020:16:13:50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</si>
  <si>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</si>
  <si>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</si>
  <si>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</si>
  <si>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</si>
  <si>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</si>
  <si>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</si>
  <si>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</si>
  <si>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40-45 PSI</t>
  </si>
  <si>
    <t>**Hollow Stem Augered to 40.0' BGS</t>
  </si>
  <si>
    <t xml:space="preserve">**Start Depth is 40.0' </t>
  </si>
  <si>
    <t>**ROP Dropped Below Threshold // Pull Tooling // Advance Auger to 55.0' BGS and Start Again</t>
  </si>
  <si>
    <t>**Resume Boring</t>
  </si>
  <si>
    <t>DPT25</t>
  </si>
  <si>
    <t>CS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</si>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</sst>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64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2" xfId="0" applyNumberFormat="1" applyFont="1" applyBorder="1" applyAlignment="1" applyProtection="1">
      <alignment horizontal="left" vertical="center" wrapText="1"/>
      <protection locked="0"/>
    </xf>
    <xf numFmtId="164" fontId="0" fillId="0" borderId="19" xfId="0" applyNumberFormat="1" applyFont="1" applyBorder="1" applyAlignment="1" applyProtection="1">
      <alignment horizontal="left" vertical="center" wrapText="1"/>
      <protection locked="0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Ik'!$H$2:$H$2959</c:f>
              <c:numCache>
                <c:formatCode>General</c:formatCode>
                <c:ptCount val="2958"/>
                <c:pt idx="0">
                  <c:v>4.7971000000000004</c:v>
                </c:pt>
                <c:pt idx="1">
                  <c:v>4.6915000000000004</c:v>
                </c:pt>
                <c:pt idx="2">
                  <c:v>4.4198000000000004</c:v>
                </c:pt>
                <c:pt idx="3">
                  <c:v>4.3802000000000003</c:v>
                </c:pt>
                <c:pt idx="4">
                  <c:v>4.2581000000000007</c:v>
                </c:pt>
                <c:pt idx="5">
                  <c:v>4.2317</c:v>
                </c:pt>
                <c:pt idx="6">
                  <c:v>4.1899000000000006</c:v>
                </c:pt>
                <c:pt idx="7">
                  <c:v>4.2812000000000001</c:v>
                </c:pt>
                <c:pt idx="8">
                  <c:v>4.4385000000000003</c:v>
                </c:pt>
                <c:pt idx="9">
                  <c:v>3.9424000000000006</c:v>
                </c:pt>
                <c:pt idx="10">
                  <c:v>2.9480000000000004</c:v>
                </c:pt>
                <c:pt idx="11">
                  <c:v>1.6709000000000001</c:v>
                </c:pt>
                <c:pt idx="12">
                  <c:v>1.4509000000000001</c:v>
                </c:pt>
                <c:pt idx="13">
                  <c:v>1.6379000000000001</c:v>
                </c:pt>
                <c:pt idx="14">
                  <c:v>1.8953000000000002</c:v>
                </c:pt>
                <c:pt idx="15">
                  <c:v>1.8865000000000003</c:v>
                </c:pt>
                <c:pt idx="16">
                  <c:v>2.0988000000000002</c:v>
                </c:pt>
                <c:pt idx="17">
                  <c:v>2.1681000000000004</c:v>
                </c:pt>
                <c:pt idx="18">
                  <c:v>2.1032000000000002</c:v>
                </c:pt>
                <c:pt idx="19">
                  <c:v>2.0295000000000001</c:v>
                </c:pt>
                <c:pt idx="20">
                  <c:v>1.8436000000000001</c:v>
                </c:pt>
                <c:pt idx="21">
                  <c:v>1.7545000000000002</c:v>
                </c:pt>
                <c:pt idx="22">
                  <c:v>1.7622000000000002</c:v>
                </c:pt>
                <c:pt idx="23">
                  <c:v>1.6269000000000002</c:v>
                </c:pt>
                <c:pt idx="24">
                  <c:v>1.6005000000000003</c:v>
                </c:pt>
                <c:pt idx="25">
                  <c:v>1.5829000000000002</c:v>
                </c:pt>
                <c:pt idx="26">
                  <c:v>1.4905000000000002</c:v>
                </c:pt>
                <c:pt idx="27">
                  <c:v>1.2925000000000002</c:v>
                </c:pt>
                <c:pt idx="28">
                  <c:v>1.2859</c:v>
                </c:pt>
                <c:pt idx="29">
                  <c:v>1.3739000000000001</c:v>
                </c:pt>
                <c:pt idx="30">
                  <c:v>1.4993000000000001</c:v>
                </c:pt>
                <c:pt idx="31">
                  <c:v>1.5125000000000002</c:v>
                </c:pt>
                <c:pt idx="32">
                  <c:v>1.5609000000000002</c:v>
                </c:pt>
                <c:pt idx="33">
                  <c:v>1.5488</c:v>
                </c:pt>
                <c:pt idx="34">
                  <c:v>1.5917000000000001</c:v>
                </c:pt>
                <c:pt idx="35">
                  <c:v>1.4773000000000001</c:v>
                </c:pt>
                <c:pt idx="36">
                  <c:v>1.4916000000000003</c:v>
                </c:pt>
                <c:pt idx="37">
                  <c:v>1.4872000000000003</c:v>
                </c:pt>
                <c:pt idx="38">
                  <c:v>1.4113</c:v>
                </c:pt>
                <c:pt idx="39">
                  <c:v>1.4014000000000002</c:v>
                </c:pt>
                <c:pt idx="40">
                  <c:v>1.2771000000000001</c:v>
                </c:pt>
                <c:pt idx="41">
                  <c:v>1.1066</c:v>
                </c:pt>
                <c:pt idx="42">
                  <c:v>1.3618000000000001</c:v>
                </c:pt>
                <c:pt idx="43">
                  <c:v>1.5312000000000001</c:v>
                </c:pt>
                <c:pt idx="44">
                  <c:v>1.5818000000000001</c:v>
                </c:pt>
                <c:pt idx="45">
                  <c:v>1.5279</c:v>
                </c:pt>
                <c:pt idx="46">
                  <c:v>1.3695000000000002</c:v>
                </c:pt>
                <c:pt idx="47">
                  <c:v>1.4828000000000001</c:v>
                </c:pt>
                <c:pt idx="48">
                  <c:v>1.54</c:v>
                </c:pt>
                <c:pt idx="49">
                  <c:v>1.4333</c:v>
                </c:pt>
                <c:pt idx="50">
                  <c:v>1.4630000000000003</c:v>
                </c:pt>
                <c:pt idx="51">
                  <c:v>1.2595000000000001</c:v>
                </c:pt>
                <c:pt idx="52">
                  <c:v>1.2694000000000001</c:v>
                </c:pt>
                <c:pt idx="53">
                  <c:v>1.2627999999999999</c:v>
                </c:pt>
                <c:pt idx="54">
                  <c:v>1.1066</c:v>
                </c:pt>
                <c:pt idx="55">
                  <c:v>0.85030000000000006</c:v>
                </c:pt>
                <c:pt idx="56">
                  <c:v>0.72380000000000011</c:v>
                </c:pt>
                <c:pt idx="57">
                  <c:v>0.70950000000000013</c:v>
                </c:pt>
                <c:pt idx="58">
                  <c:v>0.81070000000000009</c:v>
                </c:pt>
                <c:pt idx="59">
                  <c:v>0.88000000000000012</c:v>
                </c:pt>
                <c:pt idx="60">
                  <c:v>0.99220000000000008</c:v>
                </c:pt>
                <c:pt idx="61">
                  <c:v>0.97570000000000012</c:v>
                </c:pt>
                <c:pt idx="62">
                  <c:v>1.0769</c:v>
                </c:pt>
                <c:pt idx="63">
                  <c:v>0.96470000000000011</c:v>
                </c:pt>
                <c:pt idx="64">
                  <c:v>0.93720000000000003</c:v>
                </c:pt>
                <c:pt idx="65">
                  <c:v>0.83270000000000011</c:v>
                </c:pt>
                <c:pt idx="66">
                  <c:v>0.81180000000000008</c:v>
                </c:pt>
                <c:pt idx="67">
                  <c:v>0.74360000000000015</c:v>
                </c:pt>
                <c:pt idx="68">
                  <c:v>0.7128000000000001</c:v>
                </c:pt>
                <c:pt idx="69">
                  <c:v>0.79310000000000003</c:v>
                </c:pt>
                <c:pt idx="70">
                  <c:v>0.87450000000000017</c:v>
                </c:pt>
                <c:pt idx="71">
                  <c:v>0.84260000000000013</c:v>
                </c:pt>
                <c:pt idx="72">
                  <c:v>0.83050000000000013</c:v>
                </c:pt>
                <c:pt idx="73">
                  <c:v>0.78100000000000003</c:v>
                </c:pt>
                <c:pt idx="74">
                  <c:v>0.7370000000000001</c:v>
                </c:pt>
                <c:pt idx="75">
                  <c:v>0.77549999999999997</c:v>
                </c:pt>
                <c:pt idx="76">
                  <c:v>0.95700000000000007</c:v>
                </c:pt>
                <c:pt idx="77">
                  <c:v>4.7487000000000004</c:v>
                </c:pt>
                <c:pt idx="78">
                  <c:v>4.9346000000000005</c:v>
                </c:pt>
                <c:pt idx="79">
                  <c:v>4.9940000000000007</c:v>
                </c:pt>
                <c:pt idx="80">
                  <c:v>4.8818000000000001</c:v>
                </c:pt>
                <c:pt idx="81">
                  <c:v>4.9423000000000004</c:v>
                </c:pt>
                <c:pt idx="82">
                  <c:v>4.8466000000000005</c:v>
                </c:pt>
                <c:pt idx="83">
                  <c:v>4.9654000000000007</c:v>
                </c:pt>
                <c:pt idx="84">
                  <c:v>4.9951000000000008</c:v>
                </c:pt>
                <c:pt idx="85">
                  <c:v>4.6090000000000009</c:v>
                </c:pt>
                <c:pt idx="86">
                  <c:v>4.5705000000000009</c:v>
                </c:pt>
                <c:pt idx="87">
                  <c:v>4.3967000000000001</c:v>
                </c:pt>
                <c:pt idx="88">
                  <c:v>4.3956</c:v>
                </c:pt>
                <c:pt idx="89">
                  <c:v>4.3120000000000003</c:v>
                </c:pt>
                <c:pt idx="90">
                  <c:v>4.2262000000000004</c:v>
                </c:pt>
                <c:pt idx="91">
                  <c:v>4.2713000000000001</c:v>
                </c:pt>
                <c:pt idx="92">
                  <c:v>4.2757000000000005</c:v>
                </c:pt>
                <c:pt idx="93">
                  <c:v>4.2493000000000007</c:v>
                </c:pt>
                <c:pt idx="94">
                  <c:v>4.3350999999999997</c:v>
                </c:pt>
                <c:pt idx="95">
                  <c:v>4.3725000000000005</c:v>
                </c:pt>
                <c:pt idx="96">
                  <c:v>4.4418000000000006</c:v>
                </c:pt>
                <c:pt idx="97">
                  <c:v>4.4539000000000009</c:v>
                </c:pt>
                <c:pt idx="98">
                  <c:v>4.3835000000000006</c:v>
                </c:pt>
                <c:pt idx="99">
                  <c:v>4.3043000000000005</c:v>
                </c:pt>
                <c:pt idx="100">
                  <c:v>4.4813999999999998</c:v>
                </c:pt>
                <c:pt idx="101">
                  <c:v>4.2449000000000003</c:v>
                </c:pt>
                <c:pt idx="102">
                  <c:v>4.4275000000000011</c:v>
                </c:pt>
                <c:pt idx="103">
                  <c:v>4.3692000000000002</c:v>
                </c:pt>
                <c:pt idx="104">
                  <c:v>4.4330000000000007</c:v>
                </c:pt>
                <c:pt idx="105">
                  <c:v>4.4616000000000007</c:v>
                </c:pt>
                <c:pt idx="106">
                  <c:v>4.5298000000000007</c:v>
                </c:pt>
                <c:pt idx="107">
                  <c:v>4.5584000000000007</c:v>
                </c:pt>
                <c:pt idx="108">
                  <c:v>4.5265000000000004</c:v>
                </c:pt>
                <c:pt idx="109">
                  <c:v>4.503400000000001</c:v>
                </c:pt>
                <c:pt idx="110">
                  <c:v>4.5705000000000009</c:v>
                </c:pt>
                <c:pt idx="111">
                  <c:v>4.6772</c:v>
                </c:pt>
                <c:pt idx="112">
                  <c:v>4.6409000000000011</c:v>
                </c:pt>
                <c:pt idx="113">
                  <c:v>4.6519000000000004</c:v>
                </c:pt>
                <c:pt idx="114">
                  <c:v>4.6244000000000005</c:v>
                </c:pt>
                <c:pt idx="115">
                  <c:v>4.561700000000001</c:v>
                </c:pt>
                <c:pt idx="116">
                  <c:v>4.591400000000001</c:v>
                </c:pt>
                <c:pt idx="117">
                  <c:v>4.6244000000000005</c:v>
                </c:pt>
                <c:pt idx="118">
                  <c:v>4.6167000000000007</c:v>
                </c:pt>
                <c:pt idx="119">
                  <c:v>4.6926000000000005</c:v>
                </c:pt>
                <c:pt idx="120">
                  <c:v>4.6629000000000005</c:v>
                </c:pt>
                <c:pt idx="121">
                  <c:v>4.6266000000000007</c:v>
                </c:pt>
                <c:pt idx="122">
                  <c:v>4.6497000000000011</c:v>
                </c:pt>
                <c:pt idx="123">
                  <c:v>4.6155999999999997</c:v>
                </c:pt>
                <c:pt idx="124">
                  <c:v>4.6849000000000007</c:v>
                </c:pt>
                <c:pt idx="125">
                  <c:v>4.5991000000000009</c:v>
                </c:pt>
                <c:pt idx="126">
                  <c:v>4.6926000000000005</c:v>
                </c:pt>
                <c:pt idx="127">
                  <c:v>4.6859999999999999</c:v>
                </c:pt>
                <c:pt idx="128">
                  <c:v>4.6816000000000004</c:v>
                </c:pt>
                <c:pt idx="129">
                  <c:v>4.7795000000000005</c:v>
                </c:pt>
                <c:pt idx="130">
                  <c:v>4.6145000000000005</c:v>
                </c:pt>
                <c:pt idx="131">
                  <c:v>4.6409000000000011</c:v>
                </c:pt>
                <c:pt idx="132">
                  <c:v>4.6607000000000003</c:v>
                </c:pt>
                <c:pt idx="133">
                  <c:v>4.6364999999999998</c:v>
                </c:pt>
                <c:pt idx="134">
                  <c:v>4.6992000000000003</c:v>
                </c:pt>
                <c:pt idx="135">
                  <c:v>4.7454000000000001</c:v>
                </c:pt>
                <c:pt idx="136">
                  <c:v>4.6650999999999998</c:v>
                </c:pt>
                <c:pt idx="137">
                  <c:v>4.6816000000000004</c:v>
                </c:pt>
                <c:pt idx="138">
                  <c:v>4.6574</c:v>
                </c:pt>
                <c:pt idx="139">
                  <c:v>4.5979999999999999</c:v>
                </c:pt>
                <c:pt idx="140">
                  <c:v>4.6662000000000008</c:v>
                </c:pt>
                <c:pt idx="141">
                  <c:v>4.6364999999999998</c:v>
                </c:pt>
                <c:pt idx="142">
                  <c:v>4.6387</c:v>
                </c:pt>
                <c:pt idx="143">
                  <c:v>4.5650000000000004</c:v>
                </c:pt>
                <c:pt idx="144">
                  <c:v>4.6695000000000002</c:v>
                </c:pt>
                <c:pt idx="145">
                  <c:v>4.6618000000000013</c:v>
                </c:pt>
                <c:pt idx="146">
                  <c:v>4.5287000000000006</c:v>
                </c:pt>
                <c:pt idx="147">
                  <c:v>4.5903</c:v>
                </c:pt>
                <c:pt idx="148">
                  <c:v>4.5166000000000004</c:v>
                </c:pt>
                <c:pt idx="149">
                  <c:v>4.6067999999999998</c:v>
                </c:pt>
                <c:pt idx="150">
                  <c:v>4.6629000000000005</c:v>
                </c:pt>
                <c:pt idx="151">
                  <c:v>4.5958000000000006</c:v>
                </c:pt>
                <c:pt idx="152">
                  <c:v>4.5969000000000007</c:v>
                </c:pt>
                <c:pt idx="153">
                  <c:v>4.6662000000000008</c:v>
                </c:pt>
                <c:pt idx="154">
                  <c:v>4.6695000000000002</c:v>
                </c:pt>
                <c:pt idx="155">
                  <c:v>4.7784000000000004</c:v>
                </c:pt>
                <c:pt idx="156">
                  <c:v>4.6904000000000003</c:v>
                </c:pt>
                <c:pt idx="157">
                  <c:v>4.7135000000000007</c:v>
                </c:pt>
                <c:pt idx="158">
                  <c:v>4.6838000000000006</c:v>
                </c:pt>
                <c:pt idx="159">
                  <c:v>4.7321999999999997</c:v>
                </c:pt>
                <c:pt idx="160">
                  <c:v>4.7091000000000003</c:v>
                </c:pt>
                <c:pt idx="161">
                  <c:v>4.6783000000000001</c:v>
                </c:pt>
                <c:pt idx="162">
                  <c:v>4.6618000000000013</c:v>
                </c:pt>
                <c:pt idx="163">
                  <c:v>4.7409999999999997</c:v>
                </c:pt>
                <c:pt idx="164">
                  <c:v>4.7706999999999997</c:v>
                </c:pt>
                <c:pt idx="165">
                  <c:v>4.7652000000000001</c:v>
                </c:pt>
                <c:pt idx="166">
                  <c:v>4.7762000000000002</c:v>
                </c:pt>
                <c:pt idx="167">
                  <c:v>4.8048000000000011</c:v>
                </c:pt>
                <c:pt idx="168">
                  <c:v>4.7530999999999999</c:v>
                </c:pt>
                <c:pt idx="169">
                  <c:v>4.716800000000001</c:v>
                </c:pt>
                <c:pt idx="170">
                  <c:v>4.7773000000000003</c:v>
                </c:pt>
                <c:pt idx="171">
                  <c:v>4.7729000000000008</c:v>
                </c:pt>
                <c:pt idx="172">
                  <c:v>4.7344000000000008</c:v>
                </c:pt>
                <c:pt idx="173">
                  <c:v>4.7476000000000003</c:v>
                </c:pt>
                <c:pt idx="174">
                  <c:v>4.7839000000000009</c:v>
                </c:pt>
                <c:pt idx="175">
                  <c:v>4.7179000000000002</c:v>
                </c:pt>
                <c:pt idx="176">
                  <c:v>4.7663000000000002</c:v>
                </c:pt>
                <c:pt idx="177">
                  <c:v>4.7113000000000005</c:v>
                </c:pt>
                <c:pt idx="178">
                  <c:v>4.7201000000000004</c:v>
                </c:pt>
                <c:pt idx="179">
                  <c:v>4.7706999999999997</c:v>
                </c:pt>
                <c:pt idx="180">
                  <c:v>4.7530999999999999</c:v>
                </c:pt>
                <c:pt idx="181">
                  <c:v>4.6783000000000001</c:v>
                </c:pt>
                <c:pt idx="182">
                  <c:v>4.7773000000000003</c:v>
                </c:pt>
                <c:pt idx="183">
                  <c:v>4.7476000000000003</c:v>
                </c:pt>
                <c:pt idx="184">
                  <c:v>4.7487000000000004</c:v>
                </c:pt>
                <c:pt idx="185">
                  <c:v>4.7575000000000003</c:v>
                </c:pt>
                <c:pt idx="186">
                  <c:v>4.813600000000001</c:v>
                </c:pt>
                <c:pt idx="187">
                  <c:v>4.7685000000000004</c:v>
                </c:pt>
                <c:pt idx="188">
                  <c:v>4.6596000000000002</c:v>
                </c:pt>
                <c:pt idx="189">
                  <c:v>4.7190000000000003</c:v>
                </c:pt>
                <c:pt idx="190">
                  <c:v>4.7223000000000006</c:v>
                </c:pt>
                <c:pt idx="191">
                  <c:v>4.7465000000000011</c:v>
                </c:pt>
                <c:pt idx="192">
                  <c:v>4.6981000000000002</c:v>
                </c:pt>
                <c:pt idx="193">
                  <c:v>4.6882000000000001</c:v>
                </c:pt>
                <c:pt idx="194">
                  <c:v>4.7652000000000001</c:v>
                </c:pt>
                <c:pt idx="195">
                  <c:v>4.7377000000000011</c:v>
                </c:pt>
                <c:pt idx="196">
                  <c:v>4.7102000000000004</c:v>
                </c:pt>
                <c:pt idx="197">
                  <c:v>4.7674000000000003</c:v>
                </c:pt>
                <c:pt idx="198">
                  <c:v>4.7311000000000005</c:v>
                </c:pt>
                <c:pt idx="199">
                  <c:v>4.7883000000000004</c:v>
                </c:pt>
                <c:pt idx="200">
                  <c:v>4.7927000000000008</c:v>
                </c:pt>
                <c:pt idx="201">
                  <c:v>4.8026</c:v>
                </c:pt>
                <c:pt idx="202">
                  <c:v>4.8257000000000003</c:v>
                </c:pt>
                <c:pt idx="203">
                  <c:v>4.8422000000000009</c:v>
                </c:pt>
                <c:pt idx="204">
                  <c:v>4.8048000000000011</c:v>
                </c:pt>
                <c:pt idx="205">
                  <c:v>4.7938000000000001</c:v>
                </c:pt>
                <c:pt idx="206">
                  <c:v>4.8059000000000003</c:v>
                </c:pt>
                <c:pt idx="207">
                  <c:v>4.8488000000000007</c:v>
                </c:pt>
                <c:pt idx="208">
                  <c:v>4.8642000000000003</c:v>
                </c:pt>
                <c:pt idx="209">
                  <c:v>4.7982000000000005</c:v>
                </c:pt>
                <c:pt idx="210">
                  <c:v>4.8334000000000001</c:v>
                </c:pt>
                <c:pt idx="211">
                  <c:v>4.755300000000001</c:v>
                </c:pt>
                <c:pt idx="212">
                  <c:v>4.7982000000000005</c:v>
                </c:pt>
                <c:pt idx="213">
                  <c:v>4.8345000000000002</c:v>
                </c:pt>
                <c:pt idx="214">
                  <c:v>4.8312000000000008</c:v>
                </c:pt>
                <c:pt idx="215">
                  <c:v>4.7806000000000006</c:v>
                </c:pt>
                <c:pt idx="216">
                  <c:v>4.7663000000000002</c:v>
                </c:pt>
                <c:pt idx="217">
                  <c:v>4.7915999999999999</c:v>
                </c:pt>
                <c:pt idx="218">
                  <c:v>4.8377999999999997</c:v>
                </c:pt>
                <c:pt idx="219">
                  <c:v>4.8576000000000006</c:v>
                </c:pt>
                <c:pt idx="220">
                  <c:v>4.9071000000000007</c:v>
                </c:pt>
                <c:pt idx="221">
                  <c:v>4.8784999999999998</c:v>
                </c:pt>
                <c:pt idx="222">
                  <c:v>4.9159000000000006</c:v>
                </c:pt>
                <c:pt idx="223">
                  <c:v>4.8565000000000005</c:v>
                </c:pt>
                <c:pt idx="224">
                  <c:v>4.8862000000000005</c:v>
                </c:pt>
                <c:pt idx="225">
                  <c:v>4.8598000000000008</c:v>
                </c:pt>
                <c:pt idx="226">
                  <c:v>4.9522000000000004</c:v>
                </c:pt>
                <c:pt idx="227">
                  <c:v>4.9390000000000009</c:v>
                </c:pt>
                <c:pt idx="228">
                  <c:v>4.9038000000000004</c:v>
                </c:pt>
                <c:pt idx="229">
                  <c:v>4.8763000000000005</c:v>
                </c:pt>
                <c:pt idx="230">
                  <c:v>4.8895000000000008</c:v>
                </c:pt>
                <c:pt idx="231">
                  <c:v>4.9631999999999996</c:v>
                </c:pt>
                <c:pt idx="232">
                  <c:v>4.9291</c:v>
                </c:pt>
                <c:pt idx="233">
                  <c:v>4.8543000000000003</c:v>
                </c:pt>
                <c:pt idx="234">
                  <c:v>4.8455000000000004</c:v>
                </c:pt>
                <c:pt idx="235">
                  <c:v>4.9379</c:v>
                </c:pt>
                <c:pt idx="236">
                  <c:v>4.9368000000000007</c:v>
                </c:pt>
                <c:pt idx="237">
                  <c:v>4.8675000000000006</c:v>
                </c:pt>
                <c:pt idx="238">
                  <c:v>4.9269000000000007</c:v>
                </c:pt>
                <c:pt idx="239">
                  <c:v>4.9081999999999999</c:v>
                </c:pt>
                <c:pt idx="241">
                  <c:v>4.5375000000000005</c:v>
                </c:pt>
                <c:pt idx="242">
                  <c:v>4.4847000000000001</c:v>
                </c:pt>
                <c:pt idx="243">
                  <c:v>4.3516000000000004</c:v>
                </c:pt>
                <c:pt idx="244">
                  <c:v>4.3186000000000009</c:v>
                </c:pt>
                <c:pt idx="245">
                  <c:v>4.3230000000000004</c:v>
                </c:pt>
                <c:pt idx="246">
                  <c:v>4.2449000000000003</c:v>
                </c:pt>
                <c:pt idx="247">
                  <c:v>4.1294000000000004</c:v>
                </c:pt>
                <c:pt idx="248">
                  <c:v>3.9094000000000002</c:v>
                </c:pt>
                <c:pt idx="249">
                  <c:v>2.9755000000000003</c:v>
                </c:pt>
                <c:pt idx="250">
                  <c:v>2.1692</c:v>
                </c:pt>
                <c:pt idx="251">
                  <c:v>1.6159000000000001</c:v>
                </c:pt>
                <c:pt idx="252">
                  <c:v>1.3695000000000002</c:v>
                </c:pt>
                <c:pt idx="253">
                  <c:v>1.5125000000000002</c:v>
                </c:pt>
                <c:pt idx="254">
                  <c:v>1.6313000000000002</c:v>
                </c:pt>
                <c:pt idx="255">
                  <c:v>1.5433000000000001</c:v>
                </c:pt>
                <c:pt idx="256">
                  <c:v>1.2232000000000003</c:v>
                </c:pt>
                <c:pt idx="257">
                  <c:v>1.1418000000000001</c:v>
                </c:pt>
                <c:pt idx="258">
                  <c:v>1.0449999999999999</c:v>
                </c:pt>
                <c:pt idx="259">
                  <c:v>3.0756000000000001</c:v>
                </c:pt>
                <c:pt idx="260">
                  <c:v>3.5970000000000004</c:v>
                </c:pt>
                <c:pt idx="261">
                  <c:v>0.41360000000000002</c:v>
                </c:pt>
                <c:pt idx="262">
                  <c:v>0.11220000000000001</c:v>
                </c:pt>
                <c:pt idx="263">
                  <c:v>0.10450000000000001</c:v>
                </c:pt>
                <c:pt idx="264">
                  <c:v>0.11660000000000001</c:v>
                </c:pt>
                <c:pt idx="265">
                  <c:v>2.0702000000000003</c:v>
                </c:pt>
                <c:pt idx="266">
                  <c:v>3.1459999999999999</c:v>
                </c:pt>
                <c:pt idx="267">
                  <c:v>2.5366000000000004</c:v>
                </c:pt>
                <c:pt idx="268">
                  <c:v>2.6840000000000002</c:v>
                </c:pt>
                <c:pt idx="269">
                  <c:v>2.4222000000000001</c:v>
                </c:pt>
                <c:pt idx="270">
                  <c:v>2.0075000000000003</c:v>
                </c:pt>
                <c:pt idx="271">
                  <c:v>3.5761000000000003</c:v>
                </c:pt>
                <c:pt idx="272">
                  <c:v>4.0788000000000002</c:v>
                </c:pt>
                <c:pt idx="273">
                  <c:v>2.5113000000000003</c:v>
                </c:pt>
                <c:pt idx="274">
                  <c:v>1.4190000000000003</c:v>
                </c:pt>
                <c:pt idx="275">
                  <c:v>1.2969000000000002</c:v>
                </c:pt>
                <c:pt idx="276">
                  <c:v>1.2826</c:v>
                </c:pt>
                <c:pt idx="277">
                  <c:v>1.1143000000000001</c:v>
                </c:pt>
                <c:pt idx="278">
                  <c:v>1.2023000000000001</c:v>
                </c:pt>
                <c:pt idx="279">
                  <c:v>1.1693</c:v>
                </c:pt>
                <c:pt idx="280">
                  <c:v>0.98780000000000012</c:v>
                </c:pt>
                <c:pt idx="281">
                  <c:v>0.53900000000000003</c:v>
                </c:pt>
                <c:pt idx="282">
                  <c:v>0.21230000000000002</c:v>
                </c:pt>
                <c:pt idx="283">
                  <c:v>0.16830000000000001</c:v>
                </c:pt>
                <c:pt idx="284">
                  <c:v>0.30030000000000007</c:v>
                </c:pt>
                <c:pt idx="285">
                  <c:v>0.46310000000000001</c:v>
                </c:pt>
                <c:pt idx="286">
                  <c:v>0.12100000000000001</c:v>
                </c:pt>
                <c:pt idx="287">
                  <c:v>3.0800000000000004E-2</c:v>
                </c:pt>
                <c:pt idx="288">
                  <c:v>0.58960000000000012</c:v>
                </c:pt>
                <c:pt idx="289">
                  <c:v>0.43670000000000003</c:v>
                </c:pt>
                <c:pt idx="290">
                  <c:v>1.9932000000000003</c:v>
                </c:pt>
                <c:pt idx="291">
                  <c:v>4.3296000000000001</c:v>
                </c:pt>
                <c:pt idx="292">
                  <c:v>4.7608000000000006</c:v>
                </c:pt>
                <c:pt idx="293">
                  <c:v>4.7454000000000001</c:v>
                </c:pt>
                <c:pt idx="294">
                  <c:v>4.7190000000000003</c:v>
                </c:pt>
                <c:pt idx="295">
                  <c:v>4.6882000000000001</c:v>
                </c:pt>
                <c:pt idx="296">
                  <c:v>4.7058</c:v>
                </c:pt>
                <c:pt idx="297">
                  <c:v>0.70730000000000004</c:v>
                </c:pt>
                <c:pt idx="298">
                  <c:v>5.3900000000000003E-2</c:v>
                </c:pt>
                <c:pt idx="299">
                  <c:v>9.3500000000000014E-2</c:v>
                </c:pt>
                <c:pt idx="300">
                  <c:v>9.3500000000000014E-2</c:v>
                </c:pt>
                <c:pt idx="301">
                  <c:v>0.12430000000000001</c:v>
                </c:pt>
                <c:pt idx="302">
                  <c:v>0.12210000000000001</c:v>
                </c:pt>
                <c:pt idx="303">
                  <c:v>0.11550000000000001</c:v>
                </c:pt>
                <c:pt idx="304">
                  <c:v>9.4600000000000004E-2</c:v>
                </c:pt>
                <c:pt idx="305">
                  <c:v>0.13750000000000001</c:v>
                </c:pt>
                <c:pt idx="306">
                  <c:v>0.12430000000000001</c:v>
                </c:pt>
                <c:pt idx="307">
                  <c:v>0.14740000000000003</c:v>
                </c:pt>
                <c:pt idx="308">
                  <c:v>0.22550000000000001</c:v>
                </c:pt>
                <c:pt idx="309">
                  <c:v>0.18260000000000001</c:v>
                </c:pt>
                <c:pt idx="310">
                  <c:v>0.20130000000000001</c:v>
                </c:pt>
                <c:pt idx="311">
                  <c:v>0.21230000000000002</c:v>
                </c:pt>
                <c:pt idx="312">
                  <c:v>0.24750000000000003</c:v>
                </c:pt>
                <c:pt idx="313">
                  <c:v>0.23320000000000002</c:v>
                </c:pt>
                <c:pt idx="314">
                  <c:v>0.17930000000000001</c:v>
                </c:pt>
                <c:pt idx="315">
                  <c:v>0.15620000000000001</c:v>
                </c:pt>
                <c:pt idx="316">
                  <c:v>0.16830000000000001</c:v>
                </c:pt>
                <c:pt idx="317">
                  <c:v>0.12540000000000001</c:v>
                </c:pt>
                <c:pt idx="318">
                  <c:v>0.1386</c:v>
                </c:pt>
                <c:pt idx="319">
                  <c:v>0.1023</c:v>
                </c:pt>
                <c:pt idx="320">
                  <c:v>0.22440000000000002</c:v>
                </c:pt>
                <c:pt idx="321">
                  <c:v>0.28050000000000003</c:v>
                </c:pt>
                <c:pt idx="322">
                  <c:v>0.24970000000000003</c:v>
                </c:pt>
                <c:pt idx="323">
                  <c:v>0.22770000000000001</c:v>
                </c:pt>
                <c:pt idx="324">
                  <c:v>0.14740000000000003</c:v>
                </c:pt>
                <c:pt idx="325">
                  <c:v>0.16830000000000001</c:v>
                </c:pt>
                <c:pt idx="326">
                  <c:v>0.22550000000000001</c:v>
                </c:pt>
                <c:pt idx="327">
                  <c:v>0.20350000000000001</c:v>
                </c:pt>
                <c:pt idx="328">
                  <c:v>0.29700000000000004</c:v>
                </c:pt>
                <c:pt idx="329">
                  <c:v>0.42130000000000006</c:v>
                </c:pt>
                <c:pt idx="330">
                  <c:v>0.42020000000000002</c:v>
                </c:pt>
                <c:pt idx="331">
                  <c:v>0.3982</c:v>
                </c:pt>
                <c:pt idx="332">
                  <c:v>0.33550000000000002</c:v>
                </c:pt>
                <c:pt idx="333">
                  <c:v>0.2651</c:v>
                </c:pt>
                <c:pt idx="334">
                  <c:v>0.25080000000000002</c:v>
                </c:pt>
                <c:pt idx="335">
                  <c:v>0.27830000000000005</c:v>
                </c:pt>
                <c:pt idx="336">
                  <c:v>1.8535000000000001</c:v>
                </c:pt>
                <c:pt idx="337">
                  <c:v>2.2792000000000003</c:v>
                </c:pt>
                <c:pt idx="338">
                  <c:v>3.7829000000000002</c:v>
                </c:pt>
                <c:pt idx="339">
                  <c:v>4.1228000000000007</c:v>
                </c:pt>
                <c:pt idx="340">
                  <c:v>4.2195999999999998</c:v>
                </c:pt>
                <c:pt idx="341">
                  <c:v>3.1801000000000004</c:v>
                </c:pt>
                <c:pt idx="342">
                  <c:v>2.0735000000000001</c:v>
                </c:pt>
                <c:pt idx="343">
                  <c:v>1.2441000000000002</c:v>
                </c:pt>
                <c:pt idx="344">
                  <c:v>0.64900000000000002</c:v>
                </c:pt>
              </c:numCache>
            </c:numRef>
          </c:xVal>
          <c:yVal>
            <c:numRef>
              <c:f>'Processed Ik'!$C$2:$C$2959</c:f>
              <c:numCache>
                <c:formatCode>General</c:formatCode>
                <c:ptCount val="2958"/>
                <c:pt idx="0">
                  <c:v>-40.054000000000002</c:v>
                </c:pt>
                <c:pt idx="1">
                  <c:v>-40.115000000000002</c:v>
                </c:pt>
                <c:pt idx="2">
                  <c:v>-40.167999999999999</c:v>
                </c:pt>
                <c:pt idx="3">
                  <c:v>-40.228000000000002</c:v>
                </c:pt>
                <c:pt idx="4">
                  <c:v>-40.279000000000003</c:v>
                </c:pt>
                <c:pt idx="5">
                  <c:v>-40.335999999999999</c:v>
                </c:pt>
                <c:pt idx="6">
                  <c:v>-40.405000000000001</c:v>
                </c:pt>
                <c:pt idx="7">
                  <c:v>-40.472000000000001</c:v>
                </c:pt>
                <c:pt idx="8">
                  <c:v>-40.533999999999999</c:v>
                </c:pt>
                <c:pt idx="9">
                  <c:v>-40.595999999999997</c:v>
                </c:pt>
                <c:pt idx="10">
                  <c:v>-40.661000000000001</c:v>
                </c:pt>
                <c:pt idx="11">
                  <c:v>-40.723999999999997</c:v>
                </c:pt>
                <c:pt idx="12">
                  <c:v>-40.784999999999997</c:v>
                </c:pt>
                <c:pt idx="13">
                  <c:v>-40.856000000000002</c:v>
                </c:pt>
                <c:pt idx="14">
                  <c:v>-40.906999999999996</c:v>
                </c:pt>
                <c:pt idx="15">
                  <c:v>-40.966000000000001</c:v>
                </c:pt>
                <c:pt idx="16">
                  <c:v>-41.042000000000002</c:v>
                </c:pt>
                <c:pt idx="17">
                  <c:v>-41.106999999999999</c:v>
                </c:pt>
                <c:pt idx="18">
                  <c:v>-41.176000000000002</c:v>
                </c:pt>
                <c:pt idx="19">
                  <c:v>-41.243000000000002</c:v>
                </c:pt>
                <c:pt idx="20">
                  <c:v>-41.305</c:v>
                </c:pt>
                <c:pt idx="21">
                  <c:v>-41.366</c:v>
                </c:pt>
                <c:pt idx="22">
                  <c:v>-41.423000000000002</c:v>
                </c:pt>
                <c:pt idx="23">
                  <c:v>-41.497</c:v>
                </c:pt>
                <c:pt idx="24">
                  <c:v>-41.552</c:v>
                </c:pt>
                <c:pt idx="25">
                  <c:v>-41.62</c:v>
                </c:pt>
                <c:pt idx="26">
                  <c:v>-41.677</c:v>
                </c:pt>
                <c:pt idx="27">
                  <c:v>-41.728999999999999</c:v>
                </c:pt>
                <c:pt idx="28">
                  <c:v>-41.780999999999999</c:v>
                </c:pt>
                <c:pt idx="29">
                  <c:v>-41.838999999999999</c:v>
                </c:pt>
                <c:pt idx="30">
                  <c:v>-41.893000000000001</c:v>
                </c:pt>
                <c:pt idx="31">
                  <c:v>-41.947000000000003</c:v>
                </c:pt>
                <c:pt idx="32">
                  <c:v>-42.018999999999998</c:v>
                </c:pt>
                <c:pt idx="33">
                  <c:v>-42.073</c:v>
                </c:pt>
                <c:pt idx="34">
                  <c:v>-42.142000000000003</c:v>
                </c:pt>
                <c:pt idx="35">
                  <c:v>-42.201000000000001</c:v>
                </c:pt>
                <c:pt idx="36">
                  <c:v>-42.264000000000003</c:v>
                </c:pt>
                <c:pt idx="37">
                  <c:v>-42.314999999999998</c:v>
                </c:pt>
                <c:pt idx="38">
                  <c:v>-42.375</c:v>
                </c:pt>
                <c:pt idx="39">
                  <c:v>-42.438000000000002</c:v>
                </c:pt>
                <c:pt idx="40">
                  <c:v>-42.506</c:v>
                </c:pt>
                <c:pt idx="41">
                  <c:v>-42.582000000000001</c:v>
                </c:pt>
                <c:pt idx="42">
                  <c:v>-42.652999999999999</c:v>
                </c:pt>
                <c:pt idx="43">
                  <c:v>-42.712000000000003</c:v>
                </c:pt>
                <c:pt idx="44">
                  <c:v>-42.783000000000001</c:v>
                </c:pt>
                <c:pt idx="45">
                  <c:v>-42.835000000000001</c:v>
                </c:pt>
                <c:pt idx="46">
                  <c:v>-42.887999999999998</c:v>
                </c:pt>
                <c:pt idx="47">
                  <c:v>-42.938000000000002</c:v>
                </c:pt>
                <c:pt idx="48">
                  <c:v>-42.997999999999998</c:v>
                </c:pt>
                <c:pt idx="49">
                  <c:v>-43.048999999999999</c:v>
                </c:pt>
                <c:pt idx="50">
                  <c:v>-43.1</c:v>
                </c:pt>
                <c:pt idx="51">
                  <c:v>-43.151000000000003</c:v>
                </c:pt>
                <c:pt idx="52">
                  <c:v>-43.204000000000001</c:v>
                </c:pt>
                <c:pt idx="53">
                  <c:v>-43.253999999999998</c:v>
                </c:pt>
                <c:pt idx="54">
                  <c:v>-43.302999999999997</c:v>
                </c:pt>
                <c:pt idx="55">
                  <c:v>-43.351999999999997</c:v>
                </c:pt>
                <c:pt idx="56">
                  <c:v>-43.406999999999996</c:v>
                </c:pt>
                <c:pt idx="57">
                  <c:v>-43.454000000000001</c:v>
                </c:pt>
                <c:pt idx="58">
                  <c:v>-43.500999999999998</c:v>
                </c:pt>
                <c:pt idx="59">
                  <c:v>-43.552</c:v>
                </c:pt>
                <c:pt idx="60">
                  <c:v>-43.604999999999997</c:v>
                </c:pt>
                <c:pt idx="61">
                  <c:v>-43.651000000000003</c:v>
                </c:pt>
                <c:pt idx="62">
                  <c:v>-43.701000000000001</c:v>
                </c:pt>
                <c:pt idx="63">
                  <c:v>-43.750999999999998</c:v>
                </c:pt>
                <c:pt idx="64">
                  <c:v>-43.8</c:v>
                </c:pt>
                <c:pt idx="65">
                  <c:v>-43.85</c:v>
                </c:pt>
                <c:pt idx="66">
                  <c:v>-43.901000000000003</c:v>
                </c:pt>
                <c:pt idx="67">
                  <c:v>-43.948999999999998</c:v>
                </c:pt>
                <c:pt idx="68">
                  <c:v>-43.997</c:v>
                </c:pt>
                <c:pt idx="69">
                  <c:v>-44.045000000000002</c:v>
                </c:pt>
                <c:pt idx="70">
                  <c:v>-44.093000000000004</c:v>
                </c:pt>
                <c:pt idx="71">
                  <c:v>-44.140999999999998</c:v>
                </c:pt>
                <c:pt idx="72">
                  <c:v>-44.189</c:v>
                </c:pt>
                <c:pt idx="73">
                  <c:v>-44.238999999999997</c:v>
                </c:pt>
                <c:pt idx="74">
                  <c:v>-44.290999999999997</c:v>
                </c:pt>
                <c:pt idx="75">
                  <c:v>-44.338999999999999</c:v>
                </c:pt>
                <c:pt idx="76">
                  <c:v>-44.387999999999998</c:v>
                </c:pt>
                <c:pt idx="77">
                  <c:v>-44.442</c:v>
                </c:pt>
                <c:pt idx="78">
                  <c:v>-44.493000000000002</c:v>
                </c:pt>
                <c:pt idx="79">
                  <c:v>-44.540999999999997</c:v>
                </c:pt>
                <c:pt idx="80">
                  <c:v>-44.59</c:v>
                </c:pt>
                <c:pt idx="81">
                  <c:v>-44.639000000000003</c:v>
                </c:pt>
                <c:pt idx="82">
                  <c:v>-44.692999999999998</c:v>
                </c:pt>
                <c:pt idx="83">
                  <c:v>-44.744</c:v>
                </c:pt>
                <c:pt idx="84">
                  <c:v>-44.8</c:v>
                </c:pt>
                <c:pt idx="85">
                  <c:v>-44.854999999999997</c:v>
                </c:pt>
                <c:pt idx="86">
                  <c:v>-44.911000000000001</c:v>
                </c:pt>
                <c:pt idx="87">
                  <c:v>-44.962000000000003</c:v>
                </c:pt>
                <c:pt idx="88">
                  <c:v>-45.021000000000001</c:v>
                </c:pt>
                <c:pt idx="89">
                  <c:v>-45.072000000000003</c:v>
                </c:pt>
                <c:pt idx="90">
                  <c:v>-45.125999999999998</c:v>
                </c:pt>
                <c:pt idx="91">
                  <c:v>-45.174999999999997</c:v>
                </c:pt>
                <c:pt idx="92">
                  <c:v>-45.231000000000002</c:v>
                </c:pt>
                <c:pt idx="93">
                  <c:v>-45.283999999999999</c:v>
                </c:pt>
                <c:pt idx="94">
                  <c:v>-45.335000000000001</c:v>
                </c:pt>
                <c:pt idx="95">
                  <c:v>-45.39</c:v>
                </c:pt>
                <c:pt idx="96">
                  <c:v>-45.448</c:v>
                </c:pt>
                <c:pt idx="97">
                  <c:v>-45.503999999999998</c:v>
                </c:pt>
                <c:pt idx="98">
                  <c:v>-45.554000000000002</c:v>
                </c:pt>
                <c:pt idx="99">
                  <c:v>-45.61</c:v>
                </c:pt>
                <c:pt idx="100">
                  <c:v>-45.66</c:v>
                </c:pt>
                <c:pt idx="101">
                  <c:v>-45.71</c:v>
                </c:pt>
                <c:pt idx="102">
                  <c:v>-45.76</c:v>
                </c:pt>
                <c:pt idx="103">
                  <c:v>-45.81</c:v>
                </c:pt>
                <c:pt idx="104">
                  <c:v>-45.865000000000002</c:v>
                </c:pt>
                <c:pt idx="105">
                  <c:v>-45.924999999999997</c:v>
                </c:pt>
                <c:pt idx="106">
                  <c:v>-45.981999999999999</c:v>
                </c:pt>
                <c:pt idx="107">
                  <c:v>-46.033000000000001</c:v>
                </c:pt>
                <c:pt idx="108">
                  <c:v>-46.082999999999998</c:v>
                </c:pt>
                <c:pt idx="109">
                  <c:v>-46.134</c:v>
                </c:pt>
                <c:pt idx="110">
                  <c:v>-46.183999999999997</c:v>
                </c:pt>
                <c:pt idx="111">
                  <c:v>-46.234999999999999</c:v>
                </c:pt>
                <c:pt idx="112">
                  <c:v>-46.287999999999997</c:v>
                </c:pt>
                <c:pt idx="113">
                  <c:v>-46.344000000000001</c:v>
                </c:pt>
                <c:pt idx="114">
                  <c:v>-46.401000000000003</c:v>
                </c:pt>
                <c:pt idx="115">
                  <c:v>-46.454000000000001</c:v>
                </c:pt>
                <c:pt idx="116">
                  <c:v>-46.508000000000003</c:v>
                </c:pt>
                <c:pt idx="117">
                  <c:v>-46.56</c:v>
                </c:pt>
                <c:pt idx="118">
                  <c:v>-46.616</c:v>
                </c:pt>
                <c:pt idx="119">
                  <c:v>-46.671999999999997</c:v>
                </c:pt>
                <c:pt idx="120">
                  <c:v>-46.725999999999999</c:v>
                </c:pt>
                <c:pt idx="121">
                  <c:v>-46.776000000000003</c:v>
                </c:pt>
                <c:pt idx="122">
                  <c:v>-46.832999999999998</c:v>
                </c:pt>
                <c:pt idx="123">
                  <c:v>-46.887999999999998</c:v>
                </c:pt>
                <c:pt idx="124">
                  <c:v>-46.944000000000003</c:v>
                </c:pt>
                <c:pt idx="125">
                  <c:v>-46.994</c:v>
                </c:pt>
                <c:pt idx="126">
                  <c:v>-47.048000000000002</c:v>
                </c:pt>
                <c:pt idx="127">
                  <c:v>-47.106999999999999</c:v>
                </c:pt>
                <c:pt idx="128">
                  <c:v>-47.158000000000001</c:v>
                </c:pt>
                <c:pt idx="129">
                  <c:v>-47.213999999999999</c:v>
                </c:pt>
                <c:pt idx="130">
                  <c:v>-47.271999999999998</c:v>
                </c:pt>
                <c:pt idx="131">
                  <c:v>-47.325000000000003</c:v>
                </c:pt>
                <c:pt idx="132">
                  <c:v>-47.375999999999998</c:v>
                </c:pt>
                <c:pt idx="133">
                  <c:v>-47.430999999999997</c:v>
                </c:pt>
                <c:pt idx="134">
                  <c:v>-47.488</c:v>
                </c:pt>
                <c:pt idx="135">
                  <c:v>-47.536999999999999</c:v>
                </c:pt>
                <c:pt idx="136">
                  <c:v>-47.593000000000004</c:v>
                </c:pt>
                <c:pt idx="137">
                  <c:v>-47.649000000000001</c:v>
                </c:pt>
                <c:pt idx="138">
                  <c:v>-47.698</c:v>
                </c:pt>
                <c:pt idx="139">
                  <c:v>-47.747999999999998</c:v>
                </c:pt>
                <c:pt idx="140">
                  <c:v>-47.796999999999997</c:v>
                </c:pt>
                <c:pt idx="141">
                  <c:v>-47.847999999999999</c:v>
                </c:pt>
                <c:pt idx="142">
                  <c:v>-47.9</c:v>
                </c:pt>
                <c:pt idx="143">
                  <c:v>-47.953000000000003</c:v>
                </c:pt>
                <c:pt idx="144">
                  <c:v>-48.006999999999998</c:v>
                </c:pt>
                <c:pt idx="145">
                  <c:v>-48.057000000000002</c:v>
                </c:pt>
                <c:pt idx="146">
                  <c:v>-48.107999999999997</c:v>
                </c:pt>
                <c:pt idx="147">
                  <c:v>-48.158999999999999</c:v>
                </c:pt>
                <c:pt idx="148">
                  <c:v>-48.212000000000003</c:v>
                </c:pt>
                <c:pt idx="149">
                  <c:v>-48.265000000000001</c:v>
                </c:pt>
                <c:pt idx="150">
                  <c:v>-48.314999999999998</c:v>
                </c:pt>
                <c:pt idx="151">
                  <c:v>-48.366999999999997</c:v>
                </c:pt>
                <c:pt idx="152">
                  <c:v>-48.42</c:v>
                </c:pt>
                <c:pt idx="153">
                  <c:v>-48.470999999999997</c:v>
                </c:pt>
                <c:pt idx="154">
                  <c:v>-48.521999999999998</c:v>
                </c:pt>
                <c:pt idx="155">
                  <c:v>-48.572000000000003</c:v>
                </c:pt>
                <c:pt idx="156">
                  <c:v>-48.622999999999998</c:v>
                </c:pt>
                <c:pt idx="157">
                  <c:v>-48.674999999999997</c:v>
                </c:pt>
                <c:pt idx="158">
                  <c:v>-48.728000000000002</c:v>
                </c:pt>
                <c:pt idx="159">
                  <c:v>-48.779000000000003</c:v>
                </c:pt>
                <c:pt idx="160">
                  <c:v>-48.831000000000003</c:v>
                </c:pt>
                <c:pt idx="161">
                  <c:v>-48.881</c:v>
                </c:pt>
                <c:pt idx="162">
                  <c:v>-48.930999999999997</c:v>
                </c:pt>
                <c:pt idx="163">
                  <c:v>-48.981999999999999</c:v>
                </c:pt>
                <c:pt idx="164">
                  <c:v>-49.033000000000001</c:v>
                </c:pt>
                <c:pt idx="165">
                  <c:v>-49.084000000000003</c:v>
                </c:pt>
                <c:pt idx="166">
                  <c:v>-49.136000000000003</c:v>
                </c:pt>
                <c:pt idx="167">
                  <c:v>-49.189</c:v>
                </c:pt>
                <c:pt idx="168">
                  <c:v>-49.24</c:v>
                </c:pt>
                <c:pt idx="169">
                  <c:v>-49.290999999999997</c:v>
                </c:pt>
                <c:pt idx="170">
                  <c:v>-49.345999999999997</c:v>
                </c:pt>
                <c:pt idx="171">
                  <c:v>-49.4</c:v>
                </c:pt>
                <c:pt idx="172">
                  <c:v>-49.453000000000003</c:v>
                </c:pt>
                <c:pt idx="173">
                  <c:v>-49.503999999999998</c:v>
                </c:pt>
                <c:pt idx="174">
                  <c:v>-49.557000000000002</c:v>
                </c:pt>
                <c:pt idx="175">
                  <c:v>-49.610999999999997</c:v>
                </c:pt>
                <c:pt idx="176">
                  <c:v>-49.667000000000002</c:v>
                </c:pt>
                <c:pt idx="177">
                  <c:v>-49.723999999999997</c:v>
                </c:pt>
                <c:pt idx="178">
                  <c:v>-49.777000000000001</c:v>
                </c:pt>
                <c:pt idx="179">
                  <c:v>-49.831000000000003</c:v>
                </c:pt>
                <c:pt idx="180">
                  <c:v>-49.881</c:v>
                </c:pt>
                <c:pt idx="181">
                  <c:v>-49.936999999999998</c:v>
                </c:pt>
                <c:pt idx="182">
                  <c:v>-49.988</c:v>
                </c:pt>
                <c:pt idx="183">
                  <c:v>-50.040999999999997</c:v>
                </c:pt>
                <c:pt idx="184">
                  <c:v>-50.097999999999999</c:v>
                </c:pt>
                <c:pt idx="185">
                  <c:v>-50.151000000000003</c:v>
                </c:pt>
                <c:pt idx="186">
                  <c:v>-50.204000000000001</c:v>
                </c:pt>
                <c:pt idx="187">
                  <c:v>-50.262</c:v>
                </c:pt>
                <c:pt idx="188">
                  <c:v>-50.314</c:v>
                </c:pt>
                <c:pt idx="189">
                  <c:v>-50.37</c:v>
                </c:pt>
                <c:pt idx="190">
                  <c:v>-50.423999999999999</c:v>
                </c:pt>
                <c:pt idx="191">
                  <c:v>-50.475999999999999</c:v>
                </c:pt>
                <c:pt idx="192">
                  <c:v>-50.53</c:v>
                </c:pt>
                <c:pt idx="193">
                  <c:v>-50.58</c:v>
                </c:pt>
                <c:pt idx="194">
                  <c:v>-50.631</c:v>
                </c:pt>
                <c:pt idx="195">
                  <c:v>-50.683999999999997</c:v>
                </c:pt>
                <c:pt idx="196">
                  <c:v>-50.738</c:v>
                </c:pt>
                <c:pt idx="197">
                  <c:v>-50.79</c:v>
                </c:pt>
                <c:pt idx="198">
                  <c:v>-50.844999999999999</c:v>
                </c:pt>
                <c:pt idx="199">
                  <c:v>-50.896000000000001</c:v>
                </c:pt>
                <c:pt idx="200">
                  <c:v>-50.945999999999998</c:v>
                </c:pt>
                <c:pt idx="201">
                  <c:v>-51</c:v>
                </c:pt>
                <c:pt idx="202">
                  <c:v>-51.054000000000002</c:v>
                </c:pt>
                <c:pt idx="203">
                  <c:v>-51.103999999999999</c:v>
                </c:pt>
                <c:pt idx="204">
                  <c:v>-51.155000000000001</c:v>
                </c:pt>
                <c:pt idx="205">
                  <c:v>-51.209000000000003</c:v>
                </c:pt>
                <c:pt idx="206">
                  <c:v>-51.264000000000003</c:v>
                </c:pt>
                <c:pt idx="207">
                  <c:v>-51.317</c:v>
                </c:pt>
                <c:pt idx="208">
                  <c:v>-51.368000000000002</c:v>
                </c:pt>
                <c:pt idx="209">
                  <c:v>-51.423000000000002</c:v>
                </c:pt>
                <c:pt idx="210">
                  <c:v>-51.478000000000002</c:v>
                </c:pt>
                <c:pt idx="211">
                  <c:v>-51.531999999999996</c:v>
                </c:pt>
                <c:pt idx="212">
                  <c:v>-51.588000000000001</c:v>
                </c:pt>
                <c:pt idx="213">
                  <c:v>-51.642000000000003</c:v>
                </c:pt>
                <c:pt idx="214">
                  <c:v>-51.695</c:v>
                </c:pt>
                <c:pt idx="215">
                  <c:v>-51.747999999999998</c:v>
                </c:pt>
                <c:pt idx="216">
                  <c:v>-51.802</c:v>
                </c:pt>
                <c:pt idx="217">
                  <c:v>-51.856999999999999</c:v>
                </c:pt>
                <c:pt idx="218">
                  <c:v>-51.911000000000001</c:v>
                </c:pt>
                <c:pt idx="219">
                  <c:v>-51.966000000000001</c:v>
                </c:pt>
                <c:pt idx="220">
                  <c:v>-52.015999999999998</c:v>
                </c:pt>
                <c:pt idx="221">
                  <c:v>-52.067999999999998</c:v>
                </c:pt>
                <c:pt idx="222">
                  <c:v>-52.124000000000002</c:v>
                </c:pt>
                <c:pt idx="223">
                  <c:v>-52.176000000000002</c:v>
                </c:pt>
                <c:pt idx="224">
                  <c:v>-52.226999999999997</c:v>
                </c:pt>
                <c:pt idx="225">
                  <c:v>-52.277999999999999</c:v>
                </c:pt>
                <c:pt idx="226">
                  <c:v>-52.329000000000001</c:v>
                </c:pt>
                <c:pt idx="227">
                  <c:v>-52.378999999999998</c:v>
                </c:pt>
                <c:pt idx="228">
                  <c:v>-52.432000000000002</c:v>
                </c:pt>
                <c:pt idx="229">
                  <c:v>-52.487000000000002</c:v>
                </c:pt>
                <c:pt idx="230">
                  <c:v>-52.537999999999997</c:v>
                </c:pt>
                <c:pt idx="231">
                  <c:v>-52.588999999999999</c:v>
                </c:pt>
                <c:pt idx="232">
                  <c:v>-52.640999999999998</c:v>
                </c:pt>
                <c:pt idx="233">
                  <c:v>-52.692</c:v>
                </c:pt>
                <c:pt idx="234">
                  <c:v>-52.741999999999997</c:v>
                </c:pt>
                <c:pt idx="235">
                  <c:v>-52.792999999999999</c:v>
                </c:pt>
                <c:pt idx="236">
                  <c:v>-52.845999999999997</c:v>
                </c:pt>
                <c:pt idx="237">
                  <c:v>-52.896999999999998</c:v>
                </c:pt>
                <c:pt idx="238">
                  <c:v>-52.948</c:v>
                </c:pt>
                <c:pt idx="239">
                  <c:v>-53.000999999999998</c:v>
                </c:pt>
                <c:pt idx="241">
                  <c:v>-54.953000000000003</c:v>
                </c:pt>
                <c:pt idx="242">
                  <c:v>-55.006999999999998</c:v>
                </c:pt>
                <c:pt idx="243">
                  <c:v>-55.066000000000003</c:v>
                </c:pt>
                <c:pt idx="244">
                  <c:v>-55.116999999999997</c:v>
                </c:pt>
                <c:pt idx="245">
                  <c:v>-55.167000000000002</c:v>
                </c:pt>
                <c:pt idx="246">
                  <c:v>-55.225000000000001</c:v>
                </c:pt>
                <c:pt idx="247">
                  <c:v>-55.29</c:v>
                </c:pt>
                <c:pt idx="248">
                  <c:v>-55.356999999999999</c:v>
                </c:pt>
                <c:pt idx="249">
                  <c:v>-55.427999999999997</c:v>
                </c:pt>
                <c:pt idx="250">
                  <c:v>-55.48</c:v>
                </c:pt>
                <c:pt idx="251">
                  <c:v>-55.534999999999997</c:v>
                </c:pt>
                <c:pt idx="252">
                  <c:v>-55.591000000000001</c:v>
                </c:pt>
                <c:pt idx="253">
                  <c:v>-55.645000000000003</c:v>
                </c:pt>
                <c:pt idx="254">
                  <c:v>-55.71</c:v>
                </c:pt>
                <c:pt idx="255">
                  <c:v>-55.76</c:v>
                </c:pt>
                <c:pt idx="256">
                  <c:v>-55.817999999999998</c:v>
                </c:pt>
                <c:pt idx="257">
                  <c:v>-55.868000000000002</c:v>
                </c:pt>
                <c:pt idx="258">
                  <c:v>-55.920999999999999</c:v>
                </c:pt>
                <c:pt idx="259">
                  <c:v>-55.973999999999997</c:v>
                </c:pt>
                <c:pt idx="260">
                  <c:v>-56.027000000000001</c:v>
                </c:pt>
                <c:pt idx="261">
                  <c:v>-56.079000000000001</c:v>
                </c:pt>
                <c:pt idx="262">
                  <c:v>-56.128999999999998</c:v>
                </c:pt>
                <c:pt idx="263">
                  <c:v>-56.18</c:v>
                </c:pt>
                <c:pt idx="264">
                  <c:v>-56.23</c:v>
                </c:pt>
                <c:pt idx="265">
                  <c:v>-56.280999999999999</c:v>
                </c:pt>
                <c:pt idx="266">
                  <c:v>-56.332000000000001</c:v>
                </c:pt>
                <c:pt idx="267">
                  <c:v>-56.384</c:v>
                </c:pt>
                <c:pt idx="268">
                  <c:v>-56.435000000000002</c:v>
                </c:pt>
                <c:pt idx="269">
                  <c:v>-56.484999999999999</c:v>
                </c:pt>
                <c:pt idx="270">
                  <c:v>-56.534999999999997</c:v>
                </c:pt>
                <c:pt idx="271">
                  <c:v>-56.587000000000003</c:v>
                </c:pt>
                <c:pt idx="272">
                  <c:v>-56.640999999999998</c:v>
                </c:pt>
                <c:pt idx="273">
                  <c:v>-56.701000000000001</c:v>
                </c:pt>
                <c:pt idx="274">
                  <c:v>-56.756</c:v>
                </c:pt>
                <c:pt idx="275">
                  <c:v>-56.807000000000002</c:v>
                </c:pt>
                <c:pt idx="276">
                  <c:v>-56.866</c:v>
                </c:pt>
                <c:pt idx="277">
                  <c:v>-56.923999999999999</c:v>
                </c:pt>
                <c:pt idx="278">
                  <c:v>-56.976999999999997</c:v>
                </c:pt>
                <c:pt idx="279">
                  <c:v>-57.033999999999999</c:v>
                </c:pt>
                <c:pt idx="280">
                  <c:v>-57.088000000000001</c:v>
                </c:pt>
                <c:pt idx="281">
                  <c:v>-57.14</c:v>
                </c:pt>
                <c:pt idx="282">
                  <c:v>-57.207000000000001</c:v>
                </c:pt>
                <c:pt idx="283">
                  <c:v>-57.258000000000003</c:v>
                </c:pt>
                <c:pt idx="284">
                  <c:v>-57.31</c:v>
                </c:pt>
                <c:pt idx="285">
                  <c:v>-57.368000000000002</c:v>
                </c:pt>
                <c:pt idx="286">
                  <c:v>-57.42</c:v>
                </c:pt>
                <c:pt idx="287">
                  <c:v>-57.478999999999999</c:v>
                </c:pt>
                <c:pt idx="288">
                  <c:v>-57.531999999999996</c:v>
                </c:pt>
                <c:pt idx="289">
                  <c:v>-57.594000000000001</c:v>
                </c:pt>
                <c:pt idx="290">
                  <c:v>-57.648000000000003</c:v>
                </c:pt>
                <c:pt idx="291">
                  <c:v>-57.7</c:v>
                </c:pt>
                <c:pt idx="292">
                  <c:v>-57.762999999999998</c:v>
                </c:pt>
                <c:pt idx="293">
                  <c:v>-57.822000000000003</c:v>
                </c:pt>
                <c:pt idx="294">
                  <c:v>-57.881</c:v>
                </c:pt>
                <c:pt idx="295">
                  <c:v>-57.942999999999998</c:v>
                </c:pt>
                <c:pt idx="296">
                  <c:v>-58</c:v>
                </c:pt>
                <c:pt idx="297">
                  <c:v>-58.051000000000002</c:v>
                </c:pt>
                <c:pt idx="298">
                  <c:v>-58.104999999999997</c:v>
                </c:pt>
                <c:pt idx="299">
                  <c:v>-58.155999999999999</c:v>
                </c:pt>
                <c:pt idx="300">
                  <c:v>-58.207999999999998</c:v>
                </c:pt>
                <c:pt idx="301">
                  <c:v>-58.259</c:v>
                </c:pt>
                <c:pt idx="302">
                  <c:v>-58.308999999999997</c:v>
                </c:pt>
                <c:pt idx="303">
                  <c:v>-58.36</c:v>
                </c:pt>
                <c:pt idx="304">
                  <c:v>-58.411000000000001</c:v>
                </c:pt>
                <c:pt idx="305">
                  <c:v>-58.463000000000001</c:v>
                </c:pt>
                <c:pt idx="306">
                  <c:v>-58.515000000000001</c:v>
                </c:pt>
                <c:pt idx="307">
                  <c:v>-58.566000000000003</c:v>
                </c:pt>
                <c:pt idx="308">
                  <c:v>-58.618000000000002</c:v>
                </c:pt>
                <c:pt idx="309">
                  <c:v>-58.668999999999997</c:v>
                </c:pt>
                <c:pt idx="310">
                  <c:v>-58.722999999999999</c:v>
                </c:pt>
                <c:pt idx="311">
                  <c:v>-58.774000000000001</c:v>
                </c:pt>
                <c:pt idx="312">
                  <c:v>-58.828000000000003</c:v>
                </c:pt>
                <c:pt idx="313">
                  <c:v>-58.878999999999998</c:v>
                </c:pt>
                <c:pt idx="314">
                  <c:v>-58.93</c:v>
                </c:pt>
                <c:pt idx="315">
                  <c:v>-58.984000000000002</c:v>
                </c:pt>
                <c:pt idx="316">
                  <c:v>-59.036999999999999</c:v>
                </c:pt>
                <c:pt idx="317">
                  <c:v>-59.088999999999999</c:v>
                </c:pt>
                <c:pt idx="318">
                  <c:v>-59.140999999999998</c:v>
                </c:pt>
                <c:pt idx="319">
                  <c:v>-59.192</c:v>
                </c:pt>
                <c:pt idx="320">
                  <c:v>-59.247999999999998</c:v>
                </c:pt>
                <c:pt idx="321">
                  <c:v>-59.302</c:v>
                </c:pt>
                <c:pt idx="322">
                  <c:v>-59.356000000000002</c:v>
                </c:pt>
                <c:pt idx="323">
                  <c:v>-59.41</c:v>
                </c:pt>
                <c:pt idx="324">
                  <c:v>-59.460999999999999</c:v>
                </c:pt>
                <c:pt idx="325">
                  <c:v>-59.512</c:v>
                </c:pt>
                <c:pt idx="326">
                  <c:v>-59.567</c:v>
                </c:pt>
                <c:pt idx="327">
                  <c:v>-59.621000000000002</c:v>
                </c:pt>
                <c:pt idx="328">
                  <c:v>-59.676000000000002</c:v>
                </c:pt>
                <c:pt idx="329">
                  <c:v>-59.728000000000002</c:v>
                </c:pt>
                <c:pt idx="330">
                  <c:v>-59.779000000000003</c:v>
                </c:pt>
                <c:pt idx="331">
                  <c:v>-59.83</c:v>
                </c:pt>
                <c:pt idx="332">
                  <c:v>-59.881</c:v>
                </c:pt>
                <c:pt idx="333">
                  <c:v>-59.932000000000002</c:v>
                </c:pt>
                <c:pt idx="334">
                  <c:v>-59.984000000000002</c:v>
                </c:pt>
                <c:pt idx="335">
                  <c:v>-60.036000000000001</c:v>
                </c:pt>
                <c:pt idx="336">
                  <c:v>-60.087000000000003</c:v>
                </c:pt>
                <c:pt idx="337">
                  <c:v>-60.14</c:v>
                </c:pt>
                <c:pt idx="338">
                  <c:v>-60.192999999999998</c:v>
                </c:pt>
                <c:pt idx="339">
                  <c:v>-60.244</c:v>
                </c:pt>
                <c:pt idx="340">
                  <c:v>-60.293999999999997</c:v>
                </c:pt>
                <c:pt idx="341">
                  <c:v>-60.344999999999999</c:v>
                </c:pt>
                <c:pt idx="342">
                  <c:v>-60.396000000000001</c:v>
                </c:pt>
                <c:pt idx="343">
                  <c:v>-60.448</c:v>
                </c:pt>
                <c:pt idx="344">
                  <c:v>-60.5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53125" defaultRowHeight="10" x14ac:dyDescent="0.2"/>
  <cols>
    <col min="1" max="1" width="1.7265625" style="179" customWidth="1"/>
    <col min="2" max="2" width="12.7265625" style="179" customWidth="1"/>
    <col min="3" max="3" width="16.453125" style="179" customWidth="1"/>
    <col min="4" max="5" width="12.7265625" style="179" customWidth="1"/>
    <col min="6" max="7" width="14.7265625" style="179" customWidth="1"/>
    <col min="8" max="8" width="12.81640625" style="179" customWidth="1"/>
    <col min="9" max="9" width="14.7265625" style="179" customWidth="1"/>
    <col min="10" max="10" width="9.7265625" style="179" customWidth="1"/>
    <col min="11" max="11" width="13.26953125" style="179" customWidth="1"/>
    <col min="12" max="12" width="9.7265625" style="179" customWidth="1"/>
    <col min="13" max="13" width="14.7265625" style="179" customWidth="1"/>
    <col min="14" max="14" width="9.7265625" style="179" customWidth="1"/>
    <col min="15" max="15" width="1.7265625" style="179" customWidth="1"/>
    <col min="16" max="256" width="9.453125" style="179"/>
    <col min="257" max="257" width="1.7265625" style="179" customWidth="1"/>
    <col min="258" max="261" width="12.7265625" style="179" customWidth="1"/>
    <col min="262" max="263" width="14.7265625" style="179" customWidth="1"/>
    <col min="264" max="264" width="12.81640625" style="179" customWidth="1"/>
    <col min="265" max="265" width="14.7265625" style="179" customWidth="1"/>
    <col min="266" max="266" width="9.7265625" style="179" customWidth="1"/>
    <col min="267" max="267" width="13.26953125" style="179" customWidth="1"/>
    <col min="268" max="268" width="9.7265625" style="179" customWidth="1"/>
    <col min="269" max="269" width="14.7265625" style="179" customWidth="1"/>
    <col min="270" max="270" width="9.7265625" style="179" customWidth="1"/>
    <col min="271" max="271" width="1.7265625" style="179" customWidth="1"/>
    <col min="272" max="512" width="9.453125" style="179"/>
    <col min="513" max="513" width="1.7265625" style="179" customWidth="1"/>
    <col min="514" max="517" width="12.7265625" style="179" customWidth="1"/>
    <col min="518" max="519" width="14.7265625" style="179" customWidth="1"/>
    <col min="520" max="520" width="12.81640625" style="179" customWidth="1"/>
    <col min="521" max="521" width="14.7265625" style="179" customWidth="1"/>
    <col min="522" max="522" width="9.7265625" style="179" customWidth="1"/>
    <col min="523" max="523" width="13.26953125" style="179" customWidth="1"/>
    <col min="524" max="524" width="9.7265625" style="179" customWidth="1"/>
    <col min="525" max="525" width="14.7265625" style="179" customWidth="1"/>
    <col min="526" max="526" width="9.7265625" style="179" customWidth="1"/>
    <col min="527" max="527" width="1.7265625" style="179" customWidth="1"/>
    <col min="528" max="768" width="9.453125" style="179"/>
    <col min="769" max="769" width="1.7265625" style="179" customWidth="1"/>
    <col min="770" max="773" width="12.7265625" style="179" customWidth="1"/>
    <col min="774" max="775" width="14.7265625" style="179" customWidth="1"/>
    <col min="776" max="776" width="12.81640625" style="179" customWidth="1"/>
    <col min="777" max="777" width="14.7265625" style="179" customWidth="1"/>
    <col min="778" max="778" width="9.7265625" style="179" customWidth="1"/>
    <col min="779" max="779" width="13.26953125" style="179" customWidth="1"/>
    <col min="780" max="780" width="9.7265625" style="179" customWidth="1"/>
    <col min="781" max="781" width="14.7265625" style="179" customWidth="1"/>
    <col min="782" max="782" width="9.7265625" style="179" customWidth="1"/>
    <col min="783" max="783" width="1.7265625" style="179" customWidth="1"/>
    <col min="784" max="1024" width="9.453125" style="179"/>
    <col min="1025" max="1025" width="1.7265625" style="179" customWidth="1"/>
    <col min="1026" max="1029" width="12.7265625" style="179" customWidth="1"/>
    <col min="1030" max="1031" width="14.7265625" style="179" customWidth="1"/>
    <col min="1032" max="1032" width="12.81640625" style="179" customWidth="1"/>
    <col min="1033" max="1033" width="14.7265625" style="179" customWidth="1"/>
    <col min="1034" max="1034" width="9.7265625" style="179" customWidth="1"/>
    <col min="1035" max="1035" width="13.26953125" style="179" customWidth="1"/>
    <col min="1036" max="1036" width="9.7265625" style="179" customWidth="1"/>
    <col min="1037" max="1037" width="14.7265625" style="179" customWidth="1"/>
    <col min="1038" max="1038" width="9.7265625" style="179" customWidth="1"/>
    <col min="1039" max="1039" width="1.7265625" style="179" customWidth="1"/>
    <col min="1040" max="1280" width="9.453125" style="179"/>
    <col min="1281" max="1281" width="1.7265625" style="179" customWidth="1"/>
    <col min="1282" max="1285" width="12.7265625" style="179" customWidth="1"/>
    <col min="1286" max="1287" width="14.7265625" style="179" customWidth="1"/>
    <col min="1288" max="1288" width="12.81640625" style="179" customWidth="1"/>
    <col min="1289" max="1289" width="14.7265625" style="179" customWidth="1"/>
    <col min="1290" max="1290" width="9.7265625" style="179" customWidth="1"/>
    <col min="1291" max="1291" width="13.26953125" style="179" customWidth="1"/>
    <col min="1292" max="1292" width="9.7265625" style="179" customWidth="1"/>
    <col min="1293" max="1293" width="14.7265625" style="179" customWidth="1"/>
    <col min="1294" max="1294" width="9.7265625" style="179" customWidth="1"/>
    <col min="1295" max="1295" width="1.7265625" style="179" customWidth="1"/>
    <col min="1296" max="1536" width="9.453125" style="179"/>
    <col min="1537" max="1537" width="1.7265625" style="179" customWidth="1"/>
    <col min="1538" max="1541" width="12.7265625" style="179" customWidth="1"/>
    <col min="1542" max="1543" width="14.7265625" style="179" customWidth="1"/>
    <col min="1544" max="1544" width="12.81640625" style="179" customWidth="1"/>
    <col min="1545" max="1545" width="14.7265625" style="179" customWidth="1"/>
    <col min="1546" max="1546" width="9.7265625" style="179" customWidth="1"/>
    <col min="1547" max="1547" width="13.26953125" style="179" customWidth="1"/>
    <col min="1548" max="1548" width="9.7265625" style="179" customWidth="1"/>
    <col min="1549" max="1549" width="14.7265625" style="179" customWidth="1"/>
    <col min="1550" max="1550" width="9.7265625" style="179" customWidth="1"/>
    <col min="1551" max="1551" width="1.7265625" style="179" customWidth="1"/>
    <col min="1552" max="1792" width="9.453125" style="179"/>
    <col min="1793" max="1793" width="1.7265625" style="179" customWidth="1"/>
    <col min="1794" max="1797" width="12.7265625" style="179" customWidth="1"/>
    <col min="1798" max="1799" width="14.7265625" style="179" customWidth="1"/>
    <col min="1800" max="1800" width="12.81640625" style="179" customWidth="1"/>
    <col min="1801" max="1801" width="14.7265625" style="179" customWidth="1"/>
    <col min="1802" max="1802" width="9.7265625" style="179" customWidth="1"/>
    <col min="1803" max="1803" width="13.26953125" style="179" customWidth="1"/>
    <col min="1804" max="1804" width="9.7265625" style="179" customWidth="1"/>
    <col min="1805" max="1805" width="14.7265625" style="179" customWidth="1"/>
    <col min="1806" max="1806" width="9.7265625" style="179" customWidth="1"/>
    <col min="1807" max="1807" width="1.7265625" style="179" customWidth="1"/>
    <col min="1808" max="2048" width="9.453125" style="179"/>
    <col min="2049" max="2049" width="1.7265625" style="179" customWidth="1"/>
    <col min="2050" max="2053" width="12.7265625" style="179" customWidth="1"/>
    <col min="2054" max="2055" width="14.7265625" style="179" customWidth="1"/>
    <col min="2056" max="2056" width="12.81640625" style="179" customWidth="1"/>
    <col min="2057" max="2057" width="14.7265625" style="179" customWidth="1"/>
    <col min="2058" max="2058" width="9.7265625" style="179" customWidth="1"/>
    <col min="2059" max="2059" width="13.26953125" style="179" customWidth="1"/>
    <col min="2060" max="2060" width="9.7265625" style="179" customWidth="1"/>
    <col min="2061" max="2061" width="14.7265625" style="179" customWidth="1"/>
    <col min="2062" max="2062" width="9.7265625" style="179" customWidth="1"/>
    <col min="2063" max="2063" width="1.7265625" style="179" customWidth="1"/>
    <col min="2064" max="2304" width="9.453125" style="179"/>
    <col min="2305" max="2305" width="1.7265625" style="179" customWidth="1"/>
    <col min="2306" max="2309" width="12.7265625" style="179" customWidth="1"/>
    <col min="2310" max="2311" width="14.7265625" style="179" customWidth="1"/>
    <col min="2312" max="2312" width="12.81640625" style="179" customWidth="1"/>
    <col min="2313" max="2313" width="14.7265625" style="179" customWidth="1"/>
    <col min="2314" max="2314" width="9.7265625" style="179" customWidth="1"/>
    <col min="2315" max="2315" width="13.26953125" style="179" customWidth="1"/>
    <col min="2316" max="2316" width="9.7265625" style="179" customWidth="1"/>
    <col min="2317" max="2317" width="14.7265625" style="179" customWidth="1"/>
    <col min="2318" max="2318" width="9.7265625" style="179" customWidth="1"/>
    <col min="2319" max="2319" width="1.7265625" style="179" customWidth="1"/>
    <col min="2320" max="2560" width="9.453125" style="179"/>
    <col min="2561" max="2561" width="1.7265625" style="179" customWidth="1"/>
    <col min="2562" max="2565" width="12.7265625" style="179" customWidth="1"/>
    <col min="2566" max="2567" width="14.7265625" style="179" customWidth="1"/>
    <col min="2568" max="2568" width="12.81640625" style="179" customWidth="1"/>
    <col min="2569" max="2569" width="14.7265625" style="179" customWidth="1"/>
    <col min="2570" max="2570" width="9.7265625" style="179" customWidth="1"/>
    <col min="2571" max="2571" width="13.26953125" style="179" customWidth="1"/>
    <col min="2572" max="2572" width="9.7265625" style="179" customWidth="1"/>
    <col min="2573" max="2573" width="14.7265625" style="179" customWidth="1"/>
    <col min="2574" max="2574" width="9.7265625" style="179" customWidth="1"/>
    <col min="2575" max="2575" width="1.7265625" style="179" customWidth="1"/>
    <col min="2576" max="2816" width="9.453125" style="179"/>
    <col min="2817" max="2817" width="1.7265625" style="179" customWidth="1"/>
    <col min="2818" max="2821" width="12.7265625" style="179" customWidth="1"/>
    <col min="2822" max="2823" width="14.7265625" style="179" customWidth="1"/>
    <col min="2824" max="2824" width="12.81640625" style="179" customWidth="1"/>
    <col min="2825" max="2825" width="14.7265625" style="179" customWidth="1"/>
    <col min="2826" max="2826" width="9.7265625" style="179" customWidth="1"/>
    <col min="2827" max="2827" width="13.26953125" style="179" customWidth="1"/>
    <col min="2828" max="2828" width="9.7265625" style="179" customWidth="1"/>
    <col min="2829" max="2829" width="14.7265625" style="179" customWidth="1"/>
    <col min="2830" max="2830" width="9.7265625" style="179" customWidth="1"/>
    <col min="2831" max="2831" width="1.7265625" style="179" customWidth="1"/>
    <col min="2832" max="3072" width="9.453125" style="179"/>
    <col min="3073" max="3073" width="1.7265625" style="179" customWidth="1"/>
    <col min="3074" max="3077" width="12.7265625" style="179" customWidth="1"/>
    <col min="3078" max="3079" width="14.7265625" style="179" customWidth="1"/>
    <col min="3080" max="3080" width="12.81640625" style="179" customWidth="1"/>
    <col min="3081" max="3081" width="14.7265625" style="179" customWidth="1"/>
    <col min="3082" max="3082" width="9.7265625" style="179" customWidth="1"/>
    <col min="3083" max="3083" width="13.26953125" style="179" customWidth="1"/>
    <col min="3084" max="3084" width="9.7265625" style="179" customWidth="1"/>
    <col min="3085" max="3085" width="14.7265625" style="179" customWidth="1"/>
    <col min="3086" max="3086" width="9.7265625" style="179" customWidth="1"/>
    <col min="3087" max="3087" width="1.7265625" style="179" customWidth="1"/>
    <col min="3088" max="3328" width="9.453125" style="179"/>
    <col min="3329" max="3329" width="1.7265625" style="179" customWidth="1"/>
    <col min="3330" max="3333" width="12.7265625" style="179" customWidth="1"/>
    <col min="3334" max="3335" width="14.7265625" style="179" customWidth="1"/>
    <col min="3336" max="3336" width="12.81640625" style="179" customWidth="1"/>
    <col min="3337" max="3337" width="14.7265625" style="179" customWidth="1"/>
    <col min="3338" max="3338" width="9.7265625" style="179" customWidth="1"/>
    <col min="3339" max="3339" width="13.26953125" style="179" customWidth="1"/>
    <col min="3340" max="3340" width="9.7265625" style="179" customWidth="1"/>
    <col min="3341" max="3341" width="14.7265625" style="179" customWidth="1"/>
    <col min="3342" max="3342" width="9.7265625" style="179" customWidth="1"/>
    <col min="3343" max="3343" width="1.7265625" style="179" customWidth="1"/>
    <col min="3344" max="3584" width="9.453125" style="179"/>
    <col min="3585" max="3585" width="1.7265625" style="179" customWidth="1"/>
    <col min="3586" max="3589" width="12.7265625" style="179" customWidth="1"/>
    <col min="3590" max="3591" width="14.7265625" style="179" customWidth="1"/>
    <col min="3592" max="3592" width="12.81640625" style="179" customWidth="1"/>
    <col min="3593" max="3593" width="14.7265625" style="179" customWidth="1"/>
    <col min="3594" max="3594" width="9.7265625" style="179" customWidth="1"/>
    <col min="3595" max="3595" width="13.26953125" style="179" customWidth="1"/>
    <col min="3596" max="3596" width="9.7265625" style="179" customWidth="1"/>
    <col min="3597" max="3597" width="14.7265625" style="179" customWidth="1"/>
    <col min="3598" max="3598" width="9.7265625" style="179" customWidth="1"/>
    <col min="3599" max="3599" width="1.7265625" style="179" customWidth="1"/>
    <col min="3600" max="3840" width="9.453125" style="179"/>
    <col min="3841" max="3841" width="1.7265625" style="179" customWidth="1"/>
    <col min="3842" max="3845" width="12.7265625" style="179" customWidth="1"/>
    <col min="3846" max="3847" width="14.7265625" style="179" customWidth="1"/>
    <col min="3848" max="3848" width="12.81640625" style="179" customWidth="1"/>
    <col min="3849" max="3849" width="14.7265625" style="179" customWidth="1"/>
    <col min="3850" max="3850" width="9.7265625" style="179" customWidth="1"/>
    <col min="3851" max="3851" width="13.26953125" style="179" customWidth="1"/>
    <col min="3852" max="3852" width="9.7265625" style="179" customWidth="1"/>
    <col min="3853" max="3853" width="14.7265625" style="179" customWidth="1"/>
    <col min="3854" max="3854" width="9.7265625" style="179" customWidth="1"/>
    <col min="3855" max="3855" width="1.7265625" style="179" customWidth="1"/>
    <col min="3856" max="4096" width="9.453125" style="179"/>
    <col min="4097" max="4097" width="1.7265625" style="179" customWidth="1"/>
    <col min="4098" max="4101" width="12.7265625" style="179" customWidth="1"/>
    <col min="4102" max="4103" width="14.7265625" style="179" customWidth="1"/>
    <col min="4104" max="4104" width="12.81640625" style="179" customWidth="1"/>
    <col min="4105" max="4105" width="14.7265625" style="179" customWidth="1"/>
    <col min="4106" max="4106" width="9.7265625" style="179" customWidth="1"/>
    <col min="4107" max="4107" width="13.26953125" style="179" customWidth="1"/>
    <col min="4108" max="4108" width="9.7265625" style="179" customWidth="1"/>
    <col min="4109" max="4109" width="14.7265625" style="179" customWidth="1"/>
    <col min="4110" max="4110" width="9.7265625" style="179" customWidth="1"/>
    <col min="4111" max="4111" width="1.7265625" style="179" customWidth="1"/>
    <col min="4112" max="4352" width="9.453125" style="179"/>
    <col min="4353" max="4353" width="1.7265625" style="179" customWidth="1"/>
    <col min="4354" max="4357" width="12.7265625" style="179" customWidth="1"/>
    <col min="4358" max="4359" width="14.7265625" style="179" customWidth="1"/>
    <col min="4360" max="4360" width="12.81640625" style="179" customWidth="1"/>
    <col min="4361" max="4361" width="14.7265625" style="179" customWidth="1"/>
    <col min="4362" max="4362" width="9.7265625" style="179" customWidth="1"/>
    <col min="4363" max="4363" width="13.26953125" style="179" customWidth="1"/>
    <col min="4364" max="4364" width="9.7265625" style="179" customWidth="1"/>
    <col min="4365" max="4365" width="14.7265625" style="179" customWidth="1"/>
    <col min="4366" max="4366" width="9.7265625" style="179" customWidth="1"/>
    <col min="4367" max="4367" width="1.7265625" style="179" customWidth="1"/>
    <col min="4368" max="4608" width="9.453125" style="179"/>
    <col min="4609" max="4609" width="1.7265625" style="179" customWidth="1"/>
    <col min="4610" max="4613" width="12.7265625" style="179" customWidth="1"/>
    <col min="4614" max="4615" width="14.7265625" style="179" customWidth="1"/>
    <col min="4616" max="4616" width="12.81640625" style="179" customWidth="1"/>
    <col min="4617" max="4617" width="14.7265625" style="179" customWidth="1"/>
    <col min="4618" max="4618" width="9.7265625" style="179" customWidth="1"/>
    <col min="4619" max="4619" width="13.26953125" style="179" customWidth="1"/>
    <col min="4620" max="4620" width="9.7265625" style="179" customWidth="1"/>
    <col min="4621" max="4621" width="14.7265625" style="179" customWidth="1"/>
    <col min="4622" max="4622" width="9.7265625" style="179" customWidth="1"/>
    <col min="4623" max="4623" width="1.7265625" style="179" customWidth="1"/>
    <col min="4624" max="4864" width="9.453125" style="179"/>
    <col min="4865" max="4865" width="1.7265625" style="179" customWidth="1"/>
    <col min="4866" max="4869" width="12.7265625" style="179" customWidth="1"/>
    <col min="4870" max="4871" width="14.7265625" style="179" customWidth="1"/>
    <col min="4872" max="4872" width="12.81640625" style="179" customWidth="1"/>
    <col min="4873" max="4873" width="14.7265625" style="179" customWidth="1"/>
    <col min="4874" max="4874" width="9.7265625" style="179" customWidth="1"/>
    <col min="4875" max="4875" width="13.26953125" style="179" customWidth="1"/>
    <col min="4876" max="4876" width="9.7265625" style="179" customWidth="1"/>
    <col min="4877" max="4877" width="14.7265625" style="179" customWidth="1"/>
    <col min="4878" max="4878" width="9.7265625" style="179" customWidth="1"/>
    <col min="4879" max="4879" width="1.7265625" style="179" customWidth="1"/>
    <col min="4880" max="5120" width="9.453125" style="179"/>
    <col min="5121" max="5121" width="1.7265625" style="179" customWidth="1"/>
    <col min="5122" max="5125" width="12.7265625" style="179" customWidth="1"/>
    <col min="5126" max="5127" width="14.7265625" style="179" customWidth="1"/>
    <col min="5128" max="5128" width="12.81640625" style="179" customWidth="1"/>
    <col min="5129" max="5129" width="14.7265625" style="179" customWidth="1"/>
    <col min="5130" max="5130" width="9.7265625" style="179" customWidth="1"/>
    <col min="5131" max="5131" width="13.26953125" style="179" customWidth="1"/>
    <col min="5132" max="5132" width="9.7265625" style="179" customWidth="1"/>
    <col min="5133" max="5133" width="14.7265625" style="179" customWidth="1"/>
    <col min="5134" max="5134" width="9.7265625" style="179" customWidth="1"/>
    <col min="5135" max="5135" width="1.7265625" style="179" customWidth="1"/>
    <col min="5136" max="5376" width="9.453125" style="179"/>
    <col min="5377" max="5377" width="1.7265625" style="179" customWidth="1"/>
    <col min="5378" max="5381" width="12.7265625" style="179" customWidth="1"/>
    <col min="5382" max="5383" width="14.7265625" style="179" customWidth="1"/>
    <col min="5384" max="5384" width="12.81640625" style="179" customWidth="1"/>
    <col min="5385" max="5385" width="14.7265625" style="179" customWidth="1"/>
    <col min="5386" max="5386" width="9.7265625" style="179" customWidth="1"/>
    <col min="5387" max="5387" width="13.26953125" style="179" customWidth="1"/>
    <col min="5388" max="5388" width="9.7265625" style="179" customWidth="1"/>
    <col min="5389" max="5389" width="14.7265625" style="179" customWidth="1"/>
    <col min="5390" max="5390" width="9.7265625" style="179" customWidth="1"/>
    <col min="5391" max="5391" width="1.7265625" style="179" customWidth="1"/>
    <col min="5392" max="5632" width="9.453125" style="179"/>
    <col min="5633" max="5633" width="1.7265625" style="179" customWidth="1"/>
    <col min="5634" max="5637" width="12.7265625" style="179" customWidth="1"/>
    <col min="5638" max="5639" width="14.7265625" style="179" customWidth="1"/>
    <col min="5640" max="5640" width="12.81640625" style="179" customWidth="1"/>
    <col min="5641" max="5641" width="14.7265625" style="179" customWidth="1"/>
    <col min="5642" max="5642" width="9.7265625" style="179" customWidth="1"/>
    <col min="5643" max="5643" width="13.26953125" style="179" customWidth="1"/>
    <col min="5644" max="5644" width="9.7265625" style="179" customWidth="1"/>
    <col min="5645" max="5645" width="14.7265625" style="179" customWidth="1"/>
    <col min="5646" max="5646" width="9.7265625" style="179" customWidth="1"/>
    <col min="5647" max="5647" width="1.7265625" style="179" customWidth="1"/>
    <col min="5648" max="5888" width="9.453125" style="179"/>
    <col min="5889" max="5889" width="1.7265625" style="179" customWidth="1"/>
    <col min="5890" max="5893" width="12.7265625" style="179" customWidth="1"/>
    <col min="5894" max="5895" width="14.7265625" style="179" customWidth="1"/>
    <col min="5896" max="5896" width="12.81640625" style="179" customWidth="1"/>
    <col min="5897" max="5897" width="14.7265625" style="179" customWidth="1"/>
    <col min="5898" max="5898" width="9.7265625" style="179" customWidth="1"/>
    <col min="5899" max="5899" width="13.26953125" style="179" customWidth="1"/>
    <col min="5900" max="5900" width="9.7265625" style="179" customWidth="1"/>
    <col min="5901" max="5901" width="14.7265625" style="179" customWidth="1"/>
    <col min="5902" max="5902" width="9.7265625" style="179" customWidth="1"/>
    <col min="5903" max="5903" width="1.7265625" style="179" customWidth="1"/>
    <col min="5904" max="6144" width="9.453125" style="179"/>
    <col min="6145" max="6145" width="1.7265625" style="179" customWidth="1"/>
    <col min="6146" max="6149" width="12.7265625" style="179" customWidth="1"/>
    <col min="6150" max="6151" width="14.7265625" style="179" customWidth="1"/>
    <col min="6152" max="6152" width="12.81640625" style="179" customWidth="1"/>
    <col min="6153" max="6153" width="14.7265625" style="179" customWidth="1"/>
    <col min="6154" max="6154" width="9.7265625" style="179" customWidth="1"/>
    <col min="6155" max="6155" width="13.26953125" style="179" customWidth="1"/>
    <col min="6156" max="6156" width="9.7265625" style="179" customWidth="1"/>
    <col min="6157" max="6157" width="14.7265625" style="179" customWidth="1"/>
    <col min="6158" max="6158" width="9.7265625" style="179" customWidth="1"/>
    <col min="6159" max="6159" width="1.7265625" style="179" customWidth="1"/>
    <col min="6160" max="6400" width="9.453125" style="179"/>
    <col min="6401" max="6401" width="1.7265625" style="179" customWidth="1"/>
    <col min="6402" max="6405" width="12.7265625" style="179" customWidth="1"/>
    <col min="6406" max="6407" width="14.7265625" style="179" customWidth="1"/>
    <col min="6408" max="6408" width="12.81640625" style="179" customWidth="1"/>
    <col min="6409" max="6409" width="14.7265625" style="179" customWidth="1"/>
    <col min="6410" max="6410" width="9.7265625" style="179" customWidth="1"/>
    <col min="6411" max="6411" width="13.26953125" style="179" customWidth="1"/>
    <col min="6412" max="6412" width="9.7265625" style="179" customWidth="1"/>
    <col min="6413" max="6413" width="14.7265625" style="179" customWidth="1"/>
    <col min="6414" max="6414" width="9.7265625" style="179" customWidth="1"/>
    <col min="6415" max="6415" width="1.7265625" style="179" customWidth="1"/>
    <col min="6416" max="6656" width="9.453125" style="179"/>
    <col min="6657" max="6657" width="1.7265625" style="179" customWidth="1"/>
    <col min="6658" max="6661" width="12.7265625" style="179" customWidth="1"/>
    <col min="6662" max="6663" width="14.7265625" style="179" customWidth="1"/>
    <col min="6664" max="6664" width="12.81640625" style="179" customWidth="1"/>
    <col min="6665" max="6665" width="14.7265625" style="179" customWidth="1"/>
    <col min="6666" max="6666" width="9.7265625" style="179" customWidth="1"/>
    <col min="6667" max="6667" width="13.26953125" style="179" customWidth="1"/>
    <col min="6668" max="6668" width="9.7265625" style="179" customWidth="1"/>
    <col min="6669" max="6669" width="14.7265625" style="179" customWidth="1"/>
    <col min="6670" max="6670" width="9.7265625" style="179" customWidth="1"/>
    <col min="6671" max="6671" width="1.7265625" style="179" customWidth="1"/>
    <col min="6672" max="6912" width="9.453125" style="179"/>
    <col min="6913" max="6913" width="1.7265625" style="179" customWidth="1"/>
    <col min="6914" max="6917" width="12.7265625" style="179" customWidth="1"/>
    <col min="6918" max="6919" width="14.7265625" style="179" customWidth="1"/>
    <col min="6920" max="6920" width="12.81640625" style="179" customWidth="1"/>
    <col min="6921" max="6921" width="14.7265625" style="179" customWidth="1"/>
    <col min="6922" max="6922" width="9.7265625" style="179" customWidth="1"/>
    <col min="6923" max="6923" width="13.26953125" style="179" customWidth="1"/>
    <col min="6924" max="6924" width="9.7265625" style="179" customWidth="1"/>
    <col min="6925" max="6925" width="14.7265625" style="179" customWidth="1"/>
    <col min="6926" max="6926" width="9.7265625" style="179" customWidth="1"/>
    <col min="6927" max="6927" width="1.7265625" style="179" customWidth="1"/>
    <col min="6928" max="7168" width="9.453125" style="179"/>
    <col min="7169" max="7169" width="1.7265625" style="179" customWidth="1"/>
    <col min="7170" max="7173" width="12.7265625" style="179" customWidth="1"/>
    <col min="7174" max="7175" width="14.7265625" style="179" customWidth="1"/>
    <col min="7176" max="7176" width="12.81640625" style="179" customWidth="1"/>
    <col min="7177" max="7177" width="14.7265625" style="179" customWidth="1"/>
    <col min="7178" max="7178" width="9.7265625" style="179" customWidth="1"/>
    <col min="7179" max="7179" width="13.26953125" style="179" customWidth="1"/>
    <col min="7180" max="7180" width="9.7265625" style="179" customWidth="1"/>
    <col min="7181" max="7181" width="14.7265625" style="179" customWidth="1"/>
    <col min="7182" max="7182" width="9.7265625" style="179" customWidth="1"/>
    <col min="7183" max="7183" width="1.7265625" style="179" customWidth="1"/>
    <col min="7184" max="7424" width="9.453125" style="179"/>
    <col min="7425" max="7425" width="1.7265625" style="179" customWidth="1"/>
    <col min="7426" max="7429" width="12.7265625" style="179" customWidth="1"/>
    <col min="7430" max="7431" width="14.7265625" style="179" customWidth="1"/>
    <col min="7432" max="7432" width="12.81640625" style="179" customWidth="1"/>
    <col min="7433" max="7433" width="14.7265625" style="179" customWidth="1"/>
    <col min="7434" max="7434" width="9.7265625" style="179" customWidth="1"/>
    <col min="7435" max="7435" width="13.26953125" style="179" customWidth="1"/>
    <col min="7436" max="7436" width="9.7265625" style="179" customWidth="1"/>
    <col min="7437" max="7437" width="14.7265625" style="179" customWidth="1"/>
    <col min="7438" max="7438" width="9.7265625" style="179" customWidth="1"/>
    <col min="7439" max="7439" width="1.7265625" style="179" customWidth="1"/>
    <col min="7440" max="7680" width="9.453125" style="179"/>
    <col min="7681" max="7681" width="1.7265625" style="179" customWidth="1"/>
    <col min="7682" max="7685" width="12.7265625" style="179" customWidth="1"/>
    <col min="7686" max="7687" width="14.7265625" style="179" customWidth="1"/>
    <col min="7688" max="7688" width="12.81640625" style="179" customWidth="1"/>
    <col min="7689" max="7689" width="14.7265625" style="179" customWidth="1"/>
    <col min="7690" max="7690" width="9.7265625" style="179" customWidth="1"/>
    <col min="7691" max="7691" width="13.26953125" style="179" customWidth="1"/>
    <col min="7692" max="7692" width="9.7265625" style="179" customWidth="1"/>
    <col min="7693" max="7693" width="14.7265625" style="179" customWidth="1"/>
    <col min="7694" max="7694" width="9.7265625" style="179" customWidth="1"/>
    <col min="7695" max="7695" width="1.7265625" style="179" customWidth="1"/>
    <col min="7696" max="7936" width="9.453125" style="179"/>
    <col min="7937" max="7937" width="1.7265625" style="179" customWidth="1"/>
    <col min="7938" max="7941" width="12.7265625" style="179" customWidth="1"/>
    <col min="7942" max="7943" width="14.7265625" style="179" customWidth="1"/>
    <col min="7944" max="7944" width="12.81640625" style="179" customWidth="1"/>
    <col min="7945" max="7945" width="14.7265625" style="179" customWidth="1"/>
    <col min="7946" max="7946" width="9.7265625" style="179" customWidth="1"/>
    <col min="7947" max="7947" width="13.26953125" style="179" customWidth="1"/>
    <col min="7948" max="7948" width="9.7265625" style="179" customWidth="1"/>
    <col min="7949" max="7949" width="14.7265625" style="179" customWidth="1"/>
    <col min="7950" max="7950" width="9.7265625" style="179" customWidth="1"/>
    <col min="7951" max="7951" width="1.7265625" style="179" customWidth="1"/>
    <col min="7952" max="8192" width="9.453125" style="179"/>
    <col min="8193" max="8193" width="1.7265625" style="179" customWidth="1"/>
    <col min="8194" max="8197" width="12.7265625" style="179" customWidth="1"/>
    <col min="8198" max="8199" width="14.7265625" style="179" customWidth="1"/>
    <col min="8200" max="8200" width="12.81640625" style="179" customWidth="1"/>
    <col min="8201" max="8201" width="14.7265625" style="179" customWidth="1"/>
    <col min="8202" max="8202" width="9.7265625" style="179" customWidth="1"/>
    <col min="8203" max="8203" width="13.26953125" style="179" customWidth="1"/>
    <col min="8204" max="8204" width="9.7265625" style="179" customWidth="1"/>
    <col min="8205" max="8205" width="14.7265625" style="179" customWidth="1"/>
    <col min="8206" max="8206" width="9.7265625" style="179" customWidth="1"/>
    <col min="8207" max="8207" width="1.7265625" style="179" customWidth="1"/>
    <col min="8208" max="8448" width="9.453125" style="179"/>
    <col min="8449" max="8449" width="1.7265625" style="179" customWidth="1"/>
    <col min="8450" max="8453" width="12.7265625" style="179" customWidth="1"/>
    <col min="8454" max="8455" width="14.7265625" style="179" customWidth="1"/>
    <col min="8456" max="8456" width="12.81640625" style="179" customWidth="1"/>
    <col min="8457" max="8457" width="14.7265625" style="179" customWidth="1"/>
    <col min="8458" max="8458" width="9.7265625" style="179" customWidth="1"/>
    <col min="8459" max="8459" width="13.26953125" style="179" customWidth="1"/>
    <col min="8460" max="8460" width="9.7265625" style="179" customWidth="1"/>
    <col min="8461" max="8461" width="14.7265625" style="179" customWidth="1"/>
    <col min="8462" max="8462" width="9.7265625" style="179" customWidth="1"/>
    <col min="8463" max="8463" width="1.7265625" style="179" customWidth="1"/>
    <col min="8464" max="8704" width="9.453125" style="179"/>
    <col min="8705" max="8705" width="1.7265625" style="179" customWidth="1"/>
    <col min="8706" max="8709" width="12.7265625" style="179" customWidth="1"/>
    <col min="8710" max="8711" width="14.7265625" style="179" customWidth="1"/>
    <col min="8712" max="8712" width="12.81640625" style="179" customWidth="1"/>
    <col min="8713" max="8713" width="14.7265625" style="179" customWidth="1"/>
    <col min="8714" max="8714" width="9.7265625" style="179" customWidth="1"/>
    <col min="8715" max="8715" width="13.26953125" style="179" customWidth="1"/>
    <col min="8716" max="8716" width="9.7265625" style="179" customWidth="1"/>
    <col min="8717" max="8717" width="14.7265625" style="179" customWidth="1"/>
    <col min="8718" max="8718" width="9.7265625" style="179" customWidth="1"/>
    <col min="8719" max="8719" width="1.7265625" style="179" customWidth="1"/>
    <col min="8720" max="8960" width="9.453125" style="179"/>
    <col min="8961" max="8961" width="1.7265625" style="179" customWidth="1"/>
    <col min="8962" max="8965" width="12.7265625" style="179" customWidth="1"/>
    <col min="8966" max="8967" width="14.7265625" style="179" customWidth="1"/>
    <col min="8968" max="8968" width="12.81640625" style="179" customWidth="1"/>
    <col min="8969" max="8969" width="14.7265625" style="179" customWidth="1"/>
    <col min="8970" max="8970" width="9.7265625" style="179" customWidth="1"/>
    <col min="8971" max="8971" width="13.26953125" style="179" customWidth="1"/>
    <col min="8972" max="8972" width="9.7265625" style="179" customWidth="1"/>
    <col min="8973" max="8973" width="14.7265625" style="179" customWidth="1"/>
    <col min="8974" max="8974" width="9.7265625" style="179" customWidth="1"/>
    <col min="8975" max="8975" width="1.7265625" style="179" customWidth="1"/>
    <col min="8976" max="9216" width="9.453125" style="179"/>
    <col min="9217" max="9217" width="1.7265625" style="179" customWidth="1"/>
    <col min="9218" max="9221" width="12.7265625" style="179" customWidth="1"/>
    <col min="9222" max="9223" width="14.7265625" style="179" customWidth="1"/>
    <col min="9224" max="9224" width="12.81640625" style="179" customWidth="1"/>
    <col min="9225" max="9225" width="14.7265625" style="179" customWidth="1"/>
    <col min="9226" max="9226" width="9.7265625" style="179" customWidth="1"/>
    <col min="9227" max="9227" width="13.26953125" style="179" customWidth="1"/>
    <col min="9228" max="9228" width="9.7265625" style="179" customWidth="1"/>
    <col min="9229" max="9229" width="14.7265625" style="179" customWidth="1"/>
    <col min="9230" max="9230" width="9.7265625" style="179" customWidth="1"/>
    <col min="9231" max="9231" width="1.7265625" style="179" customWidth="1"/>
    <col min="9232" max="9472" width="9.453125" style="179"/>
    <col min="9473" max="9473" width="1.7265625" style="179" customWidth="1"/>
    <col min="9474" max="9477" width="12.7265625" style="179" customWidth="1"/>
    <col min="9478" max="9479" width="14.7265625" style="179" customWidth="1"/>
    <col min="9480" max="9480" width="12.81640625" style="179" customWidth="1"/>
    <col min="9481" max="9481" width="14.7265625" style="179" customWidth="1"/>
    <col min="9482" max="9482" width="9.7265625" style="179" customWidth="1"/>
    <col min="9483" max="9483" width="13.26953125" style="179" customWidth="1"/>
    <col min="9484" max="9484" width="9.7265625" style="179" customWidth="1"/>
    <col min="9485" max="9485" width="14.7265625" style="179" customWidth="1"/>
    <col min="9486" max="9486" width="9.7265625" style="179" customWidth="1"/>
    <col min="9487" max="9487" width="1.7265625" style="179" customWidth="1"/>
    <col min="9488" max="9728" width="9.453125" style="179"/>
    <col min="9729" max="9729" width="1.7265625" style="179" customWidth="1"/>
    <col min="9730" max="9733" width="12.7265625" style="179" customWidth="1"/>
    <col min="9734" max="9735" width="14.7265625" style="179" customWidth="1"/>
    <col min="9736" max="9736" width="12.81640625" style="179" customWidth="1"/>
    <col min="9737" max="9737" width="14.7265625" style="179" customWidth="1"/>
    <col min="9738" max="9738" width="9.7265625" style="179" customWidth="1"/>
    <col min="9739" max="9739" width="13.26953125" style="179" customWidth="1"/>
    <col min="9740" max="9740" width="9.7265625" style="179" customWidth="1"/>
    <col min="9741" max="9741" width="14.7265625" style="179" customWidth="1"/>
    <col min="9742" max="9742" width="9.7265625" style="179" customWidth="1"/>
    <col min="9743" max="9743" width="1.7265625" style="179" customWidth="1"/>
    <col min="9744" max="9984" width="9.453125" style="179"/>
    <col min="9985" max="9985" width="1.7265625" style="179" customWidth="1"/>
    <col min="9986" max="9989" width="12.7265625" style="179" customWidth="1"/>
    <col min="9990" max="9991" width="14.7265625" style="179" customWidth="1"/>
    <col min="9992" max="9992" width="12.81640625" style="179" customWidth="1"/>
    <col min="9993" max="9993" width="14.7265625" style="179" customWidth="1"/>
    <col min="9994" max="9994" width="9.7265625" style="179" customWidth="1"/>
    <col min="9995" max="9995" width="13.26953125" style="179" customWidth="1"/>
    <col min="9996" max="9996" width="9.7265625" style="179" customWidth="1"/>
    <col min="9997" max="9997" width="14.7265625" style="179" customWidth="1"/>
    <col min="9998" max="9998" width="9.7265625" style="179" customWidth="1"/>
    <col min="9999" max="9999" width="1.7265625" style="179" customWidth="1"/>
    <col min="10000" max="10240" width="9.453125" style="179"/>
    <col min="10241" max="10241" width="1.7265625" style="179" customWidth="1"/>
    <col min="10242" max="10245" width="12.7265625" style="179" customWidth="1"/>
    <col min="10246" max="10247" width="14.7265625" style="179" customWidth="1"/>
    <col min="10248" max="10248" width="12.81640625" style="179" customWidth="1"/>
    <col min="10249" max="10249" width="14.7265625" style="179" customWidth="1"/>
    <col min="10250" max="10250" width="9.7265625" style="179" customWidth="1"/>
    <col min="10251" max="10251" width="13.26953125" style="179" customWidth="1"/>
    <col min="10252" max="10252" width="9.7265625" style="179" customWidth="1"/>
    <col min="10253" max="10253" width="14.7265625" style="179" customWidth="1"/>
    <col min="10254" max="10254" width="9.7265625" style="179" customWidth="1"/>
    <col min="10255" max="10255" width="1.7265625" style="179" customWidth="1"/>
    <col min="10256" max="10496" width="9.453125" style="179"/>
    <col min="10497" max="10497" width="1.7265625" style="179" customWidth="1"/>
    <col min="10498" max="10501" width="12.7265625" style="179" customWidth="1"/>
    <col min="10502" max="10503" width="14.7265625" style="179" customWidth="1"/>
    <col min="10504" max="10504" width="12.81640625" style="179" customWidth="1"/>
    <col min="10505" max="10505" width="14.7265625" style="179" customWidth="1"/>
    <col min="10506" max="10506" width="9.7265625" style="179" customWidth="1"/>
    <col min="10507" max="10507" width="13.26953125" style="179" customWidth="1"/>
    <col min="10508" max="10508" width="9.7265625" style="179" customWidth="1"/>
    <col min="10509" max="10509" width="14.7265625" style="179" customWidth="1"/>
    <col min="10510" max="10510" width="9.7265625" style="179" customWidth="1"/>
    <col min="10511" max="10511" width="1.7265625" style="179" customWidth="1"/>
    <col min="10512" max="10752" width="9.453125" style="179"/>
    <col min="10753" max="10753" width="1.7265625" style="179" customWidth="1"/>
    <col min="10754" max="10757" width="12.7265625" style="179" customWidth="1"/>
    <col min="10758" max="10759" width="14.7265625" style="179" customWidth="1"/>
    <col min="10760" max="10760" width="12.81640625" style="179" customWidth="1"/>
    <col min="10761" max="10761" width="14.7265625" style="179" customWidth="1"/>
    <col min="10762" max="10762" width="9.7265625" style="179" customWidth="1"/>
    <col min="10763" max="10763" width="13.26953125" style="179" customWidth="1"/>
    <col min="10764" max="10764" width="9.7265625" style="179" customWidth="1"/>
    <col min="10765" max="10765" width="14.7265625" style="179" customWidth="1"/>
    <col min="10766" max="10766" width="9.7265625" style="179" customWidth="1"/>
    <col min="10767" max="10767" width="1.7265625" style="179" customWidth="1"/>
    <col min="10768" max="11008" width="9.453125" style="179"/>
    <col min="11009" max="11009" width="1.7265625" style="179" customWidth="1"/>
    <col min="11010" max="11013" width="12.7265625" style="179" customWidth="1"/>
    <col min="11014" max="11015" width="14.7265625" style="179" customWidth="1"/>
    <col min="11016" max="11016" width="12.81640625" style="179" customWidth="1"/>
    <col min="11017" max="11017" width="14.7265625" style="179" customWidth="1"/>
    <col min="11018" max="11018" width="9.7265625" style="179" customWidth="1"/>
    <col min="11019" max="11019" width="13.26953125" style="179" customWidth="1"/>
    <col min="11020" max="11020" width="9.7265625" style="179" customWidth="1"/>
    <col min="11021" max="11021" width="14.7265625" style="179" customWidth="1"/>
    <col min="11022" max="11022" width="9.7265625" style="179" customWidth="1"/>
    <col min="11023" max="11023" width="1.7265625" style="179" customWidth="1"/>
    <col min="11024" max="11264" width="9.453125" style="179"/>
    <col min="11265" max="11265" width="1.7265625" style="179" customWidth="1"/>
    <col min="11266" max="11269" width="12.7265625" style="179" customWidth="1"/>
    <col min="11270" max="11271" width="14.7265625" style="179" customWidth="1"/>
    <col min="11272" max="11272" width="12.81640625" style="179" customWidth="1"/>
    <col min="11273" max="11273" width="14.7265625" style="179" customWidth="1"/>
    <col min="11274" max="11274" width="9.7265625" style="179" customWidth="1"/>
    <col min="11275" max="11275" width="13.26953125" style="179" customWidth="1"/>
    <col min="11276" max="11276" width="9.7265625" style="179" customWidth="1"/>
    <col min="11277" max="11277" width="14.7265625" style="179" customWidth="1"/>
    <col min="11278" max="11278" width="9.7265625" style="179" customWidth="1"/>
    <col min="11279" max="11279" width="1.7265625" style="179" customWidth="1"/>
    <col min="11280" max="11520" width="9.453125" style="179"/>
    <col min="11521" max="11521" width="1.7265625" style="179" customWidth="1"/>
    <col min="11522" max="11525" width="12.7265625" style="179" customWidth="1"/>
    <col min="11526" max="11527" width="14.7265625" style="179" customWidth="1"/>
    <col min="11528" max="11528" width="12.81640625" style="179" customWidth="1"/>
    <col min="11529" max="11529" width="14.7265625" style="179" customWidth="1"/>
    <col min="11530" max="11530" width="9.7265625" style="179" customWidth="1"/>
    <col min="11531" max="11531" width="13.26953125" style="179" customWidth="1"/>
    <col min="11532" max="11532" width="9.7265625" style="179" customWidth="1"/>
    <col min="11533" max="11533" width="14.7265625" style="179" customWidth="1"/>
    <col min="11534" max="11534" width="9.7265625" style="179" customWidth="1"/>
    <col min="11535" max="11535" width="1.7265625" style="179" customWidth="1"/>
    <col min="11536" max="11776" width="9.453125" style="179"/>
    <col min="11777" max="11777" width="1.7265625" style="179" customWidth="1"/>
    <col min="11778" max="11781" width="12.7265625" style="179" customWidth="1"/>
    <col min="11782" max="11783" width="14.7265625" style="179" customWidth="1"/>
    <col min="11784" max="11784" width="12.81640625" style="179" customWidth="1"/>
    <col min="11785" max="11785" width="14.7265625" style="179" customWidth="1"/>
    <col min="11786" max="11786" width="9.7265625" style="179" customWidth="1"/>
    <col min="11787" max="11787" width="13.26953125" style="179" customWidth="1"/>
    <col min="11788" max="11788" width="9.7265625" style="179" customWidth="1"/>
    <col min="11789" max="11789" width="14.7265625" style="179" customWidth="1"/>
    <col min="11790" max="11790" width="9.7265625" style="179" customWidth="1"/>
    <col min="11791" max="11791" width="1.7265625" style="179" customWidth="1"/>
    <col min="11792" max="12032" width="9.453125" style="179"/>
    <col min="12033" max="12033" width="1.7265625" style="179" customWidth="1"/>
    <col min="12034" max="12037" width="12.7265625" style="179" customWidth="1"/>
    <col min="12038" max="12039" width="14.7265625" style="179" customWidth="1"/>
    <col min="12040" max="12040" width="12.81640625" style="179" customWidth="1"/>
    <col min="12041" max="12041" width="14.7265625" style="179" customWidth="1"/>
    <col min="12042" max="12042" width="9.7265625" style="179" customWidth="1"/>
    <col min="12043" max="12043" width="13.26953125" style="179" customWidth="1"/>
    <col min="12044" max="12044" width="9.7265625" style="179" customWidth="1"/>
    <col min="12045" max="12045" width="14.7265625" style="179" customWidth="1"/>
    <col min="12046" max="12046" width="9.7265625" style="179" customWidth="1"/>
    <col min="12047" max="12047" width="1.7265625" style="179" customWidth="1"/>
    <col min="12048" max="12288" width="9.453125" style="179"/>
    <col min="12289" max="12289" width="1.7265625" style="179" customWidth="1"/>
    <col min="12290" max="12293" width="12.7265625" style="179" customWidth="1"/>
    <col min="12294" max="12295" width="14.7265625" style="179" customWidth="1"/>
    <col min="12296" max="12296" width="12.81640625" style="179" customWidth="1"/>
    <col min="12297" max="12297" width="14.7265625" style="179" customWidth="1"/>
    <col min="12298" max="12298" width="9.7265625" style="179" customWidth="1"/>
    <col min="12299" max="12299" width="13.26953125" style="179" customWidth="1"/>
    <col min="12300" max="12300" width="9.7265625" style="179" customWidth="1"/>
    <col min="12301" max="12301" width="14.7265625" style="179" customWidth="1"/>
    <col min="12302" max="12302" width="9.7265625" style="179" customWidth="1"/>
    <col min="12303" max="12303" width="1.7265625" style="179" customWidth="1"/>
    <col min="12304" max="12544" width="9.453125" style="179"/>
    <col min="12545" max="12545" width="1.7265625" style="179" customWidth="1"/>
    <col min="12546" max="12549" width="12.7265625" style="179" customWidth="1"/>
    <col min="12550" max="12551" width="14.7265625" style="179" customWidth="1"/>
    <col min="12552" max="12552" width="12.81640625" style="179" customWidth="1"/>
    <col min="12553" max="12553" width="14.7265625" style="179" customWidth="1"/>
    <col min="12554" max="12554" width="9.7265625" style="179" customWidth="1"/>
    <col min="12555" max="12555" width="13.26953125" style="179" customWidth="1"/>
    <col min="12556" max="12556" width="9.7265625" style="179" customWidth="1"/>
    <col min="12557" max="12557" width="14.7265625" style="179" customWidth="1"/>
    <col min="12558" max="12558" width="9.7265625" style="179" customWidth="1"/>
    <col min="12559" max="12559" width="1.7265625" style="179" customWidth="1"/>
    <col min="12560" max="12800" width="9.453125" style="179"/>
    <col min="12801" max="12801" width="1.7265625" style="179" customWidth="1"/>
    <col min="12802" max="12805" width="12.7265625" style="179" customWidth="1"/>
    <col min="12806" max="12807" width="14.7265625" style="179" customWidth="1"/>
    <col min="12808" max="12808" width="12.81640625" style="179" customWidth="1"/>
    <col min="12809" max="12809" width="14.7265625" style="179" customWidth="1"/>
    <col min="12810" max="12810" width="9.7265625" style="179" customWidth="1"/>
    <col min="12811" max="12811" width="13.26953125" style="179" customWidth="1"/>
    <col min="12812" max="12812" width="9.7265625" style="179" customWidth="1"/>
    <col min="12813" max="12813" width="14.7265625" style="179" customWidth="1"/>
    <col min="12814" max="12814" width="9.7265625" style="179" customWidth="1"/>
    <col min="12815" max="12815" width="1.7265625" style="179" customWidth="1"/>
    <col min="12816" max="13056" width="9.453125" style="179"/>
    <col min="13057" max="13057" width="1.7265625" style="179" customWidth="1"/>
    <col min="13058" max="13061" width="12.7265625" style="179" customWidth="1"/>
    <col min="13062" max="13063" width="14.7265625" style="179" customWidth="1"/>
    <col min="13064" max="13064" width="12.81640625" style="179" customWidth="1"/>
    <col min="13065" max="13065" width="14.7265625" style="179" customWidth="1"/>
    <col min="13066" max="13066" width="9.7265625" style="179" customWidth="1"/>
    <col min="13067" max="13067" width="13.26953125" style="179" customWidth="1"/>
    <col min="13068" max="13068" width="9.7265625" style="179" customWidth="1"/>
    <col min="13069" max="13069" width="14.7265625" style="179" customWidth="1"/>
    <col min="13070" max="13070" width="9.7265625" style="179" customWidth="1"/>
    <col min="13071" max="13071" width="1.7265625" style="179" customWidth="1"/>
    <col min="13072" max="13312" width="9.453125" style="179"/>
    <col min="13313" max="13313" width="1.7265625" style="179" customWidth="1"/>
    <col min="13314" max="13317" width="12.7265625" style="179" customWidth="1"/>
    <col min="13318" max="13319" width="14.7265625" style="179" customWidth="1"/>
    <col min="13320" max="13320" width="12.81640625" style="179" customWidth="1"/>
    <col min="13321" max="13321" width="14.7265625" style="179" customWidth="1"/>
    <col min="13322" max="13322" width="9.7265625" style="179" customWidth="1"/>
    <col min="13323" max="13323" width="13.26953125" style="179" customWidth="1"/>
    <col min="13324" max="13324" width="9.7265625" style="179" customWidth="1"/>
    <col min="13325" max="13325" width="14.7265625" style="179" customWidth="1"/>
    <col min="13326" max="13326" width="9.7265625" style="179" customWidth="1"/>
    <col min="13327" max="13327" width="1.7265625" style="179" customWidth="1"/>
    <col min="13328" max="13568" width="9.453125" style="179"/>
    <col min="13569" max="13569" width="1.7265625" style="179" customWidth="1"/>
    <col min="13570" max="13573" width="12.7265625" style="179" customWidth="1"/>
    <col min="13574" max="13575" width="14.7265625" style="179" customWidth="1"/>
    <col min="13576" max="13576" width="12.81640625" style="179" customWidth="1"/>
    <col min="13577" max="13577" width="14.7265625" style="179" customWidth="1"/>
    <col min="13578" max="13578" width="9.7265625" style="179" customWidth="1"/>
    <col min="13579" max="13579" width="13.26953125" style="179" customWidth="1"/>
    <col min="13580" max="13580" width="9.7265625" style="179" customWidth="1"/>
    <col min="13581" max="13581" width="14.7265625" style="179" customWidth="1"/>
    <col min="13582" max="13582" width="9.7265625" style="179" customWidth="1"/>
    <col min="13583" max="13583" width="1.7265625" style="179" customWidth="1"/>
    <col min="13584" max="13824" width="9.453125" style="179"/>
    <col min="13825" max="13825" width="1.7265625" style="179" customWidth="1"/>
    <col min="13826" max="13829" width="12.7265625" style="179" customWidth="1"/>
    <col min="13830" max="13831" width="14.7265625" style="179" customWidth="1"/>
    <col min="13832" max="13832" width="12.81640625" style="179" customWidth="1"/>
    <col min="13833" max="13833" width="14.7265625" style="179" customWidth="1"/>
    <col min="13834" max="13834" width="9.7265625" style="179" customWidth="1"/>
    <col min="13835" max="13835" width="13.26953125" style="179" customWidth="1"/>
    <col min="13836" max="13836" width="9.7265625" style="179" customWidth="1"/>
    <col min="13837" max="13837" width="14.7265625" style="179" customWidth="1"/>
    <col min="13838" max="13838" width="9.7265625" style="179" customWidth="1"/>
    <col min="13839" max="13839" width="1.7265625" style="179" customWidth="1"/>
    <col min="13840" max="14080" width="9.453125" style="179"/>
    <col min="14081" max="14081" width="1.7265625" style="179" customWidth="1"/>
    <col min="14082" max="14085" width="12.7265625" style="179" customWidth="1"/>
    <col min="14086" max="14087" width="14.7265625" style="179" customWidth="1"/>
    <col min="14088" max="14088" width="12.81640625" style="179" customWidth="1"/>
    <col min="14089" max="14089" width="14.7265625" style="179" customWidth="1"/>
    <col min="14090" max="14090" width="9.7265625" style="179" customWidth="1"/>
    <col min="14091" max="14091" width="13.26953125" style="179" customWidth="1"/>
    <col min="14092" max="14092" width="9.7265625" style="179" customWidth="1"/>
    <col min="14093" max="14093" width="14.7265625" style="179" customWidth="1"/>
    <col min="14094" max="14094" width="9.7265625" style="179" customWidth="1"/>
    <col min="14095" max="14095" width="1.7265625" style="179" customWidth="1"/>
    <col min="14096" max="14336" width="9.453125" style="179"/>
    <col min="14337" max="14337" width="1.7265625" style="179" customWidth="1"/>
    <col min="14338" max="14341" width="12.7265625" style="179" customWidth="1"/>
    <col min="14342" max="14343" width="14.7265625" style="179" customWidth="1"/>
    <col min="14344" max="14344" width="12.81640625" style="179" customWidth="1"/>
    <col min="14345" max="14345" width="14.7265625" style="179" customWidth="1"/>
    <col min="14346" max="14346" width="9.7265625" style="179" customWidth="1"/>
    <col min="14347" max="14347" width="13.26953125" style="179" customWidth="1"/>
    <col min="14348" max="14348" width="9.7265625" style="179" customWidth="1"/>
    <col min="14349" max="14349" width="14.7265625" style="179" customWidth="1"/>
    <col min="14350" max="14350" width="9.7265625" style="179" customWidth="1"/>
    <col min="14351" max="14351" width="1.7265625" style="179" customWidth="1"/>
    <col min="14352" max="14592" width="9.453125" style="179"/>
    <col min="14593" max="14593" width="1.7265625" style="179" customWidth="1"/>
    <col min="14594" max="14597" width="12.7265625" style="179" customWidth="1"/>
    <col min="14598" max="14599" width="14.7265625" style="179" customWidth="1"/>
    <col min="14600" max="14600" width="12.81640625" style="179" customWidth="1"/>
    <col min="14601" max="14601" width="14.7265625" style="179" customWidth="1"/>
    <col min="14602" max="14602" width="9.7265625" style="179" customWidth="1"/>
    <col min="14603" max="14603" width="13.26953125" style="179" customWidth="1"/>
    <col min="14604" max="14604" width="9.7265625" style="179" customWidth="1"/>
    <col min="14605" max="14605" width="14.7265625" style="179" customWidth="1"/>
    <col min="14606" max="14606" width="9.7265625" style="179" customWidth="1"/>
    <col min="14607" max="14607" width="1.7265625" style="179" customWidth="1"/>
    <col min="14608" max="14848" width="9.453125" style="179"/>
    <col min="14849" max="14849" width="1.7265625" style="179" customWidth="1"/>
    <col min="14850" max="14853" width="12.7265625" style="179" customWidth="1"/>
    <col min="14854" max="14855" width="14.7265625" style="179" customWidth="1"/>
    <col min="14856" max="14856" width="12.81640625" style="179" customWidth="1"/>
    <col min="14857" max="14857" width="14.7265625" style="179" customWidth="1"/>
    <col min="14858" max="14858" width="9.7265625" style="179" customWidth="1"/>
    <col min="14859" max="14859" width="13.26953125" style="179" customWidth="1"/>
    <col min="14860" max="14860" width="9.7265625" style="179" customWidth="1"/>
    <col min="14861" max="14861" width="14.7265625" style="179" customWidth="1"/>
    <col min="14862" max="14862" width="9.7265625" style="179" customWidth="1"/>
    <col min="14863" max="14863" width="1.7265625" style="179" customWidth="1"/>
    <col min="14864" max="15104" width="9.453125" style="179"/>
    <col min="15105" max="15105" width="1.7265625" style="179" customWidth="1"/>
    <col min="15106" max="15109" width="12.7265625" style="179" customWidth="1"/>
    <col min="15110" max="15111" width="14.7265625" style="179" customWidth="1"/>
    <col min="15112" max="15112" width="12.81640625" style="179" customWidth="1"/>
    <col min="15113" max="15113" width="14.7265625" style="179" customWidth="1"/>
    <col min="15114" max="15114" width="9.7265625" style="179" customWidth="1"/>
    <col min="15115" max="15115" width="13.26953125" style="179" customWidth="1"/>
    <col min="15116" max="15116" width="9.7265625" style="179" customWidth="1"/>
    <col min="15117" max="15117" width="14.7265625" style="179" customWidth="1"/>
    <col min="15118" max="15118" width="9.7265625" style="179" customWidth="1"/>
    <col min="15119" max="15119" width="1.7265625" style="179" customWidth="1"/>
    <col min="15120" max="15360" width="9.453125" style="179"/>
    <col min="15361" max="15361" width="1.7265625" style="179" customWidth="1"/>
    <col min="15362" max="15365" width="12.7265625" style="179" customWidth="1"/>
    <col min="15366" max="15367" width="14.7265625" style="179" customWidth="1"/>
    <col min="15368" max="15368" width="12.81640625" style="179" customWidth="1"/>
    <col min="15369" max="15369" width="14.7265625" style="179" customWidth="1"/>
    <col min="15370" max="15370" width="9.7265625" style="179" customWidth="1"/>
    <col min="15371" max="15371" width="13.26953125" style="179" customWidth="1"/>
    <col min="15372" max="15372" width="9.7265625" style="179" customWidth="1"/>
    <col min="15373" max="15373" width="14.7265625" style="179" customWidth="1"/>
    <col min="15374" max="15374" width="9.7265625" style="179" customWidth="1"/>
    <col min="15375" max="15375" width="1.7265625" style="179" customWidth="1"/>
    <col min="15376" max="15616" width="9.453125" style="179"/>
    <col min="15617" max="15617" width="1.7265625" style="179" customWidth="1"/>
    <col min="15618" max="15621" width="12.7265625" style="179" customWidth="1"/>
    <col min="15622" max="15623" width="14.7265625" style="179" customWidth="1"/>
    <col min="15624" max="15624" width="12.81640625" style="179" customWidth="1"/>
    <col min="15625" max="15625" width="14.7265625" style="179" customWidth="1"/>
    <col min="15626" max="15626" width="9.7265625" style="179" customWidth="1"/>
    <col min="15627" max="15627" width="13.26953125" style="179" customWidth="1"/>
    <col min="15628" max="15628" width="9.7265625" style="179" customWidth="1"/>
    <col min="15629" max="15629" width="14.7265625" style="179" customWidth="1"/>
    <col min="15630" max="15630" width="9.7265625" style="179" customWidth="1"/>
    <col min="15631" max="15631" width="1.7265625" style="179" customWidth="1"/>
    <col min="15632" max="15872" width="9.453125" style="179"/>
    <col min="15873" max="15873" width="1.7265625" style="179" customWidth="1"/>
    <col min="15874" max="15877" width="12.7265625" style="179" customWidth="1"/>
    <col min="15878" max="15879" width="14.7265625" style="179" customWidth="1"/>
    <col min="15880" max="15880" width="12.81640625" style="179" customWidth="1"/>
    <col min="15881" max="15881" width="14.7265625" style="179" customWidth="1"/>
    <col min="15882" max="15882" width="9.7265625" style="179" customWidth="1"/>
    <col min="15883" max="15883" width="13.26953125" style="179" customWidth="1"/>
    <col min="15884" max="15884" width="9.7265625" style="179" customWidth="1"/>
    <col min="15885" max="15885" width="14.7265625" style="179" customWidth="1"/>
    <col min="15886" max="15886" width="9.7265625" style="179" customWidth="1"/>
    <col min="15887" max="15887" width="1.7265625" style="179" customWidth="1"/>
    <col min="15888" max="16128" width="9.453125" style="179"/>
    <col min="16129" max="16129" width="1.7265625" style="179" customWidth="1"/>
    <col min="16130" max="16133" width="12.7265625" style="179" customWidth="1"/>
    <col min="16134" max="16135" width="14.7265625" style="179" customWidth="1"/>
    <col min="16136" max="16136" width="12.81640625" style="179" customWidth="1"/>
    <col min="16137" max="16137" width="14.7265625" style="179" customWidth="1"/>
    <col min="16138" max="16138" width="9.7265625" style="179" customWidth="1"/>
    <col min="16139" max="16139" width="13.26953125" style="179" customWidth="1"/>
    <col min="16140" max="16140" width="9.7265625" style="179" customWidth="1"/>
    <col min="16141" max="16141" width="14.7265625" style="179" customWidth="1"/>
    <col min="16142" max="16142" width="9.7265625" style="179" customWidth="1"/>
    <col min="16143" max="16143" width="1.7265625" style="179" customWidth="1"/>
    <col min="16144" max="16384" width="9.453125" style="179"/>
  </cols>
  <sheetData>
    <row r="1" spans="1:15" ht="10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5" customHeight="1" x14ac:dyDescent="0.5">
      <c r="A2" s="180"/>
      <c r="B2" s="315" t="s">
        <v>17</v>
      </c>
      <c r="C2" s="317" t="s">
        <v>160</v>
      </c>
      <c r="D2" s="317"/>
      <c r="E2" s="317"/>
      <c r="F2" s="319" t="s">
        <v>26</v>
      </c>
      <c r="G2" s="319"/>
      <c r="H2" s="319"/>
      <c r="I2" s="319"/>
      <c r="J2" s="320" t="s">
        <v>14</v>
      </c>
      <c r="K2" s="320"/>
      <c r="L2" s="320"/>
      <c r="M2" s="322" t="s">
        <v>158</v>
      </c>
      <c r="N2" s="323"/>
      <c r="O2" s="180" t="s">
        <v>13</v>
      </c>
    </row>
    <row r="3" spans="1:15" s="182" customFormat="1" ht="13" customHeight="1" x14ac:dyDescent="0.25">
      <c r="A3" s="181"/>
      <c r="B3" s="316"/>
      <c r="C3" s="318"/>
      <c r="D3" s="318"/>
      <c r="E3" s="318"/>
      <c r="F3" s="326"/>
      <c r="G3" s="326"/>
      <c r="H3" s="326"/>
      <c r="I3" s="326"/>
      <c r="J3" s="321"/>
      <c r="K3" s="321"/>
      <c r="L3" s="321"/>
      <c r="M3" s="324"/>
      <c r="N3" s="325"/>
      <c r="O3" s="181"/>
    </row>
    <row r="4" spans="1:15" s="182" customFormat="1" ht="30.65" customHeight="1" x14ac:dyDescent="0.5">
      <c r="A4" s="181"/>
      <c r="B4" s="183"/>
      <c r="C4" s="184" t="s">
        <v>42</v>
      </c>
      <c r="D4" s="184" t="s">
        <v>43</v>
      </c>
      <c r="E4" s="183"/>
      <c r="F4" s="326"/>
      <c r="G4" s="326"/>
      <c r="H4" s="326"/>
      <c r="I4" s="326"/>
      <c r="J4" s="185"/>
      <c r="K4" s="185"/>
      <c r="L4" s="185"/>
      <c r="M4" s="186"/>
      <c r="N4" s="186"/>
      <c r="O4" s="181"/>
    </row>
    <row r="5" spans="1:15" ht="30.75" customHeight="1" x14ac:dyDescent="0.25">
      <c r="A5" s="180"/>
      <c r="B5" s="187" t="s">
        <v>44</v>
      </c>
      <c r="C5" s="288">
        <v>42560</v>
      </c>
      <c r="D5" s="188">
        <f>'Groundwater Profile Log'!D5</f>
        <v>42561</v>
      </c>
      <c r="E5" s="327" t="s">
        <v>36</v>
      </c>
      <c r="F5" s="327"/>
      <c r="G5" s="328" t="str">
        <f>'Groundwater Profile Log'!G5</f>
        <v>481APS06</v>
      </c>
      <c r="H5" s="328"/>
      <c r="I5" s="189"/>
      <c r="J5" s="183"/>
      <c r="K5" s="190" t="s">
        <v>22</v>
      </c>
      <c r="L5" s="328" t="str">
        <f>'Groundwater Profile Log'!L5</f>
        <v>Gas</v>
      </c>
      <c r="M5" s="329"/>
      <c r="N5" s="183"/>
      <c r="O5" s="180"/>
    </row>
    <row r="6" spans="1:15" ht="23.15" customHeight="1" x14ac:dyDescent="0.25">
      <c r="A6" s="180"/>
      <c r="B6" s="190" t="s">
        <v>16</v>
      </c>
      <c r="C6" s="330" t="str">
        <f>'Groundwater Profile Log'!C6:D6</f>
        <v>Marietta, GA</v>
      </c>
      <c r="D6" s="330"/>
      <c r="E6" s="191"/>
      <c r="F6" s="192" t="s">
        <v>53</v>
      </c>
      <c r="G6" s="331" t="str">
        <f>'Groundwater Profile Log'!G6</f>
        <v>ZCRQT7052</v>
      </c>
      <c r="H6" s="331"/>
      <c r="I6" s="191"/>
      <c r="J6" s="183"/>
      <c r="K6" s="190" t="s">
        <v>33</v>
      </c>
      <c r="L6" s="332">
        <f>'Groundwater Profile Log'!L6:M6</f>
        <v>37.577934999999997</v>
      </c>
      <c r="M6" s="332"/>
      <c r="N6" s="183"/>
      <c r="O6" s="180"/>
    </row>
    <row r="7" spans="1:15" s="182" customFormat="1" ht="23.15" customHeight="1" x14ac:dyDescent="0.4">
      <c r="A7" s="181"/>
      <c r="B7" s="192" t="s">
        <v>54</v>
      </c>
      <c r="C7" s="336">
        <f>'Groundwater Profile Log'!C7</f>
        <v>206201008</v>
      </c>
      <c r="D7" s="336"/>
      <c r="E7" s="191"/>
      <c r="F7" s="190" t="s">
        <v>20</v>
      </c>
      <c r="G7" s="336" t="str">
        <f>'Groundwater Profile Log'!G7</f>
        <v>Cascade</v>
      </c>
      <c r="H7" s="336"/>
      <c r="I7" s="191"/>
      <c r="J7" s="193"/>
      <c r="K7" s="194" t="s">
        <v>37</v>
      </c>
      <c r="L7" s="332">
        <f>'Groundwater Profile Log'!L7:M7</f>
        <v>69.981874000000005</v>
      </c>
      <c r="M7" s="332"/>
      <c r="N7" s="195"/>
      <c r="O7" s="196"/>
    </row>
    <row r="8" spans="1:15" s="182" customFormat="1" ht="23.15" customHeight="1" x14ac:dyDescent="0.4">
      <c r="A8" s="181"/>
      <c r="B8" s="190" t="s">
        <v>19</v>
      </c>
      <c r="C8" s="336" t="s">
        <v>159</v>
      </c>
      <c r="D8" s="331"/>
      <c r="E8" s="191"/>
      <c r="F8" s="190" t="s">
        <v>38</v>
      </c>
      <c r="G8" s="337" t="s">
        <v>152</v>
      </c>
      <c r="H8" s="338"/>
      <c r="I8" s="191"/>
      <c r="J8" s="183"/>
      <c r="K8" s="194" t="s">
        <v>23</v>
      </c>
      <c r="L8" s="336" t="s">
        <v>153</v>
      </c>
      <c r="M8" s="331"/>
      <c r="N8" s="183"/>
      <c r="O8" s="181"/>
    </row>
    <row r="9" spans="1:15" ht="10.5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4">
      <c r="A10" s="180"/>
      <c r="B10" s="339" t="s">
        <v>10</v>
      </c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1"/>
      <c r="O10" s="180"/>
    </row>
    <row r="11" spans="1:15" s="207" customFormat="1" ht="26.5" customHeight="1" x14ac:dyDescent="0.3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2" t="s">
        <v>1</v>
      </c>
      <c r="K11" s="343"/>
      <c r="L11" s="343"/>
      <c r="M11" s="343"/>
      <c r="N11" s="344"/>
      <c r="O11" s="206"/>
    </row>
    <row r="12" spans="1:15" ht="13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" x14ac:dyDescent="0.2">
      <c r="A13" s="218"/>
      <c r="B13" s="345"/>
      <c r="C13" s="345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35">
      <c r="A14" s="180"/>
      <c r="B14" s="227">
        <f ca="1">IF('Sample 1'!$B$50=0,"",-ABS('Sample 1'!$D$14))</f>
        <v>-44.8</v>
      </c>
      <c r="C14" s="228" t="str">
        <f ca="1">IF( 'Sample 1'!$B$50=0,"",CELL("contents",OFFSET( 'Sample 1'!$B$1,( 'Sample 1'!$B$50-1),4)))</f>
        <v>07/10/2020:14:48:14</v>
      </c>
      <c r="D14" s="229">
        <f ca="1">IF( 'Sample 1'!$B$50=0,"",CELL("contents",OFFSET( 'Sample 1'!$B$1,( 'Sample 1'!$B$50-1),5)))</f>
        <v>280</v>
      </c>
      <c r="E14" s="230" t="s">
        <v>152</v>
      </c>
      <c r="F14" s="229">
        <f ca="1">IF( 'Sample 1'!$B$50=0,"",CELL("contents",OFFSET( 'Sample 1'!$B$1,( 'Sample 1'!$B$50-1),6)))</f>
        <v>65</v>
      </c>
      <c r="G14" s="230">
        <f ca="1">IF( 'Sample 1'!$B$50=0,"",CELL("contents",OFFSET( 'Sample 1'!$B$1,( 'Sample 1'!$B$50-1),8)))</f>
        <v>3.79</v>
      </c>
      <c r="H14" s="230">
        <f ca="1">IF( 'Sample 1'!$B$50=0,"",CELL("contents",OFFSET( 'Sample 1'!$B$1,( 'Sample 1'!$B$50-1),10)))</f>
        <v>6.48</v>
      </c>
      <c r="I14" s="231">
        <f ca="1">IF( 'Sample 1'!$B$50=0,"",CELL("contents",OFFSET( 'Sample 1'!$B$1,( 'Sample 1'!$B$50-1),12)))</f>
        <v>26</v>
      </c>
      <c r="J14" s="333">
        <f ca="1">IF('Sample 1'!$B$50=0,"",IF(CELL("contents",OFFSET('Sample 1'!$B$1,('Sample 1'!$B$50-1),18))="","",CELL("contents",OFFSET('Sample 1'!$B$1,('Sample 1'!$B$50-1),18))))</f>
        <v>0</v>
      </c>
      <c r="K14" s="334" t="s">
        <v>68</v>
      </c>
      <c r="L14" s="334" t="s">
        <v>68</v>
      </c>
      <c r="M14" s="334" t="s">
        <v>68</v>
      </c>
      <c r="N14" s="335" t="s">
        <v>68</v>
      </c>
      <c r="O14" s="217"/>
    </row>
    <row r="15" spans="1:15" s="232" customFormat="1" ht="43.9" customHeight="1" x14ac:dyDescent="0.35">
      <c r="A15" s="180"/>
      <c r="B15" s="227">
        <f ca="1">IF('Sample 2'!$B$50=0,"",-ABS('Sample 2'!$D$14))</f>
        <v>-53.000999999999998</v>
      </c>
      <c r="C15" s="228" t="str">
        <f ca="1">IF( 'Sample 2'!$B$50=0,"",CELL("contents",OFFSET( 'Sample 2'!$B$1,( 'Sample 2'!$B$50-1),4)))</f>
        <v>07/10/2020:16:44:24</v>
      </c>
      <c r="D15" s="229">
        <f ca="1">IF( 'Sample 2'!$B$50=0,"",CELL("contents",OFFSET( 'Sample 2'!$B$1,( 'Sample 2'!$B$50-1),5)))</f>
        <v>500</v>
      </c>
      <c r="E15" s="230" t="s">
        <v>152</v>
      </c>
      <c r="F15" s="229">
        <f ca="1">IF( 'Sample 2'!$B$50=0,"",CELL("contents",OFFSET( 'Sample 2'!$B$1,( 'Sample 2'!$B$50-1),6)))</f>
        <v>79</v>
      </c>
      <c r="G15" s="230">
        <f ca="1">IF( 'Sample 2'!$B$50=0,"",CELL("contents",OFFSET( 'Sample 2'!$B$1,( 'Sample 2'!$B$50-1),8)))</f>
        <v>0.49</v>
      </c>
      <c r="H15" s="230">
        <f ca="1">IF( 'Sample 2'!$B$50=0,"",CELL("contents",OFFSET( 'Sample 2'!$B$1,( 'Sample 2'!$B$50-1),10)))</f>
        <v>6.59</v>
      </c>
      <c r="I15" s="231">
        <f ca="1">IF( 'Sample 2'!$B$50=0,"",CELL("contents",OFFSET( 'Sample 2'!$B$1,( 'Sample 2'!$B$50-1),12)))</f>
        <v>-172</v>
      </c>
      <c r="J15" s="333">
        <f ca="1">IF('Sample 2'!$B$50=0,"",IF(CELL("contents",OFFSET('Sample 2'!$B$1,('Sample 2'!$B$50-1),18))="","",CELL("contents",OFFSET('Sample 2'!$B$1,('Sample 2'!$B$50-1),18))))</f>
        <v>0</v>
      </c>
      <c r="K15" s="334" t="s">
        <v>68</v>
      </c>
      <c r="L15" s="334" t="s">
        <v>68</v>
      </c>
      <c r="M15" s="334" t="s">
        <v>68</v>
      </c>
      <c r="N15" s="335" t="s">
        <v>68</v>
      </c>
      <c r="O15" s="217"/>
    </row>
    <row r="16" spans="1:15" s="232" customFormat="1" ht="43.9" customHeight="1" x14ac:dyDescent="0.35">
      <c r="A16" s="180"/>
      <c r="B16" s="227">
        <f ca="1">IF( 'Sample 3'!$B$50=0,"",-ABS( 'Sample 3'!$D$14))</f>
        <v>-58</v>
      </c>
      <c r="C16" s="228" t="str">
        <f ca="1">IF( 'Sample 3'!$B$50=0,"",CELL("contents",OFFSET( 'Sample 3'!$B$1,( 'Sample 3'!$B$50-1),4)))</f>
        <v>07/11/2020:12:33:50</v>
      </c>
      <c r="D16" s="229">
        <f ca="1">IF( 'Sample 3'!$B$50=0,"",CELL("contents",OFFSET( 'Sample 3'!$B$1,( 'Sample 3'!$B$50-1),5)))</f>
        <v>510</v>
      </c>
      <c r="E16" s="230" t="s">
        <v>152</v>
      </c>
      <c r="F16" s="229">
        <f ca="1">IF( 'Sample 3'!$B$50=0,"",CELL("contents",OFFSET( 'Sample 3'!$B$1,( 'Sample 3'!$B$50-1),6)))</f>
        <v>61</v>
      </c>
      <c r="G16" s="230">
        <f ca="1">IF( 'Sample 3'!$B$50=0,"",CELL("contents",OFFSET( 'Sample 3'!$B$1,( 'Sample 3'!$B$50-1),8)))</f>
        <v>2.64</v>
      </c>
      <c r="H16" s="230">
        <f ca="1">IF( 'Sample 3'!$B$50=0,"",CELL("contents",OFFSET( 'Sample 3'!$B$1,( 'Sample 3'!$B$50-1),10)))</f>
        <v>6.29</v>
      </c>
      <c r="I16" s="231">
        <f ca="1">IF( 'Sample 3'!$B$50=0,"",CELL("contents",OFFSET( 'Sample 3'!$B$1,( 'Sample 3'!$B$50-1),12)))</f>
        <v>-58</v>
      </c>
      <c r="J16" s="333">
        <f ca="1">IF('Sample 3'!$B$50=0,"",IF(CELL("contents",OFFSET('Sample 3'!$B$1,('Sample 3'!$B$50-1),18))="","",CELL("contents",OFFSET('Sample 3'!$B$1,('Sample 3'!$B$50-1),18))))</f>
        <v>0</v>
      </c>
      <c r="K16" s="334" t="s">
        <v>68</v>
      </c>
      <c r="L16" s="334" t="s">
        <v>68</v>
      </c>
      <c r="M16" s="334" t="s">
        <v>68</v>
      </c>
      <c r="N16" s="335" t="s">
        <v>68</v>
      </c>
      <c r="O16" s="217"/>
    </row>
    <row r="17" spans="1:15" s="232" customFormat="1" ht="43.9" customHeight="1" x14ac:dyDescent="0.35">
      <c r="A17" s="180"/>
      <c r="B17" s="227">
        <f ca="1">IF( 'Sample 4'!$B$50=0,"",-ABS( 'Sample 4'!$D$14))</f>
        <v>-60.2</v>
      </c>
      <c r="C17" s="228" t="s">
        <v>145</v>
      </c>
      <c r="D17" s="229">
        <f ca="1">IF( 'Sample 4'!$B$50=0,"",CELL("contents",OFFSET( 'Sample 4'!$B$1,( 'Sample 4'!$B$50-1),5)))</f>
        <v>500</v>
      </c>
      <c r="E17" s="230" t="s">
        <v>152</v>
      </c>
      <c r="F17" s="229">
        <f ca="1">IF( 'Sample 4'!$B$50=0,"",CELL("contents",OFFSET( 'Sample 4'!$B$1,( 'Sample 4'!$B$50-1),6)))</f>
        <v>102</v>
      </c>
      <c r="G17" s="230">
        <f ca="1">IF( 'Sample 4'!$B$50=0,"",CELL("contents",OFFSET( 'Sample 4'!$B$1,( 'Sample 4'!$B$50-1),8)))</f>
        <v>3.03</v>
      </c>
      <c r="H17" s="230">
        <f ca="1">IF( 'Sample 4'!$B$50=0,"",CELL("contents",OFFSET( 'Sample 4'!$B$1,( 'Sample 4'!$B$50-1),10)))</f>
        <v>6.05</v>
      </c>
      <c r="I17" s="231">
        <f ca="1">IF( 'Sample 4'!$B$50=0,"",CELL("contents",OFFSET( 'Sample 4'!$B$1,( 'Sample 4'!$B$50-1),12)))</f>
        <v>7</v>
      </c>
      <c r="J17" s="333">
        <f ca="1">IF('Sample 4'!$B$50=0,"",IF(CELL("contents",OFFSET('Sample 4'!$B$1,('Sample 4'!$B$50-1),18))="","",CELL("contents",OFFSET('Sample 4'!$B$1,('Sample 4'!$B$50-1),18))))</f>
        <v>0</v>
      </c>
      <c r="K17" s="334" t="s">
        <v>68</v>
      </c>
      <c r="L17" s="334" t="s">
        <v>68</v>
      </c>
      <c r="M17" s="334" t="s">
        <v>68</v>
      </c>
      <c r="N17" s="335" t="s">
        <v>68</v>
      </c>
      <c r="O17" s="217"/>
    </row>
    <row r="18" spans="1:15" s="232" customFormat="1" ht="43.9" customHeight="1" x14ac:dyDescent="0.35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3" t="str">
        <f ca="1">IF('Sample 5'!$B$50=0,"",IF(CELL("contents",OFFSET('Sample 5'!$B$1,('Sample 5'!$B$50-1),18))="","",CELL("contents",OFFSET('Sample 5'!$B$1,('Sample 5'!$B$50-1),18))))</f>
        <v/>
      </c>
      <c r="K18" s="334" t="s">
        <v>68</v>
      </c>
      <c r="L18" s="334" t="s">
        <v>68</v>
      </c>
      <c r="M18" s="334" t="s">
        <v>68</v>
      </c>
      <c r="N18" s="335" t="s">
        <v>68</v>
      </c>
      <c r="O18" s="217"/>
    </row>
    <row r="19" spans="1:15" s="232" customFormat="1" ht="43.9" customHeight="1" x14ac:dyDescent="0.35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3" t="str">
        <f ca="1">IF('Sample 6'!$B$50=0,"",IF(CELL("contents",OFFSET('Sample 6'!$B$1,('Sample 6'!$B$50-1),18))="","",CELL("contents",OFFSET('Sample 6'!$B$1,('Sample 6'!$B$50-1),18))))</f>
        <v/>
      </c>
      <c r="K19" s="334" t="s">
        <v>68</v>
      </c>
      <c r="L19" s="334" t="s">
        <v>68</v>
      </c>
      <c r="M19" s="334" t="s">
        <v>68</v>
      </c>
      <c r="N19" s="335" t="s">
        <v>68</v>
      </c>
      <c r="O19" s="217"/>
    </row>
    <row r="20" spans="1:15" s="232" customFormat="1" ht="43.9" customHeight="1" x14ac:dyDescent="0.35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3" t="str">
        <f ca="1">IF('Sample 7'!$B$50=0,"",IF(CELL("contents",OFFSET('Sample 7'!$B$1,('Sample 7'!$B$50-1),18))="","",CELL("contents",OFFSET('Sample 7'!$B$1,('Sample 7'!$B$50-1),18))))</f>
        <v/>
      </c>
      <c r="K20" s="334" t="s">
        <v>68</v>
      </c>
      <c r="L20" s="334" t="s">
        <v>68</v>
      </c>
      <c r="M20" s="334" t="s">
        <v>68</v>
      </c>
      <c r="N20" s="335" t="s">
        <v>68</v>
      </c>
      <c r="O20" s="217"/>
    </row>
    <row r="21" spans="1:15" s="232" customFormat="1" ht="43.9" customHeight="1" x14ac:dyDescent="0.35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3" t="str">
        <f ca="1">IF('Sample 8'!$B$50=0,"",IF(CELL("contents",OFFSET('Sample 8'!$B$1,('Sample 8'!$B$50-1),18))="","",CELL("contents",OFFSET('Sample 8'!$B$1,('Sample 8'!$B$50-1),18))))</f>
        <v/>
      </c>
      <c r="K21" s="334" t="s">
        <v>68</v>
      </c>
      <c r="L21" s="334" t="s">
        <v>68</v>
      </c>
      <c r="M21" s="334" t="s">
        <v>68</v>
      </c>
      <c r="N21" s="335" t="s">
        <v>68</v>
      </c>
      <c r="O21" s="217"/>
    </row>
    <row r="22" spans="1:15" s="232" customFormat="1" ht="43.9" customHeight="1" x14ac:dyDescent="0.35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3" t="str">
        <f ca="1">IF('Sample 9'!$B$50=0,"",IF(CELL("contents",OFFSET('Sample 9'!$B$1,('Sample 9'!$B$50-1),18))="","",CELL("contents",OFFSET('Sample 9'!$B$1,('Sample 9'!$B$50-1),18))))</f>
        <v/>
      </c>
      <c r="K22" s="334" t="s">
        <v>68</v>
      </c>
      <c r="L22" s="334" t="s">
        <v>68</v>
      </c>
      <c r="M22" s="334" t="s">
        <v>68</v>
      </c>
      <c r="N22" s="335" t="s">
        <v>68</v>
      </c>
      <c r="O22" s="217"/>
    </row>
    <row r="23" spans="1:15" s="232" customFormat="1" ht="43.9" customHeight="1" x14ac:dyDescent="0.35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3" t="str">
        <f ca="1">IF('Sample 10'!$B$50=0,"",IF(CELL("contents",OFFSET('Sample 10'!$B$1,('Sample 10'!$B$50-1),18))="","",CELL("contents",OFFSET('Sample 10'!$B$1,('Sample 10'!$B$50-1),18))))</f>
        <v/>
      </c>
      <c r="K23" s="334" t="s">
        <v>68</v>
      </c>
      <c r="L23" s="334" t="s">
        <v>68</v>
      </c>
      <c r="M23" s="334" t="s">
        <v>68</v>
      </c>
      <c r="N23" s="335" t="s">
        <v>68</v>
      </c>
      <c r="O23" s="217"/>
    </row>
    <row r="24" spans="1:15" s="232" customFormat="1" ht="43.9" customHeight="1" x14ac:dyDescent="0.35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3" t="str">
        <f ca="1">IF('Sample 11'!$B$50=0,"",IF(CELL("contents",OFFSET('Sample 11'!$B$1,('Sample 11'!$B$50-1),18))="","",CELL("contents",OFFSET('Sample 11'!$B$1,('Sample 11'!$B$50-1),18))))</f>
        <v/>
      </c>
      <c r="K24" s="334" t="s">
        <v>68</v>
      </c>
      <c r="L24" s="334" t="s">
        <v>68</v>
      </c>
      <c r="M24" s="334" t="s">
        <v>68</v>
      </c>
      <c r="N24" s="335" t="s">
        <v>68</v>
      </c>
      <c r="O24" s="217"/>
    </row>
    <row r="25" spans="1:15" s="232" customFormat="1" ht="43.9" customHeight="1" x14ac:dyDescent="0.35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3" t="str">
        <f ca="1">IF('Sample 12'!$B$50=0,"",IF(CELL("contents",OFFSET('Sample 12'!$B$1,('Sample 12'!$B$50-1),18))="","",CELL("contents",OFFSET('Sample 12'!$B$1,('Sample 12'!$B$50-1),18))))</f>
        <v/>
      </c>
      <c r="K25" s="334" t="s">
        <v>68</v>
      </c>
      <c r="L25" s="334" t="s">
        <v>68</v>
      </c>
      <c r="M25" s="334" t="s">
        <v>68</v>
      </c>
      <c r="N25" s="335" t="s">
        <v>68</v>
      </c>
      <c r="O25" s="217"/>
    </row>
    <row r="26" spans="1:15" s="232" customFormat="1" ht="43.9" customHeight="1" x14ac:dyDescent="0.35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3" t="str">
        <f ca="1">IF('Sample 13'!$B$50=0,"",IF(CELL("contents",OFFSET('Sample 13'!$B$1,('Sample 13'!$B$50-1),18))="","",CELL("contents",OFFSET('Sample 13'!$B$1,('Sample 13'!$B$50-1),18))))</f>
        <v/>
      </c>
      <c r="K26" s="334" t="s">
        <v>68</v>
      </c>
      <c r="L26" s="334" t="s">
        <v>68</v>
      </c>
      <c r="M26" s="334" t="s">
        <v>68</v>
      </c>
      <c r="N26" s="335" t="s">
        <v>68</v>
      </c>
      <c r="O26" s="217"/>
    </row>
    <row r="27" spans="1:15" s="232" customFormat="1" ht="43.9" customHeight="1" x14ac:dyDescent="0.35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3" t="str">
        <f ca="1">IF('Sample 14'!$B$50=0,"",IF(CELL("contents",OFFSET('Sample 14'!$B$1,('Sample 14'!$B$50-1),18))="","",CELL("contents",OFFSET('Sample 14'!$B$1,('Sample 14'!$B$50-1),18))))</f>
        <v/>
      </c>
      <c r="K27" s="334" t="s">
        <v>68</v>
      </c>
      <c r="L27" s="334" t="s">
        <v>68</v>
      </c>
      <c r="M27" s="334" t="s">
        <v>68</v>
      </c>
      <c r="N27" s="335" t="s">
        <v>68</v>
      </c>
      <c r="O27" s="217"/>
    </row>
    <row r="28" spans="1:15" s="232" customFormat="1" ht="43.9" customHeight="1" x14ac:dyDescent="0.35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3" t="str">
        <f ca="1">IF('Sample 15'!$B$50=0,"",IF(CELL("contents",OFFSET('Sample 15'!$B$1,('Sample 15'!$B$50-1),18))="","",CELL("contents",OFFSET('Sample 15'!$B$1,('Sample 15'!$B$50-1),18))))</f>
        <v/>
      </c>
      <c r="K28" s="334" t="s">
        <v>68</v>
      </c>
      <c r="L28" s="334" t="s">
        <v>68</v>
      </c>
      <c r="M28" s="334" t="s">
        <v>68</v>
      </c>
      <c r="N28" s="335" t="s">
        <v>68</v>
      </c>
      <c r="O28" s="217"/>
    </row>
    <row r="29" spans="1:15" s="232" customFormat="1" ht="43.9" customHeight="1" x14ac:dyDescent="0.35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3" t="str">
        <f ca="1">IF('Sample 16'!$B$50=0,"",IF(CELL("contents",OFFSET('Sample 16'!$B$1,('Sample 16'!$B$50-1),18))="","",CELL("contents",OFFSET('Sample 16'!$B$1,('Sample 16'!$B$50-1),18))))</f>
        <v/>
      </c>
      <c r="K29" s="334" t="s">
        <v>68</v>
      </c>
      <c r="L29" s="334" t="s">
        <v>68</v>
      </c>
      <c r="M29" s="334" t="s">
        <v>68</v>
      </c>
      <c r="N29" s="335" t="s">
        <v>68</v>
      </c>
      <c r="O29" s="217"/>
    </row>
    <row r="30" spans="1:15" s="232" customFormat="1" ht="43.9" customHeight="1" x14ac:dyDescent="0.35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3" t="str">
        <f ca="1">IF('Sample 17'!$B$50=0,"",IF(CELL("contents",OFFSET('Sample 17'!$B$1,('Sample 17'!$B$50-1),18))="","",CELL("contents",OFFSET('Sample 17'!$B$1,('Sample 17'!$B$50-1),18))))</f>
        <v/>
      </c>
      <c r="K30" s="334" t="s">
        <v>68</v>
      </c>
      <c r="L30" s="334" t="s">
        <v>68</v>
      </c>
      <c r="M30" s="334" t="s">
        <v>68</v>
      </c>
      <c r="N30" s="335" t="s">
        <v>68</v>
      </c>
      <c r="O30" s="217"/>
    </row>
    <row r="31" spans="1:15" s="232" customFormat="1" ht="43.9" customHeight="1" x14ac:dyDescent="0.35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3" t="str">
        <f ca="1">IF('Sample 18'!$B$50=0,"",IF(CELL("contents",OFFSET('Sample 18'!$B$1,('Sample 18'!$B$50-1),18))="","",CELL("contents",OFFSET('Sample 18'!$B$1,('Sample 18'!$B$50-1),18))))</f>
        <v/>
      </c>
      <c r="K31" s="334" t="s">
        <v>68</v>
      </c>
      <c r="L31" s="334" t="s">
        <v>68</v>
      </c>
      <c r="M31" s="334" t="s">
        <v>68</v>
      </c>
      <c r="N31" s="335" t="s">
        <v>68</v>
      </c>
      <c r="O31" s="217"/>
    </row>
    <row r="32" spans="1:15" s="232" customFormat="1" ht="43.9" customHeight="1" x14ac:dyDescent="0.35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3" t="str">
        <f ca="1">IF('Sample 19'!$B$50=0,"",IF(CELL("contents",OFFSET('Sample 19'!$B$1,('Sample 19'!$B$50-1),18))="","",CELL("contents",OFFSET('Sample 19'!$B$1,('Sample 19'!$B$50-1),18))))</f>
        <v/>
      </c>
      <c r="K32" s="334" t="s">
        <v>68</v>
      </c>
      <c r="L32" s="334" t="s">
        <v>68</v>
      </c>
      <c r="M32" s="334" t="s">
        <v>68</v>
      </c>
      <c r="N32" s="335" t="s">
        <v>68</v>
      </c>
      <c r="O32" s="217"/>
    </row>
    <row r="33" spans="1:15" s="232" customFormat="1" ht="43.9" customHeight="1" x14ac:dyDescent="0.35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3" t="str">
        <f ca="1">IF('Sample 20'!$B$50=0,"",IF(CELL("contents",OFFSET('Sample 20'!$B$1,('Sample 20'!$B$50-1),18))="","",CELL("contents",OFFSET('Sample 20'!$B$1,('Sample 20'!$B$50-1),18))))</f>
        <v/>
      </c>
      <c r="K33" s="334" t="s">
        <v>68</v>
      </c>
      <c r="L33" s="334" t="s">
        <v>68</v>
      </c>
      <c r="M33" s="334" t="s">
        <v>68</v>
      </c>
      <c r="N33" s="335" t="s">
        <v>68</v>
      </c>
      <c r="O33" s="217"/>
    </row>
    <row r="34" spans="1:15" s="232" customFormat="1" ht="43.9" customHeight="1" x14ac:dyDescent="0.35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3" t="str">
        <f ca="1">IF('Sample 21'!$B$50=0,"",IF(CELL("contents",OFFSET('Sample 21'!$B$1,('Sample 21'!$B$50-1),18))="","",CELL("contents",OFFSET('Sample 21'!$B$1,('Sample 21'!$B$50-1),18))))</f>
        <v/>
      </c>
      <c r="K34" s="334" t="s">
        <v>68</v>
      </c>
      <c r="L34" s="334" t="s">
        <v>68</v>
      </c>
      <c r="M34" s="334" t="s">
        <v>68</v>
      </c>
      <c r="N34" s="335" t="s">
        <v>68</v>
      </c>
      <c r="O34" s="217"/>
    </row>
    <row r="35" spans="1:15" s="232" customFormat="1" ht="43.9" customHeight="1" x14ac:dyDescent="0.35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3" t="str">
        <f ca="1">IF('Sample 22'!$B$50=0,"",IF(CELL("contents",OFFSET('Sample 22'!$B$1,('Sample 22'!$B$50-1),18))="","",CELL("contents",OFFSET('Sample 22'!$B$1,('Sample 22'!$B$50-1),18))))</f>
        <v/>
      </c>
      <c r="K35" s="334" t="s">
        <v>68</v>
      </c>
      <c r="L35" s="334" t="s">
        <v>68</v>
      </c>
      <c r="M35" s="334" t="s">
        <v>68</v>
      </c>
      <c r="N35" s="335" t="s">
        <v>68</v>
      </c>
      <c r="O35" s="217"/>
    </row>
    <row r="36" spans="1:15" s="232" customFormat="1" ht="43.9" customHeight="1" x14ac:dyDescent="0.35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3" t="str">
        <f ca="1">IF('Sample 23'!$B$50=0,"",IF(CELL("contents",OFFSET('Sample 23'!$B$1,('Sample 23'!$B$50-1),18))="","",CELL("contents",OFFSET('Sample 23'!$B$1,('Sample 23'!$B$50-1),18))))</f>
        <v/>
      </c>
      <c r="K36" s="334" t="s">
        <v>68</v>
      </c>
      <c r="L36" s="334" t="s">
        <v>68</v>
      </c>
      <c r="M36" s="334" t="s">
        <v>68</v>
      </c>
      <c r="N36" s="335" t="s">
        <v>68</v>
      </c>
      <c r="O36" s="217"/>
    </row>
    <row r="37" spans="1:15" ht="10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6"/>
      <c r="M39" s="346"/>
      <c r="N39" s="346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3" orientation="portrait" r:id="rId1"/>
  <headerFooter alignWithMargins="0">
    <oddFooter>&amp;L&amp;8&amp;Z&amp;F</oddFooter>
  </headerFooter>
  <ignoredErrors>
    <ignoredError sqref="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5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6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7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8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9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10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11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14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8"/>
  <sheetViews>
    <sheetView topLeftCell="B8" zoomScale="60" zoomScaleNormal="60" zoomScaleSheetLayoutView="75" workbookViewId="0">
      <selection activeCell="L19" sqref="L19"/>
    </sheetView>
  </sheetViews>
  <sheetFormatPr defaultColWidth="12.1796875" defaultRowHeight="10" x14ac:dyDescent="0.2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8" width="17.26953125" style="4" customWidth="1"/>
    <col min="9" max="9" width="13.1796875" style="4" customWidth="1"/>
    <col min="10" max="10" width="24.81640625" style="4" customWidth="1"/>
    <col min="11" max="11" width="14.26953125" style="4" customWidth="1"/>
    <col min="12" max="12" width="25.453125" style="4" customWidth="1"/>
    <col min="13" max="13" width="1.7265625" style="4" customWidth="1"/>
    <col min="14" max="16384" width="12.1796875" style="4"/>
  </cols>
  <sheetData>
    <row r="1" spans="1:13" ht="10" customHeight="1" x14ac:dyDescent="0.2">
      <c r="B1" s="1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"/>
    </row>
    <row r="2" spans="1:13" ht="10" customHeight="1" x14ac:dyDescent="0.2">
      <c r="B2" s="73"/>
      <c r="C2" s="356" t="s">
        <v>65</v>
      </c>
      <c r="D2" s="357"/>
      <c r="E2" s="357"/>
      <c r="F2" s="357"/>
      <c r="G2" s="357"/>
      <c r="H2" s="357"/>
      <c r="I2" s="357"/>
      <c r="J2" s="357"/>
      <c r="M2" s="14"/>
    </row>
    <row r="3" spans="1:13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M3" s="14"/>
    </row>
    <row r="4" spans="1:13" ht="25.15" customHeight="1" x14ac:dyDescent="0.3">
      <c r="B4" s="73"/>
      <c r="C4" s="351" t="s">
        <v>52</v>
      </c>
      <c r="D4" s="352" t="str">
        <f>'Groundwater Profile Log'!C2</f>
        <v>Trinity</v>
      </c>
      <c r="E4" s="108"/>
      <c r="F4" s="358"/>
      <c r="G4" s="358"/>
      <c r="H4" s="146"/>
      <c r="I4" s="359" t="s">
        <v>14</v>
      </c>
      <c r="J4" s="359"/>
      <c r="K4" s="300" t="str">
        <f>Front!M2</f>
        <v>DPT25</v>
      </c>
      <c r="M4" s="14" t="s">
        <v>13</v>
      </c>
    </row>
    <row r="5" spans="1:13" s="9" customFormat="1" ht="13" customHeight="1" x14ac:dyDescent="0.3">
      <c r="B5" s="101"/>
      <c r="C5" s="351"/>
      <c r="D5" s="352"/>
      <c r="E5" s="108"/>
      <c r="F5" s="358"/>
      <c r="G5" s="358"/>
      <c r="H5" s="146"/>
      <c r="I5" s="359"/>
      <c r="J5" s="359"/>
      <c r="K5" s="110"/>
      <c r="M5" s="13"/>
    </row>
    <row r="6" spans="1:13" s="9" customFormat="1" ht="13" customHeight="1" x14ac:dyDescent="0.3">
      <c r="B6" s="101"/>
      <c r="C6" s="111"/>
      <c r="D6" s="104"/>
      <c r="E6" s="104"/>
      <c r="F6" s="358"/>
      <c r="G6" s="358"/>
      <c r="H6" s="146"/>
      <c r="I6" s="110"/>
      <c r="J6" s="104"/>
      <c r="K6" s="297"/>
      <c r="M6" s="13"/>
    </row>
    <row r="7" spans="1:13" ht="22.5" customHeight="1" x14ac:dyDescent="0.25">
      <c r="B7" s="73"/>
      <c r="C7" s="112" t="s">
        <v>18</v>
      </c>
      <c r="D7" s="105">
        <f>'Groundwater Profile Log'!C5</f>
        <v>42561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Gas</v>
      </c>
      <c r="M7" s="14"/>
    </row>
    <row r="8" spans="1:13" ht="23.15" customHeight="1" x14ac:dyDescent="0.25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37.577934999999997</v>
      </c>
      <c r="M8" s="14"/>
    </row>
    <row r="9" spans="1:13" s="9" customFormat="1" ht="23.15" customHeight="1" x14ac:dyDescent="0.4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69.981874000000005</v>
      </c>
      <c r="M9" s="13"/>
    </row>
    <row r="10" spans="1:13" s="9" customFormat="1" ht="23.15" customHeight="1" x14ac:dyDescent="0.4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8" t="str">
        <f>Front!L8</f>
        <v>40-45 PSI</v>
      </c>
      <c r="M10" s="13"/>
    </row>
    <row r="11" spans="1:13" ht="16.899999999999999" customHeight="1" x14ac:dyDescent="0.25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5">
      <c r="B12" s="7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14"/>
    </row>
    <row r="13" spans="1:13" s="7" customFormat="1" ht="34.15" customHeight="1" x14ac:dyDescent="0.4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60" t="s">
        <v>73</v>
      </c>
      <c r="M13" s="31"/>
    </row>
    <row r="14" spans="1:13" ht="13" customHeight="1" x14ac:dyDescent="0.3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1"/>
      <c r="M14" s="31"/>
    </row>
    <row r="15" spans="1:13" s="24" customFormat="1" ht="9.65" customHeight="1" x14ac:dyDescent="0.25">
      <c r="B15" s="17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23"/>
    </row>
    <row r="16" spans="1:13" s="10" customFormat="1" ht="40" customHeight="1" x14ac:dyDescent="0.2">
      <c r="A16" s="10" t="e">
        <f ca="1">IF(#REF!&lt;&gt;"",CELL("ROW",#REF!),"")</f>
        <v>#REF!</v>
      </c>
      <c r="B16" s="73"/>
      <c r="C16" s="173">
        <v>-42.997799999999998</v>
      </c>
      <c r="D16" s="173" t="s">
        <v>83</v>
      </c>
      <c r="E16" s="303">
        <f>IF(ISNUMBER(C16), LOOKUP(D16,{"IK Decreased When Hammer Stopped","IK Increased When Hammer Stopped","No Change When Hammer Stopped"},{1,2,3}), "")</f>
        <v>1</v>
      </c>
      <c r="F16" s="173">
        <v>53.364199999999997</v>
      </c>
      <c r="G16" s="174">
        <v>80</v>
      </c>
      <c r="H16" s="174">
        <v>0.82569999999999999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40" customHeight="1" x14ac:dyDescent="0.2">
      <c r="A17" s="10" t="e">
        <f ca="1">IF(#REF!&lt;&gt;"",CELL("ROW",#REF!),"")</f>
        <v>#REF!</v>
      </c>
      <c r="B17" s="73"/>
      <c r="C17" s="173">
        <v>-44.8</v>
      </c>
      <c r="D17" s="173" t="s">
        <v>86</v>
      </c>
      <c r="E17" s="303">
        <f>IF(ISNUMBER(C17), LOOKUP(D17,{"IK Decreased When Hammer Stopped","IK Increased When Hammer Stopped","No Change When Hammer Stopped"},{1,2,3}), "")</f>
        <v>3</v>
      </c>
      <c r="F17" s="308">
        <v>186.49010000000001</v>
      </c>
      <c r="G17" s="174">
        <v>80</v>
      </c>
      <c r="H17" s="174">
        <v>4.9059999999999997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40" customHeight="1" x14ac:dyDescent="0.2">
      <c r="A18" s="10" t="e">
        <f ca="1">IF(#REF!&lt;&gt;"",CELL("ROW",#REF!),"")</f>
        <v>#REF!</v>
      </c>
      <c r="B18" s="73"/>
      <c r="C18" s="173">
        <v>-47.9</v>
      </c>
      <c r="D18" s="173" t="s">
        <v>86</v>
      </c>
      <c r="E18" s="303">
        <f>IF(ISNUMBER(C18), LOOKUP(D18,{"IK Decreased When Hammer Stopped","IK Increased When Hammer Stopped","No Change When Hammer Stopped"},{1,2,3}), "")</f>
        <v>3</v>
      </c>
      <c r="F18" s="308">
        <v>176.94720000000001</v>
      </c>
      <c r="G18" s="174">
        <v>80</v>
      </c>
      <c r="H18" s="174">
        <v>4.3807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40" customHeight="1" x14ac:dyDescent="0.2">
      <c r="A19" s="10" t="e">
        <f ca="1">IF(#REF!&lt;&gt;"",CELL("ROW",#REF!),"")</f>
        <v>#REF!</v>
      </c>
      <c r="B19" s="73"/>
      <c r="C19" s="173">
        <v>-53.001199999999997</v>
      </c>
      <c r="D19" s="173" t="s">
        <v>86</v>
      </c>
      <c r="E19" s="303">
        <f>IF(ISNUMBER(C19), LOOKUP(D19,{"IK Decreased When Hammer Stopped","IK Increased When Hammer Stopped","No Change When Hammer Stopped"},{1,2,3}), "")</f>
        <v>3</v>
      </c>
      <c r="F19" s="308">
        <v>181.24369999999999</v>
      </c>
      <c r="G19" s="174">
        <v>80</v>
      </c>
      <c r="H19" s="174">
        <v>4.6082999999999998</v>
      </c>
      <c r="I19" s="173" t="s">
        <v>89</v>
      </c>
      <c r="J19" s="174" t="s">
        <v>93</v>
      </c>
      <c r="K19" s="303">
        <f>IF(ISNUMBER(C19),LOOKUP(J19,{"Broken Down Hole equipment","NA","Reached Target Depth","ROP Dropped Below Threshold","Sudden Hard Refusal"},{7,11,8,9,10}),"")</f>
        <v>9</v>
      </c>
      <c r="L19" s="284"/>
      <c r="M19" s="14"/>
    </row>
    <row r="20" spans="1:13" s="10" customFormat="1" ht="40" customHeight="1" x14ac:dyDescent="0.2">
      <c r="A20" s="10" t="e">
        <f ca="1">IF(#REF!&lt;&gt;"",CELL("ROW",#REF!),"")</f>
        <v>#REF!</v>
      </c>
      <c r="B20" s="73"/>
      <c r="C20" s="173">
        <v>-57.7</v>
      </c>
      <c r="D20" s="173" t="s">
        <v>86</v>
      </c>
      <c r="E20" s="303">
        <f>IF(ISNUMBER(C20), LOOKUP(D20,{"IK Decreased When Hammer Stopped","IK Increased When Hammer Stopped","No Change When Hammer Stopped"},{1,2,3}), "")</f>
        <v>3</v>
      </c>
      <c r="F20" s="308">
        <v>170.4813</v>
      </c>
      <c r="G20" s="174">
        <v>100</v>
      </c>
      <c r="H20" s="174">
        <v>4.8939000000000004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40" customHeight="1" x14ac:dyDescent="0.2">
      <c r="A21" s="10" t="e">
        <f ca="1">IF(#REF!&lt;&gt;"",CELL("ROW",#REF!),"")</f>
        <v>#REF!</v>
      </c>
      <c r="B21" s="73"/>
      <c r="C21" s="173">
        <v>-58</v>
      </c>
      <c r="D21" s="173" t="s">
        <v>86</v>
      </c>
      <c r="E21" s="303">
        <f>IF(ISNUMBER(C21), LOOKUP(D21,{"IK Decreased When Hammer Stopped","IK Increased When Hammer Stopped","No Change When Hammer Stopped"},{1,2,3}), "")</f>
        <v>3</v>
      </c>
      <c r="F21" s="308">
        <v>163.11920000000001</v>
      </c>
      <c r="G21" s="174">
        <v>100</v>
      </c>
      <c r="H21" s="174">
        <v>4.4062000000000001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40" customHeight="1" x14ac:dyDescent="0.2">
      <c r="A22" s="10" t="e">
        <f ca="1">IF(#REF!&lt;&gt;"",CELL("ROW",#REF!),"")</f>
        <v>#REF!</v>
      </c>
      <c r="B22" s="73"/>
      <c r="C22" s="173">
        <v>-60.5</v>
      </c>
      <c r="D22" s="173" t="s">
        <v>86</v>
      </c>
      <c r="E22" s="303">
        <f>IF(ISNUMBER(C22), LOOKUP(D22,{"IK Decreased When Hammer Stopped","IK Increased When Hammer Stopped","No Change When Hammer Stopped"},{1,2,3}), "")</f>
        <v>3</v>
      </c>
      <c r="F22" s="308">
        <v>25.8703</v>
      </c>
      <c r="G22" s="174">
        <v>100</v>
      </c>
      <c r="H22" s="174">
        <v>0.38140000000000002</v>
      </c>
      <c r="I22" s="173" t="s">
        <v>92</v>
      </c>
      <c r="J22" s="174" t="s">
        <v>93</v>
      </c>
      <c r="K22" s="303">
        <f>IF(ISNUMBER(C22),LOOKUP(J22,{"Broken Down Hole equipment","NA","Reached Target Depth","ROP Dropped Below Threshold","Sudden Hard Refusal"},{7,11,8,9,10}),"")</f>
        <v>9</v>
      </c>
      <c r="L22" s="284"/>
      <c r="M22" s="14"/>
    </row>
    <row r="23" spans="1:13" s="10" customFormat="1" ht="40" customHeight="1" x14ac:dyDescent="0.2">
      <c r="A23" s="10" t="e">
        <f ca="1">IF(#REF!&lt;&gt;"",CELL("ROW",#REF!),"")</f>
        <v>#REF!</v>
      </c>
      <c r="B23" s="73"/>
      <c r="C23" s="173"/>
      <c r="D23" s="248"/>
      <c r="E23" s="303" t="str">
        <f>IF(ISNUMBER(C23), LOOKUP(D23,{"IK Decreased When Hammer Stopped","IK Increased When Hammer Stopped","No Change When Hammer Stopped"},{1,2,3}), "")</f>
        <v/>
      </c>
      <c r="F23" s="282"/>
      <c r="G23" s="174"/>
      <c r="H23" s="283"/>
      <c r="I23" s="281"/>
      <c r="J23" s="253"/>
      <c r="K23" s="303" t="str">
        <f>IF(ISNUMBER(C23),LOOKUP(J23,{"Broken Down Hole equipment","NA","Reached Target Depth","ROP Dropped Below Threshold","Sudden Hard Refusal"},{7,11,8,9,10}),"")</f>
        <v/>
      </c>
      <c r="L23" s="284"/>
      <c r="M23" s="14"/>
    </row>
    <row r="24" spans="1:13" s="10" customFormat="1" ht="40" customHeight="1" x14ac:dyDescent="0.2">
      <c r="A24" s="10" t="e">
        <f ca="1">IF(#REF!&lt;&gt;"",CELL("ROW",#REF!),"")</f>
        <v>#REF!</v>
      </c>
      <c r="B24" s="73"/>
      <c r="C24" s="173"/>
      <c r="D24" s="248"/>
      <c r="E24" s="303" t="str">
        <f>IF(ISNUMBER(C24), LOOKUP(D24,{"IK Decreased When Hammer Stopped","IK Increased When Hammer Stopped","No Change When Hammer Stopped"},{1,2,3}), "")</f>
        <v/>
      </c>
      <c r="F24" s="282"/>
      <c r="G24" s="174"/>
      <c r="H24" s="283"/>
      <c r="I24" s="281"/>
      <c r="J24" s="253"/>
      <c r="K24" s="303" t="str">
        <f>IF(ISNUMBER(C24),LOOKUP(J24,{"Broken Down Hole equipment","NA","Reached Target Depth","ROP Dropped Below Threshold","Sudden Hard Refusal"},{7,11,8,9,10}),"")</f>
        <v/>
      </c>
      <c r="L24" s="284"/>
      <c r="M24" s="14"/>
    </row>
    <row r="25" spans="1:13" s="10" customFormat="1" ht="40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40" customHeight="1" x14ac:dyDescent="0.2">
      <c r="A26" s="10" t="e">
        <f ca="1">IF(#REF!&lt;&gt;"",CELL("ROW",#REF!),"")</f>
        <v>#REF!</v>
      </c>
      <c r="B26" s="73"/>
      <c r="C26" s="173"/>
      <c r="D26" s="173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40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40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40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40" customHeight="1" x14ac:dyDescent="0.2">
      <c r="A30" s="10" t="e">
        <f ca="1">IF(#REF!&lt;&gt;"",CELL("ROW",#REF!),"")</f>
        <v>#REF!</v>
      </c>
      <c r="B30" s="73"/>
      <c r="C30" s="173"/>
      <c r="D30" s="248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40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40" customHeight="1" x14ac:dyDescent="0.2">
      <c r="A32" s="10" t="e">
        <f ca="1">IF(#REF!&lt;&gt;"",CELL("ROW",#REF!),"")</f>
        <v>#REF!</v>
      </c>
      <c r="B32" s="73"/>
      <c r="C32" s="173"/>
      <c r="D32" s="173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40" customHeight="1" x14ac:dyDescent="0.2">
      <c r="A33" s="10" t="e">
        <f ca="1">IF(#REF!&lt;&gt;"",CELL("ROW",#REF!),"")</f>
        <v>#REF!</v>
      </c>
      <c r="B33" s="73"/>
      <c r="C33" s="173"/>
      <c r="D33" s="248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40" customHeight="1" x14ac:dyDescent="0.2">
      <c r="A34" s="10" t="e">
        <f ca="1">IF(#REF!&lt;&gt;"",CELL("ROW",#REF!),"")</f>
        <v>#REF!</v>
      </c>
      <c r="B34" s="73"/>
      <c r="C34" s="173"/>
      <c r="D34" s="173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5"/>
      <c r="M34" s="14"/>
    </row>
    <row r="35" spans="1:13" s="10" customFormat="1" ht="40" customHeight="1" x14ac:dyDescent="0.25">
      <c r="A35" s="10" t="e">
        <f ca="1">IF(#REF!&lt;&gt;"",CELL("ROW",#REF!),"")</f>
        <v>#REF!</v>
      </c>
      <c r="B35" s="73"/>
      <c r="C35" s="141"/>
      <c r="D35" s="141"/>
      <c r="E35" s="303" t="str">
        <f>IF(ISNUMBER(C35), LOOKUP(D35,{"IK Decreased When Hammer Stopped","IK Increased When Hammer Stopped","No Change When Hammer Stopped"},{1,2,3}), "")</f>
        <v/>
      </c>
      <c r="F35" s="142"/>
      <c r="G35" s="138"/>
      <c r="H35" s="138"/>
      <c r="I35" s="138"/>
      <c r="J35" s="254"/>
      <c r="K35" s="303" t="str">
        <f>IF(ISNUMBER(C35),LOOKUP(J35,{"Broken Down Hole equipment","NA","Reached Target Depth","ROP Dropped Below Threshold","Sudden Hard Refusal"},{7,11,8,9,10}),"")</f>
        <v/>
      </c>
      <c r="L35" s="256"/>
      <c r="M35" s="14"/>
    </row>
    <row r="36" spans="1:13" s="10" customFormat="1" ht="40" customHeight="1" x14ac:dyDescent="0.25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40" customHeight="1" x14ac:dyDescent="0.25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40" customHeight="1" x14ac:dyDescent="0.25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40" customHeight="1" x14ac:dyDescent="0.25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40" customHeight="1" x14ac:dyDescent="0.25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40" customHeight="1" x14ac:dyDescent="0.25">
      <c r="A41" s="10" t="e">
        <f ca="1">IF(#REF!&lt;&gt;"",CELL("ROW",#REF!),"")</f>
        <v>#REF!</v>
      </c>
      <c r="B41" s="73"/>
      <c r="C41" s="143"/>
      <c r="D41" s="144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40" customHeight="1" x14ac:dyDescent="0.25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40" customHeight="1" x14ac:dyDescent="0.25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40" customHeight="1" x14ac:dyDescent="0.25">
      <c r="B44" s="73"/>
      <c r="C44" s="249"/>
      <c r="D44" s="250"/>
      <c r="E44" s="303" t="str">
        <f>IF(ISNUMBER(C44), LOOKUP(D44,{"IK Decreased When Hammer Stopped","IK Increased When Hammer Stopped","No Change When Hammer Stopped"},{1,2,3}), "")</f>
        <v/>
      </c>
      <c r="F44" s="252"/>
      <c r="G44" s="251"/>
      <c r="H44" s="251"/>
      <c r="I44" s="251"/>
      <c r="J44" s="255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ht="10" customHeight="1" x14ac:dyDescent="0.2">
      <c r="B45" s="2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27"/>
    </row>
    <row r="46" spans="1:13" x14ac:dyDescent="0.2">
      <c r="C46" s="60" t="str">
        <f ca="1">CELL("filename",B10)</f>
        <v>\\cdlp-ttfile\Site_Characterization\PROJECT FOLDER\2020 PROJECTS\20.206201008 - KGS - MiHPT &amp; APS - Marietta, GA AFP6\APS\MSTJV\[DPT25_Groundwater Profiling Log_MSTJV.xlsx]IK Behavior</v>
      </c>
    </row>
    <row r="57" spans="2:3" x14ac:dyDescent="0.2">
      <c r="B57" s="347"/>
      <c r="C57" s="348"/>
    </row>
    <row r="58" spans="2:3" x14ac:dyDescent="0.2">
      <c r="B58" s="349"/>
      <c r="C58" s="350"/>
    </row>
  </sheetData>
  <sheetProtection selectLockedCells="1"/>
  <mergeCells count="12">
    <mergeCell ref="C1:L1"/>
    <mergeCell ref="C2:J3"/>
    <mergeCell ref="F4:G6"/>
    <mergeCell ref="I4:J5"/>
    <mergeCell ref="L13:L14"/>
    <mergeCell ref="B57:C57"/>
    <mergeCell ref="B58:C58"/>
    <mergeCell ref="C4:C5"/>
    <mergeCell ref="D4:D5"/>
    <mergeCell ref="C12:L12"/>
    <mergeCell ref="C15:L15"/>
    <mergeCell ref="C45:L45"/>
  </mergeCells>
  <dataValidations count="2">
    <dataValidation type="list" allowBlank="1" showInputMessage="1" showErrorMessage="1" sqref="D18 D20 D26:D29 D32 D34:D40" xr:uid="{00000000-0002-0000-0100-000000000000}">
      <formula1>$C$41:$C$43</formula1>
    </dataValidation>
    <dataValidation type="list" showInputMessage="1" showErrorMessage="1" sqref="F17:F44" xr:uid="{00000000-0002-0000-0100-000001000000}">
      <formula1>$D$41:$D$45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22 K16:K22 E23:E44 K23:K44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15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16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17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18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19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20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21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22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 x14ac:dyDescent="0.5500000000000000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 x14ac:dyDescent="0.5500000000000000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 x14ac:dyDescent="0.5500000000000000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 x14ac:dyDescent="0.5500000000000000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 x14ac:dyDescent="0.5500000000000000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23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53125" defaultRowHeight="10" x14ac:dyDescent="0.2"/>
  <cols>
    <col min="1" max="1" width="1.7265625" style="43" customWidth="1"/>
    <col min="2" max="5" width="12.7265625" style="43" customWidth="1"/>
    <col min="6" max="7" width="14.7265625" style="43" customWidth="1"/>
    <col min="8" max="8" width="12.81640625" style="43" customWidth="1"/>
    <col min="9" max="9" width="14.7265625" style="43" customWidth="1"/>
    <col min="10" max="10" width="9.7265625" style="43" customWidth="1"/>
    <col min="11" max="11" width="13.26953125" style="43" customWidth="1"/>
    <col min="12" max="12" width="27.7265625" style="43" customWidth="1"/>
    <col min="13" max="13" width="14.7265625" style="43" customWidth="1"/>
    <col min="14" max="14" width="7.453125" style="43" bestFit="1" customWidth="1"/>
    <col min="15" max="15" width="10" style="43" customWidth="1"/>
    <col min="16" max="16" width="1.7265625" style="43" customWidth="1"/>
    <col min="17" max="16384" width="9.453125" style="43"/>
  </cols>
  <sheetData>
    <row r="1" spans="1:16" ht="10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5" customHeight="1" x14ac:dyDescent="0.5">
      <c r="A2" s="44"/>
      <c r="B2" s="315" t="s">
        <v>17</v>
      </c>
      <c r="C2" s="392" t="s">
        <v>82</v>
      </c>
      <c r="D2" s="401"/>
      <c r="E2" s="278"/>
      <c r="F2" s="319" t="s">
        <v>26</v>
      </c>
      <c r="G2" s="319"/>
      <c r="H2" s="319"/>
      <c r="I2" s="319"/>
      <c r="J2" s="320" t="s">
        <v>14</v>
      </c>
      <c r="K2" s="320"/>
      <c r="L2" s="320"/>
      <c r="M2" s="392" t="s">
        <v>81</v>
      </c>
      <c r="N2" s="398"/>
      <c r="O2" s="171"/>
      <c r="P2" s="50" t="s">
        <v>13</v>
      </c>
    </row>
    <row r="3" spans="1:16" s="46" customFormat="1" ht="13" customHeight="1" x14ac:dyDescent="0.4">
      <c r="A3" s="45"/>
      <c r="B3" s="316"/>
      <c r="C3" s="402"/>
      <c r="D3" s="402"/>
      <c r="E3" s="279"/>
      <c r="F3" s="326"/>
      <c r="G3" s="326"/>
      <c r="H3" s="326"/>
      <c r="I3" s="326"/>
      <c r="J3" s="321"/>
      <c r="K3" s="321"/>
      <c r="L3" s="321"/>
      <c r="M3" s="399"/>
      <c r="N3" s="400"/>
      <c r="O3" s="172"/>
      <c r="P3" s="47"/>
    </row>
    <row r="4" spans="1:16" s="46" customFormat="1" ht="30.65" customHeight="1" x14ac:dyDescent="0.4">
      <c r="A4" s="45"/>
      <c r="B4" s="183"/>
      <c r="C4" s="280" t="s">
        <v>42</v>
      </c>
      <c r="D4" s="280" t="s">
        <v>43</v>
      </c>
      <c r="E4" s="183"/>
      <c r="F4" s="326"/>
      <c r="G4" s="326"/>
      <c r="H4" s="326"/>
      <c r="I4" s="326"/>
      <c r="J4" s="403"/>
      <c r="K4" s="403"/>
      <c r="L4" s="403"/>
      <c r="M4" s="403"/>
      <c r="N4" s="403"/>
      <c r="O4" s="172"/>
      <c r="P4" s="47"/>
    </row>
    <row r="5" spans="1:16" ht="30.75" customHeight="1" x14ac:dyDescent="0.25">
      <c r="A5" s="44"/>
      <c r="B5" s="187" t="s">
        <v>44</v>
      </c>
      <c r="C5" s="307">
        <v>42561</v>
      </c>
      <c r="D5" s="307">
        <v>42561</v>
      </c>
      <c r="E5" s="327" t="s">
        <v>36</v>
      </c>
      <c r="F5" s="327"/>
      <c r="G5" s="392" t="s">
        <v>77</v>
      </c>
      <c r="H5" s="393"/>
      <c r="I5" s="189"/>
      <c r="J5" s="183"/>
      <c r="K5" s="190" t="s">
        <v>22</v>
      </c>
      <c r="L5" s="392" t="s">
        <v>80</v>
      </c>
      <c r="M5" s="393"/>
      <c r="N5" s="183"/>
      <c r="O5" s="171"/>
      <c r="P5" s="50"/>
    </row>
    <row r="6" spans="1:16" ht="23.15" customHeight="1" x14ac:dyDescent="0.25">
      <c r="A6" s="44"/>
      <c r="B6" s="190" t="s">
        <v>16</v>
      </c>
      <c r="C6" s="404" t="s">
        <v>75</v>
      </c>
      <c r="D6" s="405"/>
      <c r="E6" s="191"/>
      <c r="F6" s="192" t="s">
        <v>53</v>
      </c>
      <c r="G6" s="392" t="s">
        <v>78</v>
      </c>
      <c r="H6" s="393"/>
      <c r="I6" s="191"/>
      <c r="J6" s="183"/>
      <c r="K6" s="190" t="s">
        <v>33</v>
      </c>
      <c r="L6" s="390">
        <v>37.577934999999997</v>
      </c>
      <c r="M6" s="391"/>
      <c r="N6" s="183"/>
      <c r="O6" s="171"/>
      <c r="P6" s="50"/>
    </row>
    <row r="7" spans="1:16" s="46" customFormat="1" ht="23.15" customHeight="1" x14ac:dyDescent="0.4">
      <c r="A7" s="45"/>
      <c r="B7" s="192" t="s">
        <v>54</v>
      </c>
      <c r="C7" s="392">
        <v>206201008</v>
      </c>
      <c r="D7" s="393"/>
      <c r="E7" s="191"/>
      <c r="F7" s="190" t="s">
        <v>20</v>
      </c>
      <c r="G7" s="392" t="s">
        <v>79</v>
      </c>
      <c r="H7" s="393"/>
      <c r="I7" s="191"/>
      <c r="J7" s="193"/>
      <c r="K7" s="194" t="s">
        <v>37</v>
      </c>
      <c r="L7" s="390">
        <v>69.981874000000005</v>
      </c>
      <c r="M7" s="391"/>
      <c r="N7" s="191"/>
      <c r="O7" s="172"/>
      <c r="P7" s="47"/>
    </row>
    <row r="8" spans="1:16" s="46" customFormat="1" ht="23.15" customHeight="1" x14ac:dyDescent="0.4">
      <c r="A8" s="45"/>
      <c r="B8" s="190" t="s">
        <v>19</v>
      </c>
      <c r="C8" s="392" t="s">
        <v>76</v>
      </c>
      <c r="D8" s="393"/>
      <c r="E8" s="191"/>
      <c r="F8" s="190" t="s">
        <v>38</v>
      </c>
      <c r="G8" s="394">
        <v>-30</v>
      </c>
      <c r="H8" s="395"/>
      <c r="I8" s="191"/>
      <c r="J8" s="183"/>
      <c r="K8" s="194" t="s">
        <v>23</v>
      </c>
      <c r="L8" s="392">
        <v>1</v>
      </c>
      <c r="M8" s="393"/>
      <c r="N8" s="183"/>
      <c r="O8" s="172"/>
      <c r="P8" s="47"/>
    </row>
    <row r="9" spans="1:16" s="52" customFormat="1" ht="8" x14ac:dyDescent="0.2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4">
      <c r="A10" s="44"/>
      <c r="B10" s="396" t="s">
        <v>10</v>
      </c>
      <c r="C10" s="397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154"/>
      <c r="P10" s="50"/>
    </row>
    <row r="11" spans="1:16" s="49" customFormat="1" ht="26.5" customHeight="1" x14ac:dyDescent="0.3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3" customHeight="1" x14ac:dyDescent="0.25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" x14ac:dyDescent="0.2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35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35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35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35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35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35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35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35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35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35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35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35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35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35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35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35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35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35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35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35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35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35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35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10" customHeight="1" x14ac:dyDescent="0.35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.5" x14ac:dyDescent="0.35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H17" sqref="H17"/>
    </sheetView>
  </sheetViews>
  <sheetFormatPr defaultColWidth="12.1796875" defaultRowHeight="10" x14ac:dyDescent="0.2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7" width="17.26953125" style="4" customWidth="1"/>
    <col min="8" max="8" width="20" style="4" customWidth="1"/>
    <col min="9" max="9" width="6.54296875" style="4" customWidth="1"/>
    <col min="10" max="10" width="12.1796875" style="4" customWidth="1"/>
    <col min="11" max="12" width="8.7265625" style="4" customWidth="1"/>
    <col min="13" max="13" width="8.7265625" style="4" hidden="1" customWidth="1"/>
    <col min="14" max="14" width="1.7265625" style="4" customWidth="1"/>
    <col min="15" max="16384" width="12.1796875" style="4"/>
  </cols>
  <sheetData>
    <row r="1" spans="1:14" ht="10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10" customHeight="1" x14ac:dyDescent="0.2">
      <c r="B2" s="73"/>
      <c r="C2" s="375" t="s">
        <v>64</v>
      </c>
      <c r="D2" s="376"/>
      <c r="E2" s="376"/>
      <c r="F2" s="376"/>
      <c r="G2" s="376"/>
      <c r="H2" s="376"/>
      <c r="I2" s="376"/>
      <c r="J2" s="376"/>
      <c r="K2" s="376"/>
      <c r="L2" s="376"/>
      <c r="M2" s="109"/>
      <c r="N2" s="14"/>
    </row>
    <row r="3" spans="1:14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K3" s="357"/>
      <c r="L3" s="357"/>
      <c r="M3" s="109"/>
      <c r="N3" s="14"/>
    </row>
    <row r="4" spans="1:14" ht="25.15" customHeight="1" x14ac:dyDescent="0.3">
      <c r="B4" s="73"/>
      <c r="C4" s="351" t="s">
        <v>52</v>
      </c>
      <c r="D4" s="352" t="str">
        <f>'Groundwater Profile Log'!C2</f>
        <v>Trinity</v>
      </c>
      <c r="E4" s="131"/>
      <c r="F4" s="358"/>
      <c r="G4" s="358"/>
      <c r="H4" s="358"/>
      <c r="I4" s="359" t="s">
        <v>14</v>
      </c>
      <c r="J4" s="359"/>
      <c r="K4" s="377" t="str">
        <f>'Groundwater Profile Log'!M2</f>
        <v>DPT-25</v>
      </c>
      <c r="L4" s="377">
        <f>'Groundwater Profile Log'!K2</f>
        <v>0</v>
      </c>
      <c r="M4" s="364"/>
      <c r="N4" s="14" t="s">
        <v>13</v>
      </c>
    </row>
    <row r="5" spans="1:14" s="9" customFormat="1" ht="13" customHeight="1" x14ac:dyDescent="0.3">
      <c r="B5" s="101"/>
      <c r="C5" s="351"/>
      <c r="D5" s="352"/>
      <c r="E5" s="131"/>
      <c r="F5" s="358"/>
      <c r="G5" s="358"/>
      <c r="H5" s="358"/>
      <c r="I5" s="359"/>
      <c r="J5" s="359"/>
      <c r="K5" s="110"/>
      <c r="L5" s="110"/>
      <c r="M5" s="365"/>
      <c r="N5" s="13"/>
    </row>
    <row r="6" spans="1:14" s="9" customFormat="1" ht="13" customHeight="1" x14ac:dyDescent="0.3">
      <c r="B6" s="101"/>
      <c r="C6" s="111"/>
      <c r="D6" s="104"/>
      <c r="E6" s="104"/>
      <c r="F6" s="358"/>
      <c r="G6" s="358"/>
      <c r="H6" s="358"/>
      <c r="I6" s="110"/>
      <c r="J6" s="104"/>
      <c r="K6" s="131"/>
      <c r="L6" s="131"/>
      <c r="M6" s="132"/>
      <c r="N6" s="13"/>
    </row>
    <row r="7" spans="1:14" ht="22.5" customHeight="1" x14ac:dyDescent="0.25">
      <c r="B7" s="73"/>
      <c r="C7" s="112" t="s">
        <v>18</v>
      </c>
      <c r="D7" s="105">
        <f>'Groundwater Profile Log'!C5</f>
        <v>42561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6" t="str">
        <f>'Groundwater Profile Log'!L5</f>
        <v>Gas</v>
      </c>
      <c r="L7" s="366"/>
      <c r="M7" s="115"/>
      <c r="N7" s="14"/>
    </row>
    <row r="8" spans="1:14" ht="23.15" customHeight="1" x14ac:dyDescent="0.25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67">
        <f>Front!L6</f>
        <v>37.577934999999997</v>
      </c>
      <c r="L8" s="367"/>
      <c r="M8" s="115"/>
      <c r="N8" s="14"/>
    </row>
    <row r="9" spans="1:14" s="9" customFormat="1" ht="23.15" customHeight="1" x14ac:dyDescent="0.4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7">
        <f>Front!L7</f>
        <v>69.981874000000005</v>
      </c>
      <c r="L9" s="367"/>
      <c r="M9" s="115"/>
      <c r="N9" s="13"/>
    </row>
    <row r="10" spans="1:14" s="9" customFormat="1" ht="23.15" customHeight="1" x14ac:dyDescent="0.4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66" t="s">
        <v>153</v>
      </c>
      <c r="L10" s="366"/>
      <c r="M10" s="115"/>
      <c r="N10" s="13"/>
    </row>
    <row r="11" spans="1:14" ht="12" customHeight="1" thickBot="1" x14ac:dyDescent="0.3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5" customHeight="1" x14ac:dyDescent="0.25">
      <c r="B12" s="5"/>
      <c r="C12" s="102"/>
      <c r="D12" s="103"/>
      <c r="E12" s="170"/>
      <c r="F12" s="161"/>
      <c r="G12" s="373"/>
      <c r="H12" s="374"/>
      <c r="I12" s="374"/>
      <c r="J12" s="165"/>
      <c r="K12" s="103"/>
      <c r="L12" s="103"/>
      <c r="M12" s="90"/>
      <c r="N12" s="5"/>
    </row>
    <row r="13" spans="1:14" s="7" customFormat="1" ht="26.5" customHeight="1" x14ac:dyDescent="0.3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8" t="s">
        <v>1</v>
      </c>
      <c r="K13" s="369"/>
      <c r="L13" s="369"/>
      <c r="M13" s="39"/>
      <c r="N13" s="31"/>
    </row>
    <row r="14" spans="1:14" ht="13" customHeight="1" x14ac:dyDescent="0.3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5" x14ac:dyDescent="0.25">
      <c r="B15" s="17"/>
      <c r="C15" s="354"/>
      <c r="D15" s="354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40" customHeight="1" x14ac:dyDescent="0.25">
      <c r="A16" s="10" t="e">
        <f ca="1">IF(#REF!&lt;&gt;"",CELL("ROW",#REF!),"")</f>
        <v>#REF!</v>
      </c>
      <c r="B16" s="5"/>
      <c r="C16" s="173"/>
      <c r="D16" s="173"/>
      <c r="E16" s="137"/>
      <c r="F16" s="173"/>
      <c r="G16" s="305" t="str">
        <f>IF(ISNUMBER(C16),LOOKUP(F16,{"Could Not Produce Water","Equipment Issue","Yield Deemed Too Slow"},{4,5,6}),"")</f>
        <v/>
      </c>
      <c r="H16" s="97"/>
      <c r="I16" s="138"/>
      <c r="J16" s="370"/>
      <c r="K16" s="371"/>
      <c r="L16" s="371"/>
      <c r="M16" s="372"/>
      <c r="N16" s="14"/>
    </row>
    <row r="17" spans="1:14" s="10" customFormat="1" ht="40" customHeight="1" x14ac:dyDescent="0.25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2"/>
      <c r="K17" s="363"/>
      <c r="L17" s="363"/>
      <c r="M17" s="363"/>
      <c r="N17" s="14"/>
    </row>
    <row r="18" spans="1:14" s="10" customFormat="1" ht="40" customHeight="1" x14ac:dyDescent="0.25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2"/>
      <c r="K18" s="363"/>
      <c r="L18" s="363"/>
      <c r="M18" s="363"/>
      <c r="N18" s="14"/>
    </row>
    <row r="19" spans="1:14" s="10" customFormat="1" ht="40" customHeight="1" x14ac:dyDescent="0.25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2"/>
      <c r="K19" s="363"/>
      <c r="L19" s="363"/>
      <c r="M19" s="363"/>
      <c r="N19" s="14"/>
    </row>
    <row r="20" spans="1:14" s="10" customFormat="1" ht="40" customHeight="1" x14ac:dyDescent="0.25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2"/>
      <c r="K20" s="363"/>
      <c r="L20" s="363"/>
      <c r="M20" s="363"/>
      <c r="N20" s="14"/>
    </row>
    <row r="21" spans="1:14" s="10" customFormat="1" ht="40" customHeight="1" x14ac:dyDescent="0.25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2"/>
      <c r="K21" s="363"/>
      <c r="L21" s="363"/>
      <c r="M21" s="363"/>
      <c r="N21" s="14"/>
    </row>
    <row r="22" spans="1:14" s="10" customFormat="1" ht="40" customHeight="1" x14ac:dyDescent="0.25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2"/>
      <c r="K22" s="363"/>
      <c r="L22" s="363"/>
      <c r="M22" s="363"/>
      <c r="N22" s="14"/>
    </row>
    <row r="23" spans="1:14" s="10" customFormat="1" ht="40" customHeight="1" x14ac:dyDescent="0.25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2"/>
      <c r="K23" s="363"/>
      <c r="L23" s="363"/>
      <c r="M23" s="363"/>
      <c r="N23" s="14"/>
    </row>
    <row r="24" spans="1:14" s="10" customFormat="1" ht="40" customHeight="1" x14ac:dyDescent="0.25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2"/>
      <c r="K24" s="363"/>
      <c r="L24" s="363"/>
      <c r="M24" s="363"/>
      <c r="N24" s="14"/>
    </row>
    <row r="25" spans="1:14" s="10" customFormat="1" ht="40" customHeight="1" x14ac:dyDescent="0.25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2"/>
      <c r="K25" s="363"/>
      <c r="L25" s="363"/>
      <c r="M25" s="363"/>
      <c r="N25" s="14"/>
    </row>
    <row r="26" spans="1:14" s="10" customFormat="1" ht="40" customHeight="1" x14ac:dyDescent="0.25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2"/>
      <c r="K26" s="363"/>
      <c r="L26" s="363"/>
      <c r="M26" s="363"/>
      <c r="N26" s="14"/>
    </row>
    <row r="27" spans="1:14" s="10" customFormat="1" ht="40" customHeight="1" x14ac:dyDescent="0.25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2"/>
      <c r="K27" s="363"/>
      <c r="L27" s="363"/>
      <c r="M27" s="363"/>
      <c r="N27" s="14"/>
    </row>
    <row r="28" spans="1:14" s="10" customFormat="1" ht="40" customHeight="1" x14ac:dyDescent="0.25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2"/>
      <c r="K28" s="363"/>
      <c r="L28" s="363"/>
      <c r="M28" s="363"/>
      <c r="N28" s="14"/>
    </row>
    <row r="29" spans="1:14" s="10" customFormat="1" ht="40" customHeight="1" x14ac:dyDescent="0.25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2"/>
      <c r="K29" s="363"/>
      <c r="L29" s="363"/>
      <c r="M29" s="363"/>
      <c r="N29" s="14"/>
    </row>
    <row r="30" spans="1:14" s="10" customFormat="1" ht="40" customHeight="1" x14ac:dyDescent="0.25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2"/>
      <c r="K30" s="363"/>
      <c r="L30" s="363"/>
      <c r="M30" s="363"/>
      <c r="N30" s="14"/>
    </row>
    <row r="31" spans="1:14" s="10" customFormat="1" ht="40" customHeight="1" x14ac:dyDescent="0.25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2"/>
      <c r="K31" s="363"/>
      <c r="L31" s="363"/>
      <c r="M31" s="363"/>
      <c r="N31" s="14"/>
    </row>
    <row r="32" spans="1:14" s="10" customFormat="1" ht="40" customHeight="1" x14ac:dyDescent="0.25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2"/>
      <c r="K32" s="363"/>
      <c r="L32" s="363"/>
      <c r="M32" s="363"/>
      <c r="N32" s="14"/>
    </row>
    <row r="33" spans="1:14" s="10" customFormat="1" ht="40" customHeight="1" x14ac:dyDescent="0.25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2"/>
      <c r="K33" s="363"/>
      <c r="L33" s="363"/>
      <c r="M33" s="363"/>
      <c r="N33" s="14"/>
    </row>
    <row r="34" spans="1:14" s="10" customFormat="1" ht="40" customHeight="1" x14ac:dyDescent="0.25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2"/>
      <c r="K34" s="363"/>
      <c r="L34" s="363"/>
      <c r="M34" s="363"/>
      <c r="N34" s="14"/>
    </row>
    <row r="35" spans="1:14" s="10" customFormat="1" ht="40" customHeight="1" x14ac:dyDescent="0.25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2"/>
      <c r="K35" s="363"/>
      <c r="L35" s="363"/>
      <c r="M35" s="363"/>
      <c r="N35" s="14"/>
    </row>
    <row r="36" spans="1:14" s="10" customFormat="1" ht="40" customHeight="1" x14ac:dyDescent="0.25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2"/>
      <c r="K36" s="363"/>
      <c r="L36" s="363"/>
      <c r="M36" s="363"/>
      <c r="N36" s="14"/>
    </row>
    <row r="37" spans="1:14" s="10" customFormat="1" ht="40" customHeight="1" x14ac:dyDescent="0.25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2"/>
      <c r="K37" s="363"/>
      <c r="L37" s="363"/>
      <c r="M37" s="363"/>
      <c r="N37" s="14"/>
    </row>
    <row r="38" spans="1:14" s="10" customFormat="1" ht="40" customHeight="1" x14ac:dyDescent="0.25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2"/>
      <c r="K38" s="363"/>
      <c r="L38" s="363"/>
      <c r="M38" s="363"/>
      <c r="N38" s="14"/>
    </row>
    <row r="39" spans="1:14" s="10" customFormat="1" ht="40" customHeight="1" x14ac:dyDescent="0.25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2"/>
      <c r="K39" s="363"/>
      <c r="L39" s="363"/>
      <c r="M39" s="363"/>
      <c r="N39" s="14"/>
    </row>
    <row r="40" spans="1:14" s="10" customFormat="1" ht="40" customHeight="1" x14ac:dyDescent="0.25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2"/>
      <c r="K40" s="363"/>
      <c r="L40" s="363"/>
      <c r="M40" s="363"/>
      <c r="N40" s="14"/>
    </row>
    <row r="41" spans="1:14" s="10" customFormat="1" ht="40" customHeight="1" x14ac:dyDescent="0.25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2"/>
      <c r="K41" s="363"/>
      <c r="L41" s="363"/>
      <c r="M41" s="363"/>
      <c r="N41" s="14"/>
    </row>
    <row r="42" spans="1:14" s="10" customFormat="1" ht="40" customHeight="1" x14ac:dyDescent="0.25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2"/>
      <c r="K42" s="363"/>
      <c r="L42" s="363"/>
      <c r="M42" s="363"/>
      <c r="N42" s="14"/>
    </row>
    <row r="43" spans="1:14" s="10" customFormat="1" ht="40" customHeight="1" x14ac:dyDescent="0.25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2"/>
      <c r="K43" s="363"/>
      <c r="L43" s="363"/>
      <c r="M43" s="363"/>
      <c r="N43" s="14"/>
    </row>
    <row r="44" spans="1:14" s="10" customFormat="1" ht="40" customHeight="1" x14ac:dyDescent="0.25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2"/>
      <c r="K44" s="363"/>
      <c r="L44" s="363"/>
      <c r="M44" s="363"/>
      <c r="N44" s="14"/>
    </row>
    <row r="45" spans="1:14" s="10" customFormat="1" ht="40" customHeight="1" x14ac:dyDescent="0.25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2"/>
      <c r="K45" s="363"/>
      <c r="L45" s="363"/>
      <c r="M45" s="363"/>
      <c r="N45" s="14"/>
    </row>
    <row r="46" spans="1:14" s="10" customFormat="1" ht="40" customHeight="1" x14ac:dyDescent="0.25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2"/>
      <c r="K46" s="363"/>
      <c r="L46" s="363"/>
      <c r="M46" s="363"/>
      <c r="N46" s="14"/>
    </row>
    <row r="47" spans="1:14" ht="10" customHeight="1" x14ac:dyDescent="0.35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AFP6\APS\MSTJV\[DPT25_Groundwater Profiling Log_MSTJV.xlsx]Sample Attempt</v>
      </c>
    </row>
    <row r="49" spans="2:13" x14ac:dyDescent="0.2">
      <c r="M49" s="140"/>
    </row>
    <row r="59" spans="2:13" x14ac:dyDescent="0.2">
      <c r="B59" s="347"/>
      <c r="C59" s="348"/>
    </row>
    <row r="60" spans="2:13" x14ac:dyDescent="0.2">
      <c r="B60" s="349"/>
      <c r="C60" s="350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6"/>
  <sheetViews>
    <sheetView zoomScaleNormal="100" workbookViewId="0">
      <pane ySplit="1" topLeftCell="A2" activePane="bottomLeft" state="frozen"/>
      <selection activeCell="D4" sqref="D4:D5"/>
      <selection pane="bottomLeft" activeCell="R13" sqref="R13"/>
    </sheetView>
  </sheetViews>
  <sheetFormatPr defaultRowHeight="12.5" x14ac:dyDescent="0.25"/>
  <cols>
    <col min="1" max="1" width="9.54296875" bestFit="1" customWidth="1"/>
    <col min="3" max="3" width="12.54296875" customWidth="1"/>
  </cols>
  <sheetData>
    <row r="1" spans="1:8" x14ac:dyDescent="0.25">
      <c r="A1" t="s">
        <v>146</v>
      </c>
      <c r="B1" t="s">
        <v>147</v>
      </c>
      <c r="C1" t="s">
        <v>148</v>
      </c>
      <c r="D1" t="s">
        <v>149</v>
      </c>
      <c r="E1" t="s">
        <v>45</v>
      </c>
      <c r="F1" t="s">
        <v>150</v>
      </c>
      <c r="G1" t="s">
        <v>151</v>
      </c>
      <c r="H1" t="s">
        <v>62</v>
      </c>
    </row>
    <row r="2" spans="1:8" x14ac:dyDescent="0.25">
      <c r="A2">
        <v>96001.922000000006</v>
      </c>
      <c r="B2">
        <v>-40.054000000000002</v>
      </c>
      <c r="C2">
        <v>-40.054000000000002</v>
      </c>
      <c r="D2">
        <v>0</v>
      </c>
      <c r="E2">
        <v>176.56800000000001</v>
      </c>
      <c r="F2">
        <v>80</v>
      </c>
      <c r="G2">
        <v>56.244999999999997</v>
      </c>
      <c r="H2">
        <v>4.7971000000000004</v>
      </c>
    </row>
    <row r="3" spans="1:8" x14ac:dyDescent="0.25">
      <c r="A3">
        <v>96003.508000000002</v>
      </c>
      <c r="B3">
        <v>-40.115000000000002</v>
      </c>
      <c r="C3">
        <v>-40.115000000000002</v>
      </c>
      <c r="D3">
        <v>3.8159999999999998</v>
      </c>
      <c r="E3">
        <v>174.65799999999999</v>
      </c>
      <c r="F3">
        <v>80</v>
      </c>
      <c r="G3">
        <v>57.997999999999998</v>
      </c>
      <c r="H3">
        <v>4.6915000000000004</v>
      </c>
    </row>
    <row r="4" spans="1:8" x14ac:dyDescent="0.25">
      <c r="A4">
        <v>96006</v>
      </c>
      <c r="B4">
        <v>-40.167999999999999</v>
      </c>
      <c r="C4">
        <v>-40.167999999999999</v>
      </c>
      <c r="D4">
        <v>2.1509999999999998</v>
      </c>
      <c r="E4">
        <v>169.52799999999999</v>
      </c>
      <c r="F4">
        <v>80</v>
      </c>
      <c r="G4">
        <v>56.646000000000001</v>
      </c>
      <c r="H4">
        <v>4.4198000000000004</v>
      </c>
    </row>
    <row r="5" spans="1:8" x14ac:dyDescent="0.25">
      <c r="A5">
        <v>96008.226999999999</v>
      </c>
      <c r="B5">
        <v>-40.228000000000002</v>
      </c>
      <c r="C5">
        <v>-40.228000000000002</v>
      </c>
      <c r="D5">
        <v>2.6749999999999998</v>
      </c>
      <c r="E5">
        <v>168.76</v>
      </c>
      <c r="F5">
        <v>80</v>
      </c>
      <c r="G5">
        <v>55.902000000000001</v>
      </c>
      <c r="H5">
        <v>4.3802000000000003</v>
      </c>
    </row>
    <row r="6" spans="1:8" x14ac:dyDescent="0.25">
      <c r="A6">
        <v>96009.460999999996</v>
      </c>
      <c r="B6">
        <v>-40.279000000000003</v>
      </c>
      <c r="C6">
        <v>-40.279000000000003</v>
      </c>
      <c r="D6">
        <v>4.1369999999999996</v>
      </c>
      <c r="E6">
        <v>166.29499999999999</v>
      </c>
      <c r="F6">
        <v>80</v>
      </c>
      <c r="G6">
        <v>57.107999999999997</v>
      </c>
      <c r="H6">
        <v>4.2581000000000007</v>
      </c>
    </row>
    <row r="7" spans="1:8" x14ac:dyDescent="0.25">
      <c r="A7">
        <v>96010.718999999997</v>
      </c>
      <c r="B7">
        <v>-40.335999999999999</v>
      </c>
      <c r="C7">
        <v>-40.335999999999999</v>
      </c>
      <c r="D7">
        <v>4.5199999999999996</v>
      </c>
      <c r="E7">
        <v>165.75200000000001</v>
      </c>
      <c r="F7">
        <v>80</v>
      </c>
      <c r="G7">
        <v>57.720999999999997</v>
      </c>
      <c r="H7">
        <v>4.2317</v>
      </c>
    </row>
    <row r="8" spans="1:8" x14ac:dyDescent="0.25">
      <c r="A8">
        <v>96011.976999999999</v>
      </c>
      <c r="B8">
        <v>-40.405000000000001</v>
      </c>
      <c r="C8">
        <v>-40.405000000000001</v>
      </c>
      <c r="D8">
        <v>5.4829999999999997</v>
      </c>
      <c r="E8">
        <v>164.89699999999999</v>
      </c>
      <c r="F8">
        <v>80</v>
      </c>
      <c r="G8">
        <v>58.061999999999998</v>
      </c>
      <c r="H8">
        <v>4.1899000000000006</v>
      </c>
    </row>
    <row r="9" spans="1:8" x14ac:dyDescent="0.25">
      <c r="A9">
        <v>96012.937000000005</v>
      </c>
      <c r="B9">
        <v>-40.472000000000001</v>
      </c>
      <c r="C9">
        <v>-40.472000000000001</v>
      </c>
      <c r="D9">
        <v>6.9809999999999999</v>
      </c>
      <c r="E9">
        <v>166.77600000000001</v>
      </c>
      <c r="F9">
        <v>80</v>
      </c>
      <c r="G9">
        <v>57.101999999999997</v>
      </c>
      <c r="H9">
        <v>4.2812000000000001</v>
      </c>
    </row>
    <row r="10" spans="1:8" x14ac:dyDescent="0.25">
      <c r="A10">
        <v>96013.891000000003</v>
      </c>
      <c r="B10">
        <v>-40.533999999999999</v>
      </c>
      <c r="C10">
        <v>-40.533999999999999</v>
      </c>
      <c r="D10">
        <v>6.4610000000000003</v>
      </c>
      <c r="E10">
        <v>169.89599999999999</v>
      </c>
      <c r="F10">
        <v>80</v>
      </c>
      <c r="G10">
        <v>57.381</v>
      </c>
      <c r="H10">
        <v>4.4385000000000003</v>
      </c>
    </row>
    <row r="11" spans="1:8" x14ac:dyDescent="0.25">
      <c r="A11">
        <v>96015.468999999997</v>
      </c>
      <c r="B11">
        <v>-40.595999999999997</v>
      </c>
      <c r="C11">
        <v>-40.595999999999997</v>
      </c>
      <c r="D11">
        <v>3.9590000000000001</v>
      </c>
      <c r="E11">
        <v>159.613</v>
      </c>
      <c r="F11">
        <v>80</v>
      </c>
      <c r="G11">
        <v>59.585000000000001</v>
      </c>
      <c r="H11">
        <v>3.9424000000000006</v>
      </c>
    </row>
    <row r="12" spans="1:8" x14ac:dyDescent="0.25">
      <c r="A12">
        <v>96016.422000000006</v>
      </c>
      <c r="B12">
        <v>-40.661000000000001</v>
      </c>
      <c r="C12">
        <v>-40.661000000000001</v>
      </c>
      <c r="D12">
        <v>6.8479999999999999</v>
      </c>
      <c r="E12">
        <v>134.35499999999999</v>
      </c>
      <c r="F12">
        <v>80</v>
      </c>
      <c r="G12">
        <v>66.695999999999998</v>
      </c>
      <c r="H12">
        <v>2.9480000000000004</v>
      </c>
    </row>
    <row r="13" spans="1:8" x14ac:dyDescent="0.25">
      <c r="A13">
        <v>96017.695000000007</v>
      </c>
      <c r="B13">
        <v>-40.723999999999997</v>
      </c>
      <c r="C13">
        <v>-40.723999999999997</v>
      </c>
      <c r="D13">
        <v>4.91</v>
      </c>
      <c r="E13">
        <v>89.349000000000004</v>
      </c>
      <c r="F13">
        <v>80</v>
      </c>
      <c r="G13">
        <v>63.566000000000003</v>
      </c>
      <c r="H13">
        <v>1.6709000000000001</v>
      </c>
    </row>
    <row r="14" spans="1:8" x14ac:dyDescent="0.25">
      <c r="A14">
        <v>96018.968999999997</v>
      </c>
      <c r="B14">
        <v>-40.784999999999997</v>
      </c>
      <c r="C14">
        <v>-40.784999999999997</v>
      </c>
      <c r="D14">
        <v>4.7850000000000001</v>
      </c>
      <c r="E14">
        <v>79.790999999999997</v>
      </c>
      <c r="F14">
        <v>80</v>
      </c>
      <c r="G14">
        <v>65.593999999999994</v>
      </c>
      <c r="H14">
        <v>1.4509000000000001</v>
      </c>
    </row>
    <row r="15" spans="1:8" x14ac:dyDescent="0.25">
      <c r="A15">
        <v>96020.562000000005</v>
      </c>
      <c r="B15">
        <v>-40.856000000000002</v>
      </c>
      <c r="C15">
        <v>-40.856000000000002</v>
      </c>
      <c r="D15">
        <v>4.4820000000000002</v>
      </c>
      <c r="E15">
        <v>87.945999999999998</v>
      </c>
      <c r="F15">
        <v>80</v>
      </c>
      <c r="G15">
        <v>61.420999999999999</v>
      </c>
      <c r="H15">
        <v>1.6379000000000001</v>
      </c>
    </row>
    <row r="16" spans="1:8" x14ac:dyDescent="0.25">
      <c r="A16">
        <v>96021.187000000005</v>
      </c>
      <c r="B16">
        <v>-40.906999999999996</v>
      </c>
      <c r="C16">
        <v>-40.906999999999996</v>
      </c>
      <c r="D16">
        <v>8.141</v>
      </c>
      <c r="E16">
        <v>98.521000000000001</v>
      </c>
      <c r="F16">
        <v>80</v>
      </c>
      <c r="G16">
        <v>62.698</v>
      </c>
      <c r="H16">
        <v>1.8953000000000002</v>
      </c>
    </row>
    <row r="17" spans="1:8" x14ac:dyDescent="0.25">
      <c r="A17">
        <v>96022.108999999997</v>
      </c>
      <c r="B17">
        <v>-40.966000000000001</v>
      </c>
      <c r="C17">
        <v>-40.966000000000001</v>
      </c>
      <c r="D17">
        <v>6.391</v>
      </c>
      <c r="E17">
        <v>98.192999999999998</v>
      </c>
      <c r="F17">
        <v>80</v>
      </c>
      <c r="G17">
        <v>66.078999999999994</v>
      </c>
      <c r="H17">
        <v>1.8865000000000003</v>
      </c>
    </row>
    <row r="18" spans="1:8" x14ac:dyDescent="0.25">
      <c r="A18">
        <v>96023.047000000006</v>
      </c>
      <c r="B18">
        <v>-41.042000000000002</v>
      </c>
      <c r="C18">
        <v>-41.042000000000002</v>
      </c>
      <c r="D18">
        <v>8.1310000000000002</v>
      </c>
      <c r="E18">
        <v>106.346</v>
      </c>
      <c r="F18">
        <v>80</v>
      </c>
      <c r="G18">
        <v>57.838999999999999</v>
      </c>
      <c r="H18">
        <v>2.0988000000000002</v>
      </c>
    </row>
    <row r="19" spans="1:8" x14ac:dyDescent="0.25">
      <c r="A19">
        <v>96023.679999999993</v>
      </c>
      <c r="B19">
        <v>-41.106999999999999</v>
      </c>
      <c r="C19">
        <v>-41.106999999999999</v>
      </c>
      <c r="D19">
        <v>10.269</v>
      </c>
      <c r="E19">
        <v>108.887</v>
      </c>
      <c r="F19">
        <v>80</v>
      </c>
      <c r="G19">
        <v>65.150000000000006</v>
      </c>
      <c r="H19">
        <v>2.1681000000000004</v>
      </c>
    </row>
    <row r="20" spans="1:8" x14ac:dyDescent="0.25">
      <c r="A20">
        <v>96024.304999999993</v>
      </c>
      <c r="B20">
        <v>-41.176000000000002</v>
      </c>
      <c r="C20">
        <v>-41.176000000000002</v>
      </c>
      <c r="D20">
        <v>10.891999999999999</v>
      </c>
      <c r="E20">
        <v>106.50700000000001</v>
      </c>
      <c r="F20">
        <v>80</v>
      </c>
      <c r="G20">
        <v>65.855999999999995</v>
      </c>
      <c r="H20">
        <v>2.1032000000000002</v>
      </c>
    </row>
    <row r="21" spans="1:8" x14ac:dyDescent="0.25">
      <c r="A21">
        <v>96024.93</v>
      </c>
      <c r="B21">
        <v>-41.243000000000002</v>
      </c>
      <c r="C21">
        <v>-41.243000000000002</v>
      </c>
      <c r="D21">
        <v>10.791</v>
      </c>
      <c r="E21">
        <v>103.733</v>
      </c>
      <c r="F21">
        <v>80</v>
      </c>
      <c r="G21">
        <v>66.87</v>
      </c>
      <c r="H21">
        <v>2.0295000000000001</v>
      </c>
    </row>
    <row r="22" spans="1:8" x14ac:dyDescent="0.25">
      <c r="A22">
        <v>96025.562000000005</v>
      </c>
      <c r="B22">
        <v>-41.305</v>
      </c>
      <c r="C22">
        <v>-41.305</v>
      </c>
      <c r="D22">
        <v>9.9179999999999993</v>
      </c>
      <c r="E22">
        <v>96.474000000000004</v>
      </c>
      <c r="F22">
        <v>80</v>
      </c>
      <c r="G22">
        <v>70.632999999999996</v>
      </c>
      <c r="H22">
        <v>1.8436000000000001</v>
      </c>
    </row>
    <row r="23" spans="1:8" x14ac:dyDescent="0.25">
      <c r="A23">
        <v>96026.18</v>
      </c>
      <c r="B23">
        <v>-41.366</v>
      </c>
      <c r="C23">
        <v>-41.366</v>
      </c>
      <c r="D23">
        <v>9.8520000000000003</v>
      </c>
      <c r="E23">
        <v>92.841999999999999</v>
      </c>
      <c r="F23">
        <v>80</v>
      </c>
      <c r="G23">
        <v>63.253999999999998</v>
      </c>
      <c r="H23">
        <v>1.7545000000000002</v>
      </c>
    </row>
    <row r="24" spans="1:8" x14ac:dyDescent="0.25">
      <c r="A24">
        <v>96026.789000000004</v>
      </c>
      <c r="B24">
        <v>-41.423000000000002</v>
      </c>
      <c r="C24">
        <v>-41.423000000000002</v>
      </c>
      <c r="D24">
        <v>9.3309999999999995</v>
      </c>
      <c r="E24">
        <v>93.161000000000001</v>
      </c>
      <c r="F24">
        <v>80</v>
      </c>
      <c r="G24">
        <v>59.061999999999998</v>
      </c>
      <c r="H24">
        <v>1.7622000000000002</v>
      </c>
    </row>
    <row r="25" spans="1:8" x14ac:dyDescent="0.25">
      <c r="A25">
        <v>96027.726999999999</v>
      </c>
      <c r="B25">
        <v>-41.497</v>
      </c>
      <c r="C25">
        <v>-41.497</v>
      </c>
      <c r="D25">
        <v>7.8259999999999996</v>
      </c>
      <c r="E25">
        <v>87.516999999999996</v>
      </c>
      <c r="F25">
        <v>80</v>
      </c>
      <c r="G25">
        <v>57.530999999999999</v>
      </c>
      <c r="H25">
        <v>1.6269000000000002</v>
      </c>
    </row>
    <row r="26" spans="1:8" x14ac:dyDescent="0.25">
      <c r="A26">
        <v>96028.366999999998</v>
      </c>
      <c r="B26">
        <v>-41.552</v>
      </c>
      <c r="C26">
        <v>-41.552</v>
      </c>
      <c r="D26">
        <v>8.7550000000000008</v>
      </c>
      <c r="E26">
        <v>86.356999999999999</v>
      </c>
      <c r="F26">
        <v>80</v>
      </c>
      <c r="G26">
        <v>73.570999999999998</v>
      </c>
      <c r="H26">
        <v>1.6005000000000003</v>
      </c>
    </row>
    <row r="27" spans="1:8" x14ac:dyDescent="0.25">
      <c r="A27">
        <v>96029.008000000002</v>
      </c>
      <c r="B27">
        <v>-41.62</v>
      </c>
      <c r="C27">
        <v>-41.62</v>
      </c>
      <c r="D27">
        <v>10.445</v>
      </c>
      <c r="E27">
        <v>85.593999999999994</v>
      </c>
      <c r="F27">
        <v>80</v>
      </c>
      <c r="G27">
        <v>66.808999999999997</v>
      </c>
      <c r="H27">
        <v>1.5829000000000002</v>
      </c>
    </row>
    <row r="28" spans="1:8" x14ac:dyDescent="0.25">
      <c r="A28">
        <v>96029.648000000001</v>
      </c>
      <c r="B28">
        <v>-41.677</v>
      </c>
      <c r="C28">
        <v>-41.677</v>
      </c>
      <c r="D28">
        <v>8.9979999999999993</v>
      </c>
      <c r="E28">
        <v>81.525000000000006</v>
      </c>
      <c r="F28">
        <v>80</v>
      </c>
      <c r="G28">
        <v>64.558999999999997</v>
      </c>
      <c r="H28">
        <v>1.4905000000000002</v>
      </c>
    </row>
    <row r="29" spans="1:8" x14ac:dyDescent="0.25">
      <c r="A29">
        <v>96030.289000000004</v>
      </c>
      <c r="B29">
        <v>-41.728999999999999</v>
      </c>
      <c r="C29">
        <v>-41.728999999999999</v>
      </c>
      <c r="D29">
        <v>8.1300000000000008</v>
      </c>
      <c r="E29">
        <v>72.486999999999995</v>
      </c>
      <c r="F29">
        <v>80</v>
      </c>
      <c r="G29">
        <v>69.593000000000004</v>
      </c>
      <c r="H29">
        <v>1.2925000000000002</v>
      </c>
    </row>
    <row r="30" spans="1:8" x14ac:dyDescent="0.25">
      <c r="A30">
        <v>96030.93</v>
      </c>
      <c r="B30">
        <v>-41.780999999999999</v>
      </c>
      <c r="C30">
        <v>-41.780999999999999</v>
      </c>
      <c r="D30">
        <v>8.1029999999999998</v>
      </c>
      <c r="E30">
        <v>72.16</v>
      </c>
      <c r="F30">
        <v>80</v>
      </c>
      <c r="G30">
        <v>69.828999999999994</v>
      </c>
      <c r="H30">
        <v>1.2859</v>
      </c>
    </row>
    <row r="31" spans="1:8" x14ac:dyDescent="0.25">
      <c r="A31">
        <v>96031.562000000005</v>
      </c>
      <c r="B31">
        <v>-41.838999999999999</v>
      </c>
      <c r="C31">
        <v>-41.838999999999999</v>
      </c>
      <c r="D31">
        <v>9.0210000000000008</v>
      </c>
      <c r="E31">
        <v>76.248999999999995</v>
      </c>
      <c r="F31">
        <v>80</v>
      </c>
      <c r="G31">
        <v>70.563000000000002</v>
      </c>
      <c r="H31">
        <v>1.3739000000000001</v>
      </c>
    </row>
    <row r="32" spans="1:8" x14ac:dyDescent="0.25">
      <c r="A32">
        <v>96032.195000000007</v>
      </c>
      <c r="B32">
        <v>-41.893000000000001</v>
      </c>
      <c r="C32">
        <v>-41.893000000000001</v>
      </c>
      <c r="D32">
        <v>8.5909999999999993</v>
      </c>
      <c r="E32">
        <v>81.942999999999998</v>
      </c>
      <c r="F32">
        <v>80</v>
      </c>
      <c r="G32">
        <v>63.280999999999999</v>
      </c>
      <c r="H32">
        <v>1.4993000000000001</v>
      </c>
    </row>
    <row r="33" spans="1:8" x14ac:dyDescent="0.25">
      <c r="A33">
        <v>96032.835999999996</v>
      </c>
      <c r="B33">
        <v>-41.947000000000003</v>
      </c>
      <c r="C33">
        <v>-41.947000000000003</v>
      </c>
      <c r="D33">
        <v>8.5030000000000001</v>
      </c>
      <c r="E33">
        <v>82.501000000000005</v>
      </c>
      <c r="F33">
        <v>80</v>
      </c>
      <c r="G33">
        <v>60.052999999999997</v>
      </c>
      <c r="H33">
        <v>1.5125000000000002</v>
      </c>
    </row>
    <row r="34" spans="1:8" x14ac:dyDescent="0.25">
      <c r="A34">
        <v>96033.797000000006</v>
      </c>
      <c r="B34">
        <v>-42.018999999999998</v>
      </c>
      <c r="C34">
        <v>-42.018999999999998</v>
      </c>
      <c r="D34">
        <v>7.5259999999999998</v>
      </c>
      <c r="E34">
        <v>84.652000000000001</v>
      </c>
      <c r="F34">
        <v>80</v>
      </c>
      <c r="G34">
        <v>63.182000000000002</v>
      </c>
      <c r="H34">
        <v>1.5609000000000002</v>
      </c>
    </row>
    <row r="35" spans="1:8" x14ac:dyDescent="0.25">
      <c r="A35">
        <v>96034.75</v>
      </c>
      <c r="B35">
        <v>-42.073</v>
      </c>
      <c r="C35">
        <v>-42.073</v>
      </c>
      <c r="D35">
        <v>5.6070000000000002</v>
      </c>
      <c r="E35">
        <v>84.132999999999996</v>
      </c>
      <c r="F35">
        <v>80</v>
      </c>
      <c r="G35">
        <v>59.44</v>
      </c>
      <c r="H35">
        <v>1.5488</v>
      </c>
    </row>
    <row r="36" spans="1:8" x14ac:dyDescent="0.25">
      <c r="A36">
        <v>96036.016000000003</v>
      </c>
      <c r="B36">
        <v>-42.142000000000003</v>
      </c>
      <c r="C36">
        <v>-42.142000000000003</v>
      </c>
      <c r="D36">
        <v>5.4580000000000002</v>
      </c>
      <c r="E36">
        <v>85.966999999999999</v>
      </c>
      <c r="F36">
        <v>80</v>
      </c>
      <c r="G36">
        <v>63.235999999999997</v>
      </c>
      <c r="H36">
        <v>1.5917000000000001</v>
      </c>
    </row>
    <row r="37" spans="1:8" x14ac:dyDescent="0.25">
      <c r="A37">
        <v>96037.289000000004</v>
      </c>
      <c r="B37">
        <v>-42.201000000000001</v>
      </c>
      <c r="C37">
        <v>-42.201000000000001</v>
      </c>
      <c r="D37">
        <v>4.6680000000000001</v>
      </c>
      <c r="E37">
        <v>80.933999999999997</v>
      </c>
      <c r="F37">
        <v>80</v>
      </c>
      <c r="G37">
        <v>70.084999999999994</v>
      </c>
      <c r="H37">
        <v>1.4773000000000001</v>
      </c>
    </row>
    <row r="38" spans="1:8" x14ac:dyDescent="0.25">
      <c r="A38">
        <v>96038.57</v>
      </c>
      <c r="B38">
        <v>-42.264000000000003</v>
      </c>
      <c r="C38">
        <v>-42.264000000000003</v>
      </c>
      <c r="D38">
        <v>4.8609999999999998</v>
      </c>
      <c r="E38">
        <v>81.608000000000004</v>
      </c>
      <c r="F38">
        <v>80</v>
      </c>
      <c r="G38">
        <v>64.475999999999999</v>
      </c>
      <c r="H38">
        <v>1.4916000000000003</v>
      </c>
    </row>
    <row r="39" spans="1:8" x14ac:dyDescent="0.25">
      <c r="A39">
        <v>96039.523000000001</v>
      </c>
      <c r="B39">
        <v>-42.314999999999998</v>
      </c>
      <c r="C39">
        <v>-42.314999999999998</v>
      </c>
      <c r="D39">
        <v>5.3710000000000004</v>
      </c>
      <c r="E39">
        <v>81.412999999999997</v>
      </c>
      <c r="F39">
        <v>80</v>
      </c>
      <c r="G39">
        <v>68.171000000000006</v>
      </c>
      <c r="H39">
        <v>1.4872000000000003</v>
      </c>
    </row>
    <row r="40" spans="1:8" x14ac:dyDescent="0.25">
      <c r="A40">
        <v>96040.483999999997</v>
      </c>
      <c r="B40">
        <v>-42.375</v>
      </c>
      <c r="C40">
        <v>-42.375</v>
      </c>
      <c r="D40">
        <v>6.298</v>
      </c>
      <c r="E40">
        <v>77.983999999999995</v>
      </c>
      <c r="F40">
        <v>80</v>
      </c>
      <c r="G40">
        <v>68.262</v>
      </c>
      <c r="H40">
        <v>1.4113</v>
      </c>
    </row>
    <row r="41" spans="1:8" x14ac:dyDescent="0.25">
      <c r="A41">
        <v>96041.437000000005</v>
      </c>
      <c r="B41">
        <v>-42.438000000000002</v>
      </c>
      <c r="C41">
        <v>-42.438000000000002</v>
      </c>
      <c r="D41">
        <v>6.5369999999999999</v>
      </c>
      <c r="E41">
        <v>77.516999999999996</v>
      </c>
      <c r="F41">
        <v>80</v>
      </c>
      <c r="G41">
        <v>68.882000000000005</v>
      </c>
      <c r="H41">
        <v>1.4014000000000002</v>
      </c>
    </row>
    <row r="42" spans="1:8" x14ac:dyDescent="0.25">
      <c r="A42">
        <v>96042.398000000001</v>
      </c>
      <c r="B42">
        <v>-42.506</v>
      </c>
      <c r="C42">
        <v>-42.506</v>
      </c>
      <c r="D42">
        <v>7.0720000000000001</v>
      </c>
      <c r="E42">
        <v>71.727000000000004</v>
      </c>
      <c r="F42">
        <v>80</v>
      </c>
      <c r="G42">
        <v>71.677999999999997</v>
      </c>
      <c r="H42">
        <v>1.2771000000000001</v>
      </c>
    </row>
    <row r="43" spans="1:8" x14ac:dyDescent="0.25">
      <c r="A43">
        <v>96043.343999999997</v>
      </c>
      <c r="B43">
        <v>-42.582000000000001</v>
      </c>
      <c r="C43">
        <v>-42.582000000000001</v>
      </c>
      <c r="D43">
        <v>8.0359999999999996</v>
      </c>
      <c r="E43">
        <v>63.508000000000003</v>
      </c>
      <c r="F43">
        <v>80</v>
      </c>
      <c r="G43">
        <v>65.879000000000005</v>
      </c>
      <c r="H43">
        <v>1.1066</v>
      </c>
    </row>
    <row r="44" spans="1:8" x14ac:dyDescent="0.25">
      <c r="A44">
        <v>96044.304999999993</v>
      </c>
      <c r="B44">
        <v>-42.652999999999999</v>
      </c>
      <c r="C44">
        <v>-42.652999999999999</v>
      </c>
      <c r="D44">
        <v>7.407</v>
      </c>
      <c r="E44">
        <v>75.7</v>
      </c>
      <c r="F44">
        <v>80</v>
      </c>
      <c r="G44">
        <v>72.105999999999995</v>
      </c>
      <c r="H44">
        <v>1.3618000000000001</v>
      </c>
    </row>
    <row r="45" spans="1:8" x14ac:dyDescent="0.25">
      <c r="A45">
        <v>96045.241999999998</v>
      </c>
      <c r="B45">
        <v>-42.712000000000003</v>
      </c>
      <c r="C45">
        <v>-42.712000000000003</v>
      </c>
      <c r="D45">
        <v>6.3280000000000003</v>
      </c>
      <c r="E45">
        <v>83.343000000000004</v>
      </c>
      <c r="F45">
        <v>80</v>
      </c>
      <c r="G45">
        <v>68.894000000000005</v>
      </c>
      <c r="H45">
        <v>1.5312000000000001</v>
      </c>
    </row>
    <row r="46" spans="1:8" x14ac:dyDescent="0.25">
      <c r="A46">
        <v>96046.187000000005</v>
      </c>
      <c r="B46">
        <v>-42.783000000000001</v>
      </c>
      <c r="C46">
        <v>-42.783000000000001</v>
      </c>
      <c r="D46">
        <v>7.4429999999999996</v>
      </c>
      <c r="E46">
        <v>85.531000000000006</v>
      </c>
      <c r="F46">
        <v>80</v>
      </c>
      <c r="G46">
        <v>68.414000000000001</v>
      </c>
      <c r="H46">
        <v>1.5818000000000001</v>
      </c>
    </row>
    <row r="47" spans="1:8" x14ac:dyDescent="0.25">
      <c r="A47">
        <v>96047.156000000003</v>
      </c>
      <c r="B47">
        <v>-42.835000000000001</v>
      </c>
      <c r="C47">
        <v>-42.835000000000001</v>
      </c>
      <c r="D47">
        <v>5.4489999999999998</v>
      </c>
      <c r="E47">
        <v>83.194999999999993</v>
      </c>
      <c r="F47">
        <v>80</v>
      </c>
      <c r="G47">
        <v>75.536000000000001</v>
      </c>
      <c r="H47">
        <v>1.5279</v>
      </c>
    </row>
    <row r="48" spans="1:8" x14ac:dyDescent="0.25">
      <c r="A48">
        <v>96050.351999999999</v>
      </c>
      <c r="B48">
        <v>-42.887999999999998</v>
      </c>
      <c r="C48">
        <v>-42.887999999999998</v>
      </c>
      <c r="D48">
        <v>1.6379999999999999</v>
      </c>
      <c r="E48">
        <v>76.066999999999993</v>
      </c>
      <c r="F48">
        <v>80</v>
      </c>
      <c r="G48">
        <v>64.257000000000005</v>
      </c>
      <c r="H48">
        <v>1.3695000000000002</v>
      </c>
    </row>
    <row r="49" spans="1:8" x14ac:dyDescent="0.25">
      <c r="A49">
        <v>96051.633000000002</v>
      </c>
      <c r="B49">
        <v>-42.938000000000002</v>
      </c>
      <c r="C49">
        <v>-42.938000000000002</v>
      </c>
      <c r="D49">
        <v>3.97</v>
      </c>
      <c r="E49">
        <v>81.209000000000003</v>
      </c>
      <c r="F49">
        <v>80</v>
      </c>
      <c r="G49">
        <v>66.528000000000006</v>
      </c>
      <c r="H49">
        <v>1.4828000000000001</v>
      </c>
    </row>
    <row r="50" spans="1:8" x14ac:dyDescent="0.25">
      <c r="A50">
        <v>96052.914000000004</v>
      </c>
      <c r="B50">
        <v>-42.997999999999998</v>
      </c>
      <c r="C50">
        <v>-42.997999999999998</v>
      </c>
      <c r="D50">
        <v>4.6440000000000001</v>
      </c>
      <c r="E50">
        <v>83.721999999999994</v>
      </c>
      <c r="F50">
        <v>80</v>
      </c>
      <c r="G50">
        <v>67.215999999999994</v>
      </c>
      <c r="H50">
        <v>1.54</v>
      </c>
    </row>
    <row r="51" spans="1:8" x14ac:dyDescent="0.25">
      <c r="A51">
        <v>96153.960999999996</v>
      </c>
      <c r="B51">
        <v>-43.052999999999997</v>
      </c>
      <c r="C51">
        <v>-43.048999999999999</v>
      </c>
      <c r="D51">
        <v>0</v>
      </c>
      <c r="E51">
        <v>78.962000000000003</v>
      </c>
      <c r="F51">
        <v>80</v>
      </c>
      <c r="G51">
        <v>70.891999999999996</v>
      </c>
      <c r="H51">
        <v>1.4333</v>
      </c>
    </row>
    <row r="52" spans="1:8" x14ac:dyDescent="0.25">
      <c r="A52">
        <v>96155.210999999996</v>
      </c>
      <c r="B52">
        <v>-43.107999999999997</v>
      </c>
      <c r="C52">
        <v>-43.1</v>
      </c>
      <c r="D52">
        <v>4.0819999999999999</v>
      </c>
      <c r="E52">
        <v>80.322999999999993</v>
      </c>
      <c r="F52">
        <v>80</v>
      </c>
      <c r="G52">
        <v>62.718000000000004</v>
      </c>
      <c r="H52">
        <v>1.4630000000000003</v>
      </c>
    </row>
    <row r="53" spans="1:8" x14ac:dyDescent="0.25">
      <c r="A53">
        <v>96156.773000000001</v>
      </c>
      <c r="B53">
        <v>-43.162999999999997</v>
      </c>
      <c r="C53">
        <v>-43.151000000000003</v>
      </c>
      <c r="D53">
        <v>3.282</v>
      </c>
      <c r="E53">
        <v>70.900000000000006</v>
      </c>
      <c r="F53">
        <v>80</v>
      </c>
      <c r="G53">
        <v>69.525999999999996</v>
      </c>
      <c r="H53">
        <v>1.2595000000000001</v>
      </c>
    </row>
    <row r="54" spans="1:8" x14ac:dyDescent="0.25">
      <c r="A54">
        <v>96158.672000000006</v>
      </c>
      <c r="B54">
        <v>-43.220999999999997</v>
      </c>
      <c r="C54">
        <v>-43.204000000000001</v>
      </c>
      <c r="D54">
        <v>2.8130000000000002</v>
      </c>
      <c r="E54">
        <v>71.381</v>
      </c>
      <c r="F54">
        <v>80</v>
      </c>
      <c r="G54">
        <v>67.986999999999995</v>
      </c>
      <c r="H54">
        <v>1.2694000000000001</v>
      </c>
    </row>
    <row r="55" spans="1:8" x14ac:dyDescent="0.25">
      <c r="A55">
        <v>96160.593999999997</v>
      </c>
      <c r="B55">
        <v>-43.274000000000001</v>
      </c>
      <c r="C55">
        <v>-43.253999999999998</v>
      </c>
      <c r="D55">
        <v>2.5680000000000001</v>
      </c>
      <c r="E55">
        <v>71.063999999999993</v>
      </c>
      <c r="F55">
        <v>80</v>
      </c>
      <c r="G55">
        <v>71.343000000000004</v>
      </c>
      <c r="H55">
        <v>1.2627999999999999</v>
      </c>
    </row>
    <row r="56" spans="1:8" x14ac:dyDescent="0.25">
      <c r="A56">
        <v>96162.508000000002</v>
      </c>
      <c r="B56">
        <v>-43.326000000000001</v>
      </c>
      <c r="C56">
        <v>-43.302999999999997</v>
      </c>
      <c r="D56">
        <v>2.5499999999999998</v>
      </c>
      <c r="E56">
        <v>63.508000000000003</v>
      </c>
      <c r="F56">
        <v>80</v>
      </c>
      <c r="G56">
        <v>67.453999999999994</v>
      </c>
      <c r="H56">
        <v>1.1066</v>
      </c>
    </row>
    <row r="57" spans="1:8" x14ac:dyDescent="0.25">
      <c r="A57">
        <v>96165.672000000006</v>
      </c>
      <c r="B57">
        <v>-43.38</v>
      </c>
      <c r="C57">
        <v>-43.351999999999997</v>
      </c>
      <c r="D57">
        <v>1.5609999999999999</v>
      </c>
      <c r="E57">
        <v>50.329000000000001</v>
      </c>
      <c r="F57">
        <v>80</v>
      </c>
      <c r="G57">
        <v>67.384</v>
      </c>
      <c r="H57">
        <v>0.85030000000000006</v>
      </c>
    </row>
    <row r="58" spans="1:8" x14ac:dyDescent="0.25">
      <c r="A58">
        <v>96167.585999999996</v>
      </c>
      <c r="B58">
        <v>-43.439</v>
      </c>
      <c r="C58">
        <v>-43.406999999999996</v>
      </c>
      <c r="D58">
        <v>2.891</v>
      </c>
      <c r="E58">
        <v>43.476999999999997</v>
      </c>
      <c r="F58">
        <v>80</v>
      </c>
      <c r="G58">
        <v>65.822999999999993</v>
      </c>
      <c r="H58">
        <v>0.72380000000000011</v>
      </c>
    </row>
    <row r="59" spans="1:8" x14ac:dyDescent="0.25">
      <c r="A59">
        <v>96169.172000000006</v>
      </c>
      <c r="B59">
        <v>-43.49</v>
      </c>
      <c r="C59">
        <v>-43.454000000000001</v>
      </c>
      <c r="D59">
        <v>2.9409999999999998</v>
      </c>
      <c r="E59">
        <v>42.651000000000003</v>
      </c>
      <c r="F59">
        <v>80</v>
      </c>
      <c r="G59">
        <v>72.254999999999995</v>
      </c>
      <c r="H59">
        <v>0.70950000000000013</v>
      </c>
    </row>
    <row r="60" spans="1:8" x14ac:dyDescent="0.25">
      <c r="A60">
        <v>96171.093999999997</v>
      </c>
      <c r="B60">
        <v>-43.540999999999997</v>
      </c>
      <c r="C60">
        <v>-43.500999999999998</v>
      </c>
      <c r="D60">
        <v>2.4670000000000001</v>
      </c>
      <c r="E60">
        <v>48.203000000000003</v>
      </c>
      <c r="F60">
        <v>80</v>
      </c>
      <c r="G60">
        <v>75.801000000000002</v>
      </c>
      <c r="H60">
        <v>0.81070000000000009</v>
      </c>
    </row>
    <row r="61" spans="1:8" x14ac:dyDescent="0.25">
      <c r="A61">
        <v>96173.304999999993</v>
      </c>
      <c r="B61">
        <v>-43.594999999999999</v>
      </c>
      <c r="C61">
        <v>-43.552</v>
      </c>
      <c r="D61">
        <v>2.2669999999999999</v>
      </c>
      <c r="E61">
        <v>51.86</v>
      </c>
      <c r="F61">
        <v>80</v>
      </c>
      <c r="G61">
        <v>66.775000000000006</v>
      </c>
      <c r="H61">
        <v>0.88000000000000012</v>
      </c>
    </row>
    <row r="62" spans="1:8" x14ac:dyDescent="0.25">
      <c r="A62">
        <v>96175.843999999997</v>
      </c>
      <c r="B62">
        <v>-43.652000000000001</v>
      </c>
      <c r="C62">
        <v>-43.604999999999997</v>
      </c>
      <c r="D62">
        <v>2.089</v>
      </c>
      <c r="E62">
        <v>57.709000000000003</v>
      </c>
      <c r="F62">
        <v>80</v>
      </c>
      <c r="G62">
        <v>72.406000000000006</v>
      </c>
      <c r="H62">
        <v>0.99220000000000008</v>
      </c>
    </row>
    <row r="63" spans="1:8" x14ac:dyDescent="0.25">
      <c r="A63">
        <v>96178.054999999993</v>
      </c>
      <c r="B63">
        <v>-43.701999999999998</v>
      </c>
      <c r="C63">
        <v>-43.651000000000003</v>
      </c>
      <c r="D63">
        <v>2.0990000000000002</v>
      </c>
      <c r="E63">
        <v>56.841000000000001</v>
      </c>
      <c r="F63">
        <v>80</v>
      </c>
      <c r="G63">
        <v>71.971999999999994</v>
      </c>
      <c r="H63">
        <v>0.97570000000000012</v>
      </c>
    </row>
    <row r="64" spans="1:8" x14ac:dyDescent="0.25">
      <c r="A64">
        <v>96179.968999999997</v>
      </c>
      <c r="B64">
        <v>-43.756</v>
      </c>
      <c r="C64">
        <v>-43.701000000000001</v>
      </c>
      <c r="D64">
        <v>2.617</v>
      </c>
      <c r="E64">
        <v>62.012</v>
      </c>
      <c r="F64">
        <v>80</v>
      </c>
      <c r="G64">
        <v>68.757999999999996</v>
      </c>
      <c r="H64">
        <v>1.0769</v>
      </c>
    </row>
    <row r="65" spans="1:8" x14ac:dyDescent="0.25">
      <c r="A65">
        <v>96181.875</v>
      </c>
      <c r="B65">
        <v>-43.81</v>
      </c>
      <c r="C65">
        <v>-43.750999999999998</v>
      </c>
      <c r="D65">
        <v>2.64</v>
      </c>
      <c r="E65">
        <v>56.3</v>
      </c>
      <c r="F65">
        <v>80</v>
      </c>
      <c r="G65">
        <v>71.262</v>
      </c>
      <c r="H65">
        <v>0.96470000000000011</v>
      </c>
    </row>
    <row r="66" spans="1:8" x14ac:dyDescent="0.25">
      <c r="A66">
        <v>96185.016000000003</v>
      </c>
      <c r="B66">
        <v>-43.863</v>
      </c>
      <c r="C66">
        <v>-43.8</v>
      </c>
      <c r="D66">
        <v>1.5660000000000001</v>
      </c>
      <c r="E66">
        <v>54.899000000000001</v>
      </c>
      <c r="F66">
        <v>80</v>
      </c>
      <c r="G66">
        <v>76.531000000000006</v>
      </c>
      <c r="H66">
        <v>0.93720000000000003</v>
      </c>
    </row>
    <row r="67" spans="1:8" x14ac:dyDescent="0.25">
      <c r="A67">
        <v>96187.226999999999</v>
      </c>
      <c r="B67">
        <v>-43.917000000000002</v>
      </c>
      <c r="C67">
        <v>-43.85</v>
      </c>
      <c r="D67">
        <v>2.2389999999999999</v>
      </c>
      <c r="E67">
        <v>49.37</v>
      </c>
      <c r="F67">
        <v>80</v>
      </c>
      <c r="G67">
        <v>67.332999999999998</v>
      </c>
      <c r="H67">
        <v>0.83270000000000011</v>
      </c>
    </row>
    <row r="68" spans="1:8" x14ac:dyDescent="0.25">
      <c r="A68">
        <v>96189.422000000006</v>
      </c>
      <c r="B68">
        <v>-43.970999999999997</v>
      </c>
      <c r="C68">
        <v>-43.901000000000003</v>
      </c>
      <c r="D68">
        <v>2.31</v>
      </c>
      <c r="E68">
        <v>48.249000000000002</v>
      </c>
      <c r="F68">
        <v>80</v>
      </c>
      <c r="G68">
        <v>66.094999999999999</v>
      </c>
      <c r="H68">
        <v>0.81180000000000008</v>
      </c>
    </row>
    <row r="69" spans="1:8" x14ac:dyDescent="0.25">
      <c r="A69">
        <v>96191.641000000003</v>
      </c>
      <c r="B69">
        <v>-44.023000000000003</v>
      </c>
      <c r="C69">
        <v>-43.948999999999998</v>
      </c>
      <c r="D69">
        <v>2.1720000000000002</v>
      </c>
      <c r="E69">
        <v>44.53</v>
      </c>
      <c r="F69">
        <v>80</v>
      </c>
      <c r="G69">
        <v>67.972999999999999</v>
      </c>
      <c r="H69">
        <v>0.74360000000000015</v>
      </c>
    </row>
    <row r="70" spans="1:8" x14ac:dyDescent="0.25">
      <c r="A70">
        <v>96193.883000000002</v>
      </c>
      <c r="B70">
        <v>-44.075000000000003</v>
      </c>
      <c r="C70">
        <v>-43.997</v>
      </c>
      <c r="D70">
        <v>2.1480000000000001</v>
      </c>
      <c r="E70">
        <v>42.869</v>
      </c>
      <c r="F70">
        <v>80</v>
      </c>
      <c r="G70">
        <v>72.617999999999995</v>
      </c>
      <c r="H70">
        <v>0.7128000000000001</v>
      </c>
    </row>
    <row r="71" spans="1:8" x14ac:dyDescent="0.25">
      <c r="A71">
        <v>96195.781000000003</v>
      </c>
      <c r="B71">
        <v>-44.127000000000002</v>
      </c>
      <c r="C71">
        <v>-44.045000000000002</v>
      </c>
      <c r="D71">
        <v>2.54</v>
      </c>
      <c r="E71">
        <v>47.231999999999999</v>
      </c>
      <c r="F71">
        <v>80</v>
      </c>
      <c r="G71">
        <v>66.611999999999995</v>
      </c>
      <c r="H71">
        <v>0.79310000000000003</v>
      </c>
    </row>
    <row r="72" spans="1:8" x14ac:dyDescent="0.25">
      <c r="A72">
        <v>96197.383000000002</v>
      </c>
      <c r="B72">
        <v>-44.177999999999997</v>
      </c>
      <c r="C72">
        <v>-44.093000000000004</v>
      </c>
      <c r="D72">
        <v>2.956</v>
      </c>
      <c r="E72">
        <v>51.587000000000003</v>
      </c>
      <c r="F72">
        <v>80</v>
      </c>
      <c r="G72">
        <v>70.331000000000003</v>
      </c>
      <c r="H72">
        <v>0.87450000000000017</v>
      </c>
    </row>
    <row r="73" spans="1:8" x14ac:dyDescent="0.25">
      <c r="A73">
        <v>96198.968999999997</v>
      </c>
      <c r="B73">
        <v>-44.231000000000002</v>
      </c>
      <c r="C73">
        <v>-44.140999999999998</v>
      </c>
      <c r="D73">
        <v>3.0539999999999998</v>
      </c>
      <c r="E73">
        <v>49.912999999999997</v>
      </c>
      <c r="F73">
        <v>80</v>
      </c>
      <c r="G73">
        <v>68.915999999999997</v>
      </c>
      <c r="H73">
        <v>0.84260000000000013</v>
      </c>
    </row>
    <row r="74" spans="1:8" x14ac:dyDescent="0.25">
      <c r="A74">
        <v>96201.187000000005</v>
      </c>
      <c r="B74">
        <v>-44.281999999999996</v>
      </c>
      <c r="C74">
        <v>-44.189</v>
      </c>
      <c r="D74">
        <v>2.1549999999999998</v>
      </c>
      <c r="E74">
        <v>49.26</v>
      </c>
      <c r="F74">
        <v>80</v>
      </c>
      <c r="G74">
        <v>73.507000000000005</v>
      </c>
      <c r="H74">
        <v>0.83050000000000013</v>
      </c>
    </row>
    <row r="75" spans="1:8" x14ac:dyDescent="0.25">
      <c r="A75">
        <v>96204.358999999997</v>
      </c>
      <c r="B75">
        <v>-44.335999999999999</v>
      </c>
      <c r="C75">
        <v>-44.238999999999997</v>
      </c>
      <c r="D75">
        <v>1.58</v>
      </c>
      <c r="E75">
        <v>46.564</v>
      </c>
      <c r="F75">
        <v>80</v>
      </c>
      <c r="G75">
        <v>66.834999999999994</v>
      </c>
      <c r="H75">
        <v>0.78100000000000003</v>
      </c>
    </row>
    <row r="76" spans="1:8" x14ac:dyDescent="0.25">
      <c r="A76">
        <v>96206.585999999996</v>
      </c>
      <c r="B76">
        <v>-44.392000000000003</v>
      </c>
      <c r="C76">
        <v>-44.290999999999997</v>
      </c>
      <c r="D76">
        <v>2.3479999999999999</v>
      </c>
      <c r="E76">
        <v>44.210999999999999</v>
      </c>
      <c r="F76">
        <v>80</v>
      </c>
      <c r="G76">
        <v>71.572999999999993</v>
      </c>
      <c r="H76">
        <v>0.7370000000000001</v>
      </c>
    </row>
    <row r="77" spans="1:8" x14ac:dyDescent="0.25">
      <c r="A77">
        <v>96208.491999999998</v>
      </c>
      <c r="B77">
        <v>-44.444000000000003</v>
      </c>
      <c r="C77">
        <v>-44.338999999999999</v>
      </c>
      <c r="D77">
        <v>2.4940000000000002</v>
      </c>
      <c r="E77">
        <v>46.259</v>
      </c>
      <c r="F77">
        <v>80</v>
      </c>
      <c r="G77">
        <v>71.528000000000006</v>
      </c>
      <c r="H77">
        <v>0.77549999999999997</v>
      </c>
    </row>
    <row r="78" spans="1:8" x14ac:dyDescent="0.25">
      <c r="A78">
        <v>96210.077999999994</v>
      </c>
      <c r="B78">
        <v>-44.497</v>
      </c>
      <c r="C78">
        <v>-44.387999999999998</v>
      </c>
      <c r="D78">
        <v>3.1110000000000002</v>
      </c>
      <c r="E78">
        <v>55.895000000000003</v>
      </c>
      <c r="F78">
        <v>80</v>
      </c>
      <c r="G78">
        <v>62.893999999999998</v>
      </c>
      <c r="H78">
        <v>0.95700000000000007</v>
      </c>
    </row>
    <row r="79" spans="1:8" x14ac:dyDescent="0.25">
      <c r="A79">
        <v>96211.991999999998</v>
      </c>
      <c r="B79">
        <v>-44.555</v>
      </c>
      <c r="C79">
        <v>-44.442</v>
      </c>
      <c r="D79">
        <v>2.81</v>
      </c>
      <c r="E79">
        <v>175.70599999999999</v>
      </c>
      <c r="F79">
        <v>80</v>
      </c>
      <c r="G79">
        <v>58.802</v>
      </c>
      <c r="H79">
        <v>4.7487000000000004</v>
      </c>
    </row>
    <row r="80" spans="1:8" x14ac:dyDescent="0.25">
      <c r="A80">
        <v>96213.883000000002</v>
      </c>
      <c r="B80">
        <v>-44.61</v>
      </c>
      <c r="C80">
        <v>-44.493000000000002</v>
      </c>
      <c r="D80">
        <v>2.7069999999999999</v>
      </c>
      <c r="E80">
        <v>178.96299999999999</v>
      </c>
      <c r="F80">
        <v>80</v>
      </c>
      <c r="G80">
        <v>58.963999999999999</v>
      </c>
      <c r="H80">
        <v>4.9346000000000005</v>
      </c>
    </row>
    <row r="81" spans="1:8" x14ac:dyDescent="0.25">
      <c r="A81">
        <v>96216.062000000005</v>
      </c>
      <c r="B81">
        <v>-44.661999999999999</v>
      </c>
      <c r="C81">
        <v>-44.540999999999997</v>
      </c>
      <c r="D81">
        <v>2.2069999999999999</v>
      </c>
      <c r="E81">
        <v>179.982</v>
      </c>
      <c r="F81">
        <v>80</v>
      </c>
      <c r="G81">
        <v>58.185000000000002</v>
      </c>
      <c r="H81">
        <v>4.9940000000000007</v>
      </c>
    </row>
    <row r="82" spans="1:8" x14ac:dyDescent="0.25">
      <c r="A82">
        <v>96217.937000000005</v>
      </c>
      <c r="B82">
        <v>-44.715000000000003</v>
      </c>
      <c r="C82">
        <v>-44.59</v>
      </c>
      <c r="D82">
        <v>2.6179999999999999</v>
      </c>
      <c r="E82">
        <v>178.048</v>
      </c>
      <c r="F82">
        <v>80</v>
      </c>
      <c r="G82">
        <v>58.426000000000002</v>
      </c>
      <c r="H82">
        <v>4.8818000000000001</v>
      </c>
    </row>
    <row r="83" spans="1:8" x14ac:dyDescent="0.25">
      <c r="A83">
        <v>96220.125</v>
      </c>
      <c r="B83">
        <v>-44.767000000000003</v>
      </c>
      <c r="C83">
        <v>-44.639000000000003</v>
      </c>
      <c r="D83">
        <v>2.1970000000000001</v>
      </c>
      <c r="E83">
        <v>179.108</v>
      </c>
      <c r="F83">
        <v>80</v>
      </c>
      <c r="G83">
        <v>57.945</v>
      </c>
      <c r="H83">
        <v>4.9423000000000004</v>
      </c>
    </row>
    <row r="84" spans="1:8" x14ac:dyDescent="0.25">
      <c r="A84">
        <v>96222.039000000004</v>
      </c>
      <c r="B84">
        <v>-44.825000000000003</v>
      </c>
      <c r="C84">
        <v>-44.692999999999998</v>
      </c>
      <c r="D84">
        <v>2.831</v>
      </c>
      <c r="E84">
        <v>177.447</v>
      </c>
      <c r="F84">
        <v>80</v>
      </c>
      <c r="G84">
        <v>58.389000000000003</v>
      </c>
      <c r="H84">
        <v>4.8466000000000005</v>
      </c>
    </row>
    <row r="85" spans="1:8" x14ac:dyDescent="0.25">
      <c r="A85">
        <v>96223.616999999998</v>
      </c>
      <c r="B85">
        <v>-44.88</v>
      </c>
      <c r="C85">
        <v>-44.744</v>
      </c>
      <c r="D85">
        <v>3.2549999999999999</v>
      </c>
      <c r="E85">
        <v>179.49199999999999</v>
      </c>
      <c r="F85">
        <v>80</v>
      </c>
      <c r="G85">
        <v>57.905999999999999</v>
      </c>
      <c r="H85">
        <v>4.9654000000000007</v>
      </c>
    </row>
    <row r="86" spans="1:8" x14ac:dyDescent="0.25">
      <c r="A86">
        <v>96225.539000000004</v>
      </c>
      <c r="B86">
        <v>-44.941000000000003</v>
      </c>
      <c r="C86">
        <v>-44.8</v>
      </c>
      <c r="D86">
        <v>2.9159999999999999</v>
      </c>
      <c r="E86">
        <v>180</v>
      </c>
      <c r="F86">
        <v>80</v>
      </c>
      <c r="G86">
        <v>57.655000000000001</v>
      </c>
      <c r="H86">
        <v>4.9951000000000008</v>
      </c>
    </row>
    <row r="87" spans="1:8" x14ac:dyDescent="0.25">
      <c r="A87">
        <v>109637.18</v>
      </c>
      <c r="B87">
        <v>-44.856000000000002</v>
      </c>
      <c r="C87">
        <v>-44.854999999999997</v>
      </c>
      <c r="D87">
        <v>0</v>
      </c>
      <c r="E87">
        <v>173.12799999999999</v>
      </c>
      <c r="F87">
        <v>80</v>
      </c>
      <c r="G87">
        <v>57.183</v>
      </c>
      <c r="H87">
        <v>4.6090000000000009</v>
      </c>
    </row>
    <row r="88" spans="1:8" x14ac:dyDescent="0.25">
      <c r="A88">
        <v>109639.43</v>
      </c>
      <c r="B88">
        <v>-44.911999999999999</v>
      </c>
      <c r="C88">
        <v>-44.911000000000001</v>
      </c>
      <c r="D88">
        <v>2.4849999999999999</v>
      </c>
      <c r="E88">
        <v>172.41399999999999</v>
      </c>
      <c r="F88">
        <v>80</v>
      </c>
      <c r="G88">
        <v>56.643999999999998</v>
      </c>
      <c r="H88">
        <v>4.5705000000000009</v>
      </c>
    </row>
    <row r="89" spans="1:8" x14ac:dyDescent="0.25">
      <c r="A89">
        <v>109642.29700000001</v>
      </c>
      <c r="B89">
        <v>-44.965000000000003</v>
      </c>
      <c r="C89">
        <v>-44.962000000000003</v>
      </c>
      <c r="D89">
        <v>1.798</v>
      </c>
      <c r="E89">
        <v>169.07900000000001</v>
      </c>
      <c r="F89">
        <v>80</v>
      </c>
      <c r="G89">
        <v>56.847000000000001</v>
      </c>
      <c r="H89">
        <v>4.3967000000000001</v>
      </c>
    </row>
    <row r="90" spans="1:8" x14ac:dyDescent="0.25">
      <c r="A90">
        <v>109647.734</v>
      </c>
      <c r="B90">
        <v>-45.024000000000001</v>
      </c>
      <c r="C90">
        <v>-45.021000000000001</v>
      </c>
      <c r="D90">
        <v>1.0720000000000001</v>
      </c>
      <c r="E90">
        <v>169.06100000000001</v>
      </c>
      <c r="F90">
        <v>80</v>
      </c>
      <c r="G90">
        <v>56.874000000000002</v>
      </c>
      <c r="H90">
        <v>4.3956</v>
      </c>
    </row>
    <row r="91" spans="1:8" x14ac:dyDescent="0.25">
      <c r="A91">
        <v>109649.656</v>
      </c>
      <c r="B91">
        <v>-45.076000000000001</v>
      </c>
      <c r="C91">
        <v>-45.072000000000003</v>
      </c>
      <c r="D91">
        <v>2.6859999999999999</v>
      </c>
      <c r="E91">
        <v>167.38200000000001</v>
      </c>
      <c r="F91">
        <v>80</v>
      </c>
      <c r="G91">
        <v>56.838999999999999</v>
      </c>
      <c r="H91">
        <v>4.3120000000000003</v>
      </c>
    </row>
    <row r="92" spans="1:8" x14ac:dyDescent="0.25">
      <c r="A92">
        <v>109651.875</v>
      </c>
      <c r="B92">
        <v>-45.131</v>
      </c>
      <c r="C92">
        <v>-45.125999999999998</v>
      </c>
      <c r="D92">
        <v>2.4079999999999999</v>
      </c>
      <c r="E92">
        <v>165.654</v>
      </c>
      <c r="F92">
        <v>80</v>
      </c>
      <c r="G92">
        <v>57.194000000000003</v>
      </c>
      <c r="H92">
        <v>4.2262000000000004</v>
      </c>
    </row>
    <row r="93" spans="1:8" x14ac:dyDescent="0.25">
      <c r="A93">
        <v>109653.79700000001</v>
      </c>
      <c r="B93">
        <v>-45.180999999999997</v>
      </c>
      <c r="C93">
        <v>-45.174999999999997</v>
      </c>
      <c r="D93">
        <v>2.5830000000000002</v>
      </c>
      <c r="E93">
        <v>166.56200000000001</v>
      </c>
      <c r="F93">
        <v>80</v>
      </c>
      <c r="G93">
        <v>57.203000000000003</v>
      </c>
      <c r="H93">
        <v>4.2713000000000001</v>
      </c>
    </row>
    <row r="94" spans="1:8" x14ac:dyDescent="0.25">
      <c r="A94">
        <v>109655.711</v>
      </c>
      <c r="B94">
        <v>-45.237000000000002</v>
      </c>
      <c r="C94">
        <v>-45.231000000000002</v>
      </c>
      <c r="D94">
        <v>2.8780000000000001</v>
      </c>
      <c r="E94">
        <v>166.66499999999999</v>
      </c>
      <c r="F94">
        <v>80</v>
      </c>
      <c r="G94">
        <v>57.613</v>
      </c>
      <c r="H94">
        <v>4.2757000000000005</v>
      </c>
    </row>
    <row r="95" spans="1:8" x14ac:dyDescent="0.25">
      <c r="A95">
        <v>109657.289</v>
      </c>
      <c r="B95">
        <v>-45.290999999999997</v>
      </c>
      <c r="C95">
        <v>-45.283999999999999</v>
      </c>
      <c r="D95">
        <v>3.4</v>
      </c>
      <c r="E95">
        <v>166.131</v>
      </c>
      <c r="F95">
        <v>80</v>
      </c>
      <c r="G95">
        <v>56.851999999999997</v>
      </c>
      <c r="H95">
        <v>4.2493000000000007</v>
      </c>
    </row>
    <row r="96" spans="1:8" x14ac:dyDescent="0.25">
      <c r="A96">
        <v>109659.17200000001</v>
      </c>
      <c r="B96">
        <v>-45.343000000000004</v>
      </c>
      <c r="C96">
        <v>-45.335000000000001</v>
      </c>
      <c r="D96">
        <v>2.7040000000000002</v>
      </c>
      <c r="E96">
        <v>167.845</v>
      </c>
      <c r="F96">
        <v>80</v>
      </c>
      <c r="G96">
        <v>57.045999999999999</v>
      </c>
      <c r="H96">
        <v>4.3350999999999997</v>
      </c>
    </row>
    <row r="97" spans="1:8" x14ac:dyDescent="0.25">
      <c r="A97">
        <v>109660.43</v>
      </c>
      <c r="B97">
        <v>-45.399000000000001</v>
      </c>
      <c r="C97">
        <v>-45.39</v>
      </c>
      <c r="D97">
        <v>4.37</v>
      </c>
      <c r="E97">
        <v>168.59200000000001</v>
      </c>
      <c r="F97">
        <v>80</v>
      </c>
      <c r="G97">
        <v>56.942</v>
      </c>
      <c r="H97">
        <v>4.3725000000000005</v>
      </c>
    </row>
    <row r="98" spans="1:8" x14ac:dyDescent="0.25">
      <c r="A98">
        <v>109661.711</v>
      </c>
      <c r="B98">
        <v>-45.457999999999998</v>
      </c>
      <c r="C98">
        <v>-45.448</v>
      </c>
      <c r="D98">
        <v>4.5430000000000001</v>
      </c>
      <c r="E98">
        <v>169.94800000000001</v>
      </c>
      <c r="F98">
        <v>80</v>
      </c>
      <c r="G98">
        <v>57.107999999999997</v>
      </c>
      <c r="H98">
        <v>4.4418000000000006</v>
      </c>
    </row>
    <row r="99" spans="1:8" x14ac:dyDescent="0.25">
      <c r="A99">
        <v>109662.961</v>
      </c>
      <c r="B99">
        <v>-45.515000000000001</v>
      </c>
      <c r="C99">
        <v>-45.503999999999998</v>
      </c>
      <c r="D99">
        <v>4.476</v>
      </c>
      <c r="E99">
        <v>170.18100000000001</v>
      </c>
      <c r="F99">
        <v>80</v>
      </c>
      <c r="G99">
        <v>57.366</v>
      </c>
      <c r="H99">
        <v>4.4539000000000009</v>
      </c>
    </row>
    <row r="100" spans="1:8" x14ac:dyDescent="0.25">
      <c r="A100">
        <v>109664.219</v>
      </c>
      <c r="B100">
        <v>-45.564999999999998</v>
      </c>
      <c r="C100">
        <v>-45.554000000000002</v>
      </c>
      <c r="D100">
        <v>3.9660000000000002</v>
      </c>
      <c r="E100">
        <v>168.804</v>
      </c>
      <c r="F100">
        <v>80</v>
      </c>
      <c r="G100">
        <v>56.932000000000002</v>
      </c>
      <c r="H100">
        <v>4.3835000000000006</v>
      </c>
    </row>
    <row r="101" spans="1:8" x14ac:dyDescent="0.25">
      <c r="A101">
        <v>109665.81200000001</v>
      </c>
      <c r="B101">
        <v>-45.622</v>
      </c>
      <c r="C101">
        <v>-45.61</v>
      </c>
      <c r="D101">
        <v>3.5379999999999998</v>
      </c>
      <c r="E101">
        <v>167.24100000000001</v>
      </c>
      <c r="F101">
        <v>80</v>
      </c>
      <c r="G101">
        <v>56.862000000000002</v>
      </c>
      <c r="H101">
        <v>4.3043000000000005</v>
      </c>
    </row>
    <row r="102" spans="1:8" x14ac:dyDescent="0.25">
      <c r="A102">
        <v>109667.06200000001</v>
      </c>
      <c r="B102">
        <v>-45.671999999999997</v>
      </c>
      <c r="C102">
        <v>-45.66</v>
      </c>
      <c r="D102">
        <v>3.9430000000000001</v>
      </c>
      <c r="E102">
        <v>170.73099999999999</v>
      </c>
      <c r="F102">
        <v>80</v>
      </c>
      <c r="G102">
        <v>57.103999999999999</v>
      </c>
      <c r="H102">
        <v>4.4813999999999998</v>
      </c>
    </row>
    <row r="103" spans="1:8" x14ac:dyDescent="0.25">
      <c r="A103">
        <v>109668.625</v>
      </c>
      <c r="B103">
        <v>-45.723999999999997</v>
      </c>
      <c r="C103">
        <v>-45.71</v>
      </c>
      <c r="D103">
        <v>3.2290000000000001</v>
      </c>
      <c r="E103">
        <v>166.04</v>
      </c>
      <c r="F103">
        <v>80</v>
      </c>
      <c r="G103">
        <v>57.399000000000001</v>
      </c>
      <c r="H103">
        <v>4.2449000000000003</v>
      </c>
    </row>
    <row r="104" spans="1:8" x14ac:dyDescent="0.25">
      <c r="A104">
        <v>109670.18700000001</v>
      </c>
      <c r="B104">
        <v>-45.774999999999999</v>
      </c>
      <c r="C104">
        <v>-45.76</v>
      </c>
      <c r="D104">
        <v>3.2160000000000002</v>
      </c>
      <c r="E104">
        <v>169.67400000000001</v>
      </c>
      <c r="F104">
        <v>80</v>
      </c>
      <c r="G104">
        <v>56.802999999999997</v>
      </c>
      <c r="H104">
        <v>4.4275000000000011</v>
      </c>
    </row>
    <row r="105" spans="1:8" x14ac:dyDescent="0.25">
      <c r="A105">
        <v>109671.44500000001</v>
      </c>
      <c r="B105">
        <v>-45.825000000000003</v>
      </c>
      <c r="C105">
        <v>-45.81</v>
      </c>
      <c r="D105">
        <v>3.976</v>
      </c>
      <c r="E105">
        <v>168.53800000000001</v>
      </c>
      <c r="F105">
        <v>80</v>
      </c>
      <c r="G105">
        <v>57.195</v>
      </c>
      <c r="H105">
        <v>4.3692000000000002</v>
      </c>
    </row>
    <row r="106" spans="1:8" x14ac:dyDescent="0.25">
      <c r="A106">
        <v>109673.023</v>
      </c>
      <c r="B106">
        <v>-45.881</v>
      </c>
      <c r="C106">
        <v>-45.865000000000002</v>
      </c>
      <c r="D106">
        <v>3.4630000000000001</v>
      </c>
      <c r="E106">
        <v>169.792</v>
      </c>
      <c r="F106">
        <v>80</v>
      </c>
      <c r="G106">
        <v>56.889000000000003</v>
      </c>
      <c r="H106">
        <v>4.4330000000000007</v>
      </c>
    </row>
    <row r="107" spans="1:8" x14ac:dyDescent="0.25">
      <c r="A107">
        <v>109674.594</v>
      </c>
      <c r="B107">
        <v>-45.941000000000003</v>
      </c>
      <c r="C107">
        <v>-45.924999999999997</v>
      </c>
      <c r="D107">
        <v>3.8170000000000002</v>
      </c>
      <c r="E107">
        <v>170.333</v>
      </c>
      <c r="F107">
        <v>80</v>
      </c>
      <c r="G107">
        <v>56.789000000000001</v>
      </c>
      <c r="H107">
        <v>4.4616000000000007</v>
      </c>
    </row>
    <row r="108" spans="1:8" x14ac:dyDescent="0.25">
      <c r="A108">
        <v>109676.164</v>
      </c>
      <c r="B108">
        <v>-46</v>
      </c>
      <c r="C108">
        <v>-45.981999999999999</v>
      </c>
      <c r="D108">
        <v>3.6560000000000001</v>
      </c>
      <c r="E108">
        <v>171.64599999999999</v>
      </c>
      <c r="F108">
        <v>80</v>
      </c>
      <c r="G108">
        <v>56.643999999999998</v>
      </c>
      <c r="H108">
        <v>4.5298000000000007</v>
      </c>
    </row>
    <row r="109" spans="1:8" x14ac:dyDescent="0.25">
      <c r="A109">
        <v>109677.43700000001</v>
      </c>
      <c r="B109">
        <v>-46.051000000000002</v>
      </c>
      <c r="C109">
        <v>-46.033000000000001</v>
      </c>
      <c r="D109">
        <v>3.9550000000000001</v>
      </c>
      <c r="E109">
        <v>172.18799999999999</v>
      </c>
      <c r="F109">
        <v>80</v>
      </c>
      <c r="G109">
        <v>56.712000000000003</v>
      </c>
      <c r="H109">
        <v>4.5584000000000007</v>
      </c>
    </row>
    <row r="110" spans="1:8" x14ac:dyDescent="0.25">
      <c r="A110">
        <v>109679.023</v>
      </c>
      <c r="B110">
        <v>-46.101999999999997</v>
      </c>
      <c r="C110">
        <v>-46.082999999999998</v>
      </c>
      <c r="D110">
        <v>3.1890000000000001</v>
      </c>
      <c r="E110">
        <v>171.58500000000001</v>
      </c>
      <c r="F110">
        <v>80</v>
      </c>
      <c r="G110">
        <v>56.569000000000003</v>
      </c>
      <c r="H110">
        <v>4.5265000000000004</v>
      </c>
    </row>
    <row r="111" spans="1:8" x14ac:dyDescent="0.25">
      <c r="A111">
        <v>109680.617</v>
      </c>
      <c r="B111">
        <v>-46.152999999999999</v>
      </c>
      <c r="C111">
        <v>-46.134</v>
      </c>
      <c r="D111">
        <v>3.1589999999999998</v>
      </c>
      <c r="E111">
        <v>171.14</v>
      </c>
      <c r="F111">
        <v>80</v>
      </c>
      <c r="G111">
        <v>56.814</v>
      </c>
      <c r="H111">
        <v>4.503400000000001</v>
      </c>
    </row>
    <row r="112" spans="1:8" x14ac:dyDescent="0.25">
      <c r="A112">
        <v>109682.516</v>
      </c>
      <c r="B112">
        <v>-46.204999999999998</v>
      </c>
      <c r="C112">
        <v>-46.183999999999997</v>
      </c>
      <c r="D112">
        <v>2.6659999999999999</v>
      </c>
      <c r="E112">
        <v>172.41399999999999</v>
      </c>
      <c r="F112">
        <v>80</v>
      </c>
      <c r="G112">
        <v>56.32</v>
      </c>
      <c r="H112">
        <v>4.5705000000000009</v>
      </c>
    </row>
    <row r="113" spans="1:8" x14ac:dyDescent="0.25">
      <c r="A113">
        <v>109683.781</v>
      </c>
      <c r="B113">
        <v>-46.256</v>
      </c>
      <c r="C113">
        <v>-46.234999999999999</v>
      </c>
      <c r="D113">
        <v>3.97</v>
      </c>
      <c r="E113">
        <v>174.40100000000001</v>
      </c>
      <c r="F113">
        <v>80</v>
      </c>
      <c r="G113">
        <v>56.290999999999997</v>
      </c>
      <c r="H113">
        <v>4.6772</v>
      </c>
    </row>
    <row r="114" spans="1:8" x14ac:dyDescent="0.25">
      <c r="A114">
        <v>109685.367</v>
      </c>
      <c r="B114">
        <v>-46.308999999999997</v>
      </c>
      <c r="C114">
        <v>-46.287999999999997</v>
      </c>
      <c r="D114">
        <v>3.3330000000000002</v>
      </c>
      <c r="E114">
        <v>173.733</v>
      </c>
      <c r="F114">
        <v>80</v>
      </c>
      <c r="G114">
        <v>56.66</v>
      </c>
      <c r="H114">
        <v>4.6409000000000011</v>
      </c>
    </row>
    <row r="115" spans="1:8" x14ac:dyDescent="0.25">
      <c r="A115">
        <v>109687.273</v>
      </c>
      <c r="B115">
        <v>-46.366</v>
      </c>
      <c r="C115">
        <v>-46.344000000000001</v>
      </c>
      <c r="D115">
        <v>2.944</v>
      </c>
      <c r="E115">
        <v>173.941</v>
      </c>
      <c r="F115">
        <v>80</v>
      </c>
      <c r="G115">
        <v>56.515999999999998</v>
      </c>
      <c r="H115">
        <v>4.6519000000000004</v>
      </c>
    </row>
    <row r="116" spans="1:8" x14ac:dyDescent="0.25">
      <c r="A116">
        <v>109688.875</v>
      </c>
      <c r="B116">
        <v>-46.424999999999997</v>
      </c>
      <c r="C116">
        <v>-46.401000000000003</v>
      </c>
      <c r="D116">
        <v>3.6139999999999999</v>
      </c>
      <c r="E116">
        <v>173.43100000000001</v>
      </c>
      <c r="F116">
        <v>80</v>
      </c>
      <c r="G116">
        <v>56.417999999999999</v>
      </c>
      <c r="H116">
        <v>4.6244000000000005</v>
      </c>
    </row>
    <row r="117" spans="1:8" x14ac:dyDescent="0.25">
      <c r="A117">
        <v>109691.719</v>
      </c>
      <c r="B117">
        <v>-46.478000000000002</v>
      </c>
      <c r="C117">
        <v>-46.454000000000001</v>
      </c>
      <c r="D117">
        <v>1.8380000000000001</v>
      </c>
      <c r="E117">
        <v>172.25800000000001</v>
      </c>
      <c r="F117">
        <v>80</v>
      </c>
      <c r="G117">
        <v>56.552999999999997</v>
      </c>
      <c r="H117">
        <v>4.561700000000001</v>
      </c>
    </row>
    <row r="118" spans="1:8" x14ac:dyDescent="0.25">
      <c r="A118">
        <v>109694.25</v>
      </c>
      <c r="B118">
        <v>-46.533000000000001</v>
      </c>
      <c r="C118">
        <v>-46.508000000000003</v>
      </c>
      <c r="D118">
        <v>2.141</v>
      </c>
      <c r="E118">
        <v>172.80099999999999</v>
      </c>
      <c r="F118">
        <v>80</v>
      </c>
      <c r="G118">
        <v>56.37</v>
      </c>
      <c r="H118">
        <v>4.591400000000001</v>
      </c>
    </row>
    <row r="119" spans="1:8" x14ac:dyDescent="0.25">
      <c r="A119">
        <v>109696.43700000001</v>
      </c>
      <c r="B119">
        <v>-46.585999999999999</v>
      </c>
      <c r="C119">
        <v>-46.56</v>
      </c>
      <c r="D119">
        <v>2.395</v>
      </c>
      <c r="E119">
        <v>173.41900000000001</v>
      </c>
      <c r="F119">
        <v>80</v>
      </c>
      <c r="G119">
        <v>56.290999999999997</v>
      </c>
      <c r="H119">
        <v>4.6244000000000005</v>
      </c>
    </row>
    <row r="120" spans="1:8" x14ac:dyDescent="0.25">
      <c r="A120">
        <v>109698.633</v>
      </c>
      <c r="B120">
        <v>-46.643000000000001</v>
      </c>
      <c r="C120">
        <v>-46.616</v>
      </c>
      <c r="D120">
        <v>2.5379999999999998</v>
      </c>
      <c r="E120">
        <v>173.27199999999999</v>
      </c>
      <c r="F120">
        <v>80</v>
      </c>
      <c r="G120">
        <v>56.398000000000003</v>
      </c>
      <c r="H120">
        <v>4.6167000000000007</v>
      </c>
    </row>
    <row r="121" spans="1:8" x14ac:dyDescent="0.25">
      <c r="A121">
        <v>109700.82</v>
      </c>
      <c r="B121">
        <v>-46.698999999999998</v>
      </c>
      <c r="C121">
        <v>-46.671999999999997</v>
      </c>
      <c r="D121">
        <v>2.5379999999999998</v>
      </c>
      <c r="E121">
        <v>174.68100000000001</v>
      </c>
      <c r="F121">
        <v>80</v>
      </c>
      <c r="G121">
        <v>56.636000000000003</v>
      </c>
      <c r="H121">
        <v>4.6926000000000005</v>
      </c>
    </row>
    <row r="122" spans="1:8" x14ac:dyDescent="0.25">
      <c r="A122">
        <v>109703.32799999999</v>
      </c>
      <c r="B122">
        <v>-46.753999999999998</v>
      </c>
      <c r="C122">
        <v>-46.725999999999999</v>
      </c>
      <c r="D122">
        <v>2.177</v>
      </c>
      <c r="E122">
        <v>174.14500000000001</v>
      </c>
      <c r="F122">
        <v>80</v>
      </c>
      <c r="G122">
        <v>56.387999999999998</v>
      </c>
      <c r="H122">
        <v>4.6629000000000005</v>
      </c>
    </row>
    <row r="123" spans="1:8" x14ac:dyDescent="0.25">
      <c r="A123">
        <v>109705.508</v>
      </c>
      <c r="B123">
        <v>-46.805</v>
      </c>
      <c r="C123">
        <v>-46.776000000000003</v>
      </c>
      <c r="D123">
        <v>2.2869999999999999</v>
      </c>
      <c r="E123">
        <v>173.459</v>
      </c>
      <c r="F123">
        <v>80</v>
      </c>
      <c r="G123">
        <v>56.371000000000002</v>
      </c>
      <c r="H123">
        <v>4.6266000000000007</v>
      </c>
    </row>
    <row r="124" spans="1:8" x14ac:dyDescent="0.25">
      <c r="A124">
        <v>109708.016</v>
      </c>
      <c r="B124">
        <v>-46.863</v>
      </c>
      <c r="C124">
        <v>-46.832999999999998</v>
      </c>
      <c r="D124">
        <v>2.2919999999999998</v>
      </c>
      <c r="E124">
        <v>173.89400000000001</v>
      </c>
      <c r="F124">
        <v>80</v>
      </c>
      <c r="G124">
        <v>56.344000000000001</v>
      </c>
      <c r="H124">
        <v>4.6497000000000011</v>
      </c>
    </row>
    <row r="125" spans="1:8" x14ac:dyDescent="0.25">
      <c r="A125">
        <v>109709.898</v>
      </c>
      <c r="B125">
        <v>-46.918999999999997</v>
      </c>
      <c r="C125">
        <v>-46.887999999999998</v>
      </c>
      <c r="D125">
        <v>2.9209999999999998</v>
      </c>
      <c r="E125">
        <v>173.25299999999999</v>
      </c>
      <c r="F125">
        <v>80</v>
      </c>
      <c r="G125">
        <v>56.183</v>
      </c>
      <c r="H125">
        <v>4.6155999999999997</v>
      </c>
    </row>
    <row r="126" spans="1:8" x14ac:dyDescent="0.25">
      <c r="A126">
        <v>109711.80499999999</v>
      </c>
      <c r="B126">
        <v>-46.975999999999999</v>
      </c>
      <c r="C126">
        <v>-46.944000000000003</v>
      </c>
      <c r="D126">
        <v>2.923</v>
      </c>
      <c r="E126">
        <v>174.53899999999999</v>
      </c>
      <c r="F126">
        <v>80</v>
      </c>
      <c r="G126">
        <v>56.161999999999999</v>
      </c>
      <c r="H126">
        <v>4.6849000000000007</v>
      </c>
    </row>
    <row r="127" spans="1:8" x14ac:dyDescent="0.25">
      <c r="A127">
        <v>109713.414</v>
      </c>
      <c r="B127">
        <v>-47.027000000000001</v>
      </c>
      <c r="C127">
        <v>-46.994</v>
      </c>
      <c r="D127">
        <v>3.1110000000000002</v>
      </c>
      <c r="E127">
        <v>172.958</v>
      </c>
      <c r="F127">
        <v>80</v>
      </c>
      <c r="G127">
        <v>56.44</v>
      </c>
      <c r="H127">
        <v>4.5991000000000009</v>
      </c>
    </row>
    <row r="128" spans="1:8" x14ac:dyDescent="0.25">
      <c r="A128">
        <v>109715.344</v>
      </c>
      <c r="B128">
        <v>-47.081000000000003</v>
      </c>
      <c r="C128">
        <v>-47.048000000000002</v>
      </c>
      <c r="D128">
        <v>2.798</v>
      </c>
      <c r="E128">
        <v>174.68100000000001</v>
      </c>
      <c r="F128">
        <v>80</v>
      </c>
      <c r="G128">
        <v>56.274000000000001</v>
      </c>
      <c r="H128">
        <v>4.6926000000000005</v>
      </c>
    </row>
    <row r="129" spans="1:8" x14ac:dyDescent="0.25">
      <c r="A129">
        <v>109717.266</v>
      </c>
      <c r="B129">
        <v>-47.140999999999998</v>
      </c>
      <c r="C129">
        <v>-47.106999999999999</v>
      </c>
      <c r="D129">
        <v>3.0760000000000001</v>
      </c>
      <c r="E129">
        <v>174.55799999999999</v>
      </c>
      <c r="F129">
        <v>80</v>
      </c>
      <c r="G129">
        <v>56.176000000000002</v>
      </c>
      <c r="H129">
        <v>4.6859999999999999</v>
      </c>
    </row>
    <row r="130" spans="1:8" x14ac:dyDescent="0.25">
      <c r="A130">
        <v>109718.82799999999</v>
      </c>
      <c r="B130">
        <v>-47.192</v>
      </c>
      <c r="C130">
        <v>-47.158000000000001</v>
      </c>
      <c r="D130">
        <v>3.2149999999999999</v>
      </c>
      <c r="E130">
        <v>174.46899999999999</v>
      </c>
      <c r="F130">
        <v>80</v>
      </c>
      <c r="G130">
        <v>56.170999999999999</v>
      </c>
      <c r="H130">
        <v>4.6816000000000004</v>
      </c>
    </row>
    <row r="131" spans="1:8" x14ac:dyDescent="0.25">
      <c r="A131">
        <v>109720.727</v>
      </c>
      <c r="B131">
        <v>-47.25</v>
      </c>
      <c r="C131">
        <v>-47.213999999999999</v>
      </c>
      <c r="D131">
        <v>2.9830000000000001</v>
      </c>
      <c r="E131">
        <v>176.256</v>
      </c>
      <c r="F131">
        <v>80</v>
      </c>
      <c r="G131">
        <v>56.335000000000001</v>
      </c>
      <c r="H131">
        <v>4.7795000000000005</v>
      </c>
    </row>
    <row r="132" spans="1:8" x14ac:dyDescent="0.25">
      <c r="A132">
        <v>109722.625</v>
      </c>
      <c r="B132">
        <v>-47.308</v>
      </c>
      <c r="C132">
        <v>-47.271999999999998</v>
      </c>
      <c r="D132">
        <v>3.0310000000000001</v>
      </c>
      <c r="E132">
        <v>173.24600000000001</v>
      </c>
      <c r="F132">
        <v>80</v>
      </c>
      <c r="G132">
        <v>56.213999999999999</v>
      </c>
      <c r="H132">
        <v>4.6145000000000005</v>
      </c>
    </row>
    <row r="133" spans="1:8" x14ac:dyDescent="0.25">
      <c r="A133">
        <v>109724.508</v>
      </c>
      <c r="B133">
        <v>-47.362000000000002</v>
      </c>
      <c r="C133">
        <v>-47.325000000000003</v>
      </c>
      <c r="D133">
        <v>2.84</v>
      </c>
      <c r="E133">
        <v>173.727</v>
      </c>
      <c r="F133">
        <v>80</v>
      </c>
      <c r="G133">
        <v>56.243000000000002</v>
      </c>
      <c r="H133">
        <v>4.6409000000000011</v>
      </c>
    </row>
    <row r="134" spans="1:8" x14ac:dyDescent="0.25">
      <c r="A134">
        <v>109726.383</v>
      </c>
      <c r="B134">
        <v>-47.414000000000001</v>
      </c>
      <c r="C134">
        <v>-47.375999999999998</v>
      </c>
      <c r="D134">
        <v>2.7109999999999999</v>
      </c>
      <c r="E134">
        <v>174.10499999999999</v>
      </c>
      <c r="F134">
        <v>80</v>
      </c>
      <c r="G134">
        <v>56.250999999999998</v>
      </c>
      <c r="H134">
        <v>4.6607000000000003</v>
      </c>
    </row>
    <row r="135" spans="1:8" x14ac:dyDescent="0.25">
      <c r="A135">
        <v>109728.57</v>
      </c>
      <c r="B135">
        <v>-47.47</v>
      </c>
      <c r="C135">
        <v>-47.430999999999997</v>
      </c>
      <c r="D135">
        <v>2.5310000000000001</v>
      </c>
      <c r="E135">
        <v>173.64699999999999</v>
      </c>
      <c r="F135">
        <v>80</v>
      </c>
      <c r="G135">
        <v>56.174999999999997</v>
      </c>
      <c r="H135">
        <v>4.6364999999999998</v>
      </c>
    </row>
    <row r="136" spans="1:8" x14ac:dyDescent="0.25">
      <c r="A136">
        <v>109730.758</v>
      </c>
      <c r="B136">
        <v>-47.527000000000001</v>
      </c>
      <c r="C136">
        <v>-47.488</v>
      </c>
      <c r="D136">
        <v>2.5779999999999998</v>
      </c>
      <c r="E136">
        <v>174.804</v>
      </c>
      <c r="F136">
        <v>80</v>
      </c>
      <c r="G136">
        <v>56.412999999999997</v>
      </c>
      <c r="H136">
        <v>4.6992000000000003</v>
      </c>
    </row>
    <row r="137" spans="1:8" x14ac:dyDescent="0.25">
      <c r="A137">
        <v>109732.32</v>
      </c>
      <c r="B137">
        <v>-47.576999999999998</v>
      </c>
      <c r="C137">
        <v>-47.536999999999999</v>
      </c>
      <c r="D137">
        <v>3.1629999999999998</v>
      </c>
      <c r="E137">
        <v>175.63200000000001</v>
      </c>
      <c r="F137">
        <v>80</v>
      </c>
      <c r="G137">
        <v>56.28</v>
      </c>
      <c r="H137">
        <v>4.7454000000000001</v>
      </c>
    </row>
    <row r="138" spans="1:8" x14ac:dyDescent="0.25">
      <c r="A138">
        <v>109734.508</v>
      </c>
      <c r="B138">
        <v>-47.634</v>
      </c>
      <c r="C138">
        <v>-47.593000000000004</v>
      </c>
      <c r="D138">
        <v>2.5640000000000001</v>
      </c>
      <c r="E138">
        <v>174.17599999999999</v>
      </c>
      <c r="F138">
        <v>80</v>
      </c>
      <c r="G138">
        <v>56.15</v>
      </c>
      <c r="H138">
        <v>4.6650999999999998</v>
      </c>
    </row>
    <row r="139" spans="1:8" x14ac:dyDescent="0.25">
      <c r="A139">
        <v>109737.008</v>
      </c>
      <c r="B139">
        <v>-47.69</v>
      </c>
      <c r="C139">
        <v>-47.649000000000001</v>
      </c>
      <c r="D139">
        <v>2.2090000000000001</v>
      </c>
      <c r="E139">
        <v>174.48699999999999</v>
      </c>
      <c r="F139">
        <v>80</v>
      </c>
      <c r="G139">
        <v>56.252000000000002</v>
      </c>
      <c r="H139">
        <v>4.6816000000000004</v>
      </c>
    </row>
    <row r="140" spans="1:8" x14ac:dyDescent="0.25">
      <c r="A140">
        <v>109739.19500000001</v>
      </c>
      <c r="B140">
        <v>-47.741</v>
      </c>
      <c r="C140">
        <v>-47.698</v>
      </c>
      <c r="D140">
        <v>2.2629999999999999</v>
      </c>
      <c r="E140">
        <v>174.04400000000001</v>
      </c>
      <c r="F140">
        <v>80</v>
      </c>
      <c r="G140">
        <v>56.073</v>
      </c>
      <c r="H140">
        <v>4.6574</v>
      </c>
    </row>
    <row r="141" spans="1:8" x14ac:dyDescent="0.25">
      <c r="A141">
        <v>109741.43</v>
      </c>
      <c r="B141">
        <v>-47.790999999999997</v>
      </c>
      <c r="C141">
        <v>-47.747999999999998</v>
      </c>
      <c r="D141">
        <v>2.2250000000000001</v>
      </c>
      <c r="E141">
        <v>172.93100000000001</v>
      </c>
      <c r="F141">
        <v>80</v>
      </c>
      <c r="G141">
        <v>56.226999999999997</v>
      </c>
      <c r="H141">
        <v>4.5979999999999999</v>
      </c>
    </row>
    <row r="142" spans="1:8" x14ac:dyDescent="0.25">
      <c r="A142">
        <v>109745.54700000001</v>
      </c>
      <c r="B142">
        <v>-47.841000000000001</v>
      </c>
      <c r="C142">
        <v>-47.796999999999997</v>
      </c>
      <c r="D142">
        <v>1.204</v>
      </c>
      <c r="E142">
        <v>174.2</v>
      </c>
      <c r="F142">
        <v>80</v>
      </c>
      <c r="G142">
        <v>56.164000000000001</v>
      </c>
      <c r="H142">
        <v>4.6662000000000008</v>
      </c>
    </row>
    <row r="143" spans="1:8" x14ac:dyDescent="0.25">
      <c r="A143">
        <v>109748.094</v>
      </c>
      <c r="B143">
        <v>-47.892000000000003</v>
      </c>
      <c r="C143">
        <v>-47.847999999999999</v>
      </c>
      <c r="D143">
        <v>1.9750000000000001</v>
      </c>
      <c r="E143">
        <v>173.65</v>
      </c>
      <c r="F143">
        <v>80</v>
      </c>
      <c r="G143">
        <v>56.197000000000003</v>
      </c>
      <c r="H143">
        <v>4.6364999999999998</v>
      </c>
    </row>
    <row r="144" spans="1:8" x14ac:dyDescent="0.25">
      <c r="A144">
        <v>109751.531</v>
      </c>
      <c r="B144">
        <v>-47.945999999999998</v>
      </c>
      <c r="C144">
        <v>-47.9</v>
      </c>
      <c r="D144">
        <v>1.5209999999999999</v>
      </c>
      <c r="E144">
        <v>173.68199999999999</v>
      </c>
      <c r="F144">
        <v>80</v>
      </c>
      <c r="G144">
        <v>56.276000000000003</v>
      </c>
      <c r="H144">
        <v>4.6387</v>
      </c>
    </row>
    <row r="145" spans="1:8" x14ac:dyDescent="0.25">
      <c r="A145">
        <v>109882.383</v>
      </c>
      <c r="B145">
        <v>-47.953000000000003</v>
      </c>
      <c r="C145">
        <v>-47.953000000000003</v>
      </c>
      <c r="D145">
        <v>0</v>
      </c>
      <c r="E145">
        <v>172.32300000000001</v>
      </c>
      <c r="F145">
        <v>80</v>
      </c>
      <c r="G145">
        <v>56.572000000000003</v>
      </c>
      <c r="H145">
        <v>4.5650000000000004</v>
      </c>
    </row>
    <row r="146" spans="1:8" x14ac:dyDescent="0.25">
      <c r="A146">
        <v>109885.56200000001</v>
      </c>
      <c r="B146">
        <v>-48.006999999999998</v>
      </c>
      <c r="C146">
        <v>-48.006999999999998</v>
      </c>
      <c r="D146">
        <v>1.6930000000000001</v>
      </c>
      <c r="E146">
        <v>174.262</v>
      </c>
      <c r="F146">
        <v>80</v>
      </c>
      <c r="G146">
        <v>56.46</v>
      </c>
      <c r="H146">
        <v>4.6695000000000002</v>
      </c>
    </row>
    <row r="147" spans="1:8" x14ac:dyDescent="0.25">
      <c r="A147">
        <v>109889.30499999999</v>
      </c>
      <c r="B147">
        <v>-48.057000000000002</v>
      </c>
      <c r="C147">
        <v>-48.057000000000002</v>
      </c>
      <c r="D147">
        <v>1.335</v>
      </c>
      <c r="E147">
        <v>174.12200000000001</v>
      </c>
      <c r="F147">
        <v>80</v>
      </c>
      <c r="G147">
        <v>56.478999999999999</v>
      </c>
      <c r="H147">
        <v>4.6618000000000013</v>
      </c>
    </row>
    <row r="148" spans="1:8" x14ac:dyDescent="0.25">
      <c r="A148">
        <v>109893.359</v>
      </c>
      <c r="B148">
        <v>-48.107999999999997</v>
      </c>
      <c r="C148">
        <v>-48.107999999999997</v>
      </c>
      <c r="D148">
        <v>1.2609999999999999</v>
      </c>
      <c r="E148">
        <v>171.62899999999999</v>
      </c>
      <c r="F148">
        <v>80</v>
      </c>
      <c r="G148">
        <v>56.643999999999998</v>
      </c>
      <c r="H148">
        <v>4.5287000000000006</v>
      </c>
    </row>
    <row r="149" spans="1:8" x14ac:dyDescent="0.25">
      <c r="A149">
        <v>109898.04700000001</v>
      </c>
      <c r="B149">
        <v>-48.158999999999999</v>
      </c>
      <c r="C149">
        <v>-48.158999999999999</v>
      </c>
      <c r="D149">
        <v>1.0920000000000001</v>
      </c>
      <c r="E149">
        <v>172.79599999999999</v>
      </c>
      <c r="F149">
        <v>80</v>
      </c>
      <c r="G149">
        <v>56.280999999999999</v>
      </c>
      <c r="H149">
        <v>4.5903</v>
      </c>
    </row>
    <row r="150" spans="1:8" x14ac:dyDescent="0.25">
      <c r="A150">
        <v>109903.344</v>
      </c>
      <c r="B150">
        <v>-48.212000000000003</v>
      </c>
      <c r="C150">
        <v>-48.212000000000003</v>
      </c>
      <c r="D150">
        <v>0.995</v>
      </c>
      <c r="E150">
        <v>171.39</v>
      </c>
      <c r="F150">
        <v>80</v>
      </c>
      <c r="G150">
        <v>56.613</v>
      </c>
      <c r="H150">
        <v>4.5166000000000004</v>
      </c>
    </row>
    <row r="151" spans="1:8" x14ac:dyDescent="0.25">
      <c r="A151">
        <v>109908.359</v>
      </c>
      <c r="B151">
        <v>-48.265000000000001</v>
      </c>
      <c r="C151">
        <v>-48.265000000000001</v>
      </c>
      <c r="D151">
        <v>1.06</v>
      </c>
      <c r="E151">
        <v>173.107</v>
      </c>
      <c r="F151">
        <v>80</v>
      </c>
      <c r="G151">
        <v>56.677</v>
      </c>
      <c r="H151">
        <v>4.6067999999999998</v>
      </c>
    </row>
    <row r="152" spans="1:8" x14ac:dyDescent="0.25">
      <c r="A152">
        <v>109912.18</v>
      </c>
      <c r="B152">
        <v>-48.314999999999998</v>
      </c>
      <c r="C152">
        <v>-48.314999999999998</v>
      </c>
      <c r="D152">
        <v>1.3109999999999999</v>
      </c>
      <c r="E152">
        <v>174.13499999999999</v>
      </c>
      <c r="F152">
        <v>80</v>
      </c>
      <c r="G152">
        <v>56.19</v>
      </c>
      <c r="H152">
        <v>4.6629000000000005</v>
      </c>
    </row>
    <row r="153" spans="1:8" x14ac:dyDescent="0.25">
      <c r="A153">
        <v>109916.961</v>
      </c>
      <c r="B153">
        <v>-48.366999999999997</v>
      </c>
      <c r="C153">
        <v>-48.366999999999997</v>
      </c>
      <c r="D153">
        <v>1.0780000000000001</v>
      </c>
      <c r="E153">
        <v>172.89</v>
      </c>
      <c r="F153">
        <v>80</v>
      </c>
      <c r="G153">
        <v>56.613</v>
      </c>
      <c r="H153">
        <v>4.5958000000000006</v>
      </c>
    </row>
    <row r="154" spans="1:8" x14ac:dyDescent="0.25">
      <c r="A154">
        <v>109922.32</v>
      </c>
      <c r="B154">
        <v>-48.42</v>
      </c>
      <c r="C154">
        <v>-48.42</v>
      </c>
      <c r="D154">
        <v>0.995</v>
      </c>
      <c r="E154">
        <v>172.92</v>
      </c>
      <c r="F154">
        <v>80</v>
      </c>
      <c r="G154">
        <v>56.331000000000003</v>
      </c>
      <c r="H154">
        <v>4.5969000000000007</v>
      </c>
    </row>
    <row r="155" spans="1:8" x14ac:dyDescent="0.25">
      <c r="A155">
        <v>109927.406</v>
      </c>
      <c r="B155">
        <v>-48.470999999999997</v>
      </c>
      <c r="C155">
        <v>-48.470999999999997</v>
      </c>
      <c r="D155">
        <v>1.006</v>
      </c>
      <c r="E155">
        <v>174.20099999999999</v>
      </c>
      <c r="F155">
        <v>80</v>
      </c>
      <c r="G155">
        <v>56.383000000000003</v>
      </c>
      <c r="H155">
        <v>4.6662000000000008</v>
      </c>
    </row>
    <row r="156" spans="1:8" x14ac:dyDescent="0.25">
      <c r="A156">
        <v>109933.398</v>
      </c>
      <c r="B156">
        <v>-48.521999999999998</v>
      </c>
      <c r="C156">
        <v>-48.521999999999998</v>
      </c>
      <c r="D156">
        <v>0.84699999999999998</v>
      </c>
      <c r="E156">
        <v>174.25</v>
      </c>
      <c r="F156">
        <v>80</v>
      </c>
      <c r="G156">
        <v>56.445999999999998</v>
      </c>
      <c r="H156">
        <v>4.6695000000000002</v>
      </c>
    </row>
    <row r="157" spans="1:8" x14ac:dyDescent="0.25">
      <c r="A157">
        <v>109939.633</v>
      </c>
      <c r="B157">
        <v>-48.572000000000003</v>
      </c>
      <c r="C157">
        <v>-48.572000000000003</v>
      </c>
      <c r="D157">
        <v>0.80900000000000005</v>
      </c>
      <c r="E157">
        <v>176.22499999999999</v>
      </c>
      <c r="F157">
        <v>80</v>
      </c>
      <c r="G157">
        <v>56.121000000000002</v>
      </c>
      <c r="H157">
        <v>4.7784000000000004</v>
      </c>
    </row>
    <row r="158" spans="1:8" x14ac:dyDescent="0.25">
      <c r="A158">
        <v>109945.93</v>
      </c>
      <c r="B158">
        <v>-48.622999999999998</v>
      </c>
      <c r="C158">
        <v>-48.622999999999998</v>
      </c>
      <c r="D158">
        <v>0.80600000000000005</v>
      </c>
      <c r="E158">
        <v>174.63499999999999</v>
      </c>
      <c r="F158">
        <v>80</v>
      </c>
      <c r="G158">
        <v>56.076999999999998</v>
      </c>
      <c r="H158">
        <v>4.6904000000000003</v>
      </c>
    </row>
    <row r="159" spans="1:8" x14ac:dyDescent="0.25">
      <c r="A159">
        <v>109953.516</v>
      </c>
      <c r="B159">
        <v>-48.674999999999997</v>
      </c>
      <c r="C159">
        <v>-48.674999999999997</v>
      </c>
      <c r="D159">
        <v>0.68899999999999995</v>
      </c>
      <c r="E159">
        <v>175.05799999999999</v>
      </c>
      <c r="F159">
        <v>80</v>
      </c>
      <c r="G159">
        <v>56.192999999999998</v>
      </c>
      <c r="H159">
        <v>4.7135000000000007</v>
      </c>
    </row>
    <row r="160" spans="1:8" x14ac:dyDescent="0.25">
      <c r="A160">
        <v>109959.781</v>
      </c>
      <c r="B160">
        <v>-48.728000000000002</v>
      </c>
      <c r="C160">
        <v>-48.728000000000002</v>
      </c>
      <c r="D160">
        <v>0.84399999999999997</v>
      </c>
      <c r="E160">
        <v>174.52099999999999</v>
      </c>
      <c r="F160">
        <v>80</v>
      </c>
      <c r="G160">
        <v>56.204000000000001</v>
      </c>
      <c r="H160">
        <v>4.6838000000000006</v>
      </c>
    </row>
    <row r="161" spans="1:8" x14ac:dyDescent="0.25">
      <c r="A161">
        <v>109965.711</v>
      </c>
      <c r="B161">
        <v>-48.779000000000003</v>
      </c>
      <c r="C161">
        <v>-48.779000000000003</v>
      </c>
      <c r="D161">
        <v>0.86</v>
      </c>
      <c r="E161">
        <v>175.40100000000001</v>
      </c>
      <c r="F161">
        <v>80</v>
      </c>
      <c r="G161">
        <v>56.807000000000002</v>
      </c>
      <c r="H161">
        <v>4.7321999999999997</v>
      </c>
    </row>
    <row r="162" spans="1:8" x14ac:dyDescent="0.25">
      <c r="A162">
        <v>109972.016</v>
      </c>
      <c r="B162">
        <v>-48.831000000000003</v>
      </c>
      <c r="C162">
        <v>-48.831000000000003</v>
      </c>
      <c r="D162">
        <v>0.81200000000000006</v>
      </c>
      <c r="E162">
        <v>174.98599999999999</v>
      </c>
      <c r="F162">
        <v>80</v>
      </c>
      <c r="G162">
        <v>56.136000000000003</v>
      </c>
      <c r="H162">
        <v>4.7091000000000003</v>
      </c>
    </row>
    <row r="163" spans="1:8" x14ac:dyDescent="0.25">
      <c r="A163">
        <v>109982.148</v>
      </c>
      <c r="B163">
        <v>-48.881</v>
      </c>
      <c r="C163">
        <v>-48.881</v>
      </c>
      <c r="D163">
        <v>0.49399999999999999</v>
      </c>
      <c r="E163">
        <v>174.41800000000001</v>
      </c>
      <c r="F163">
        <v>80</v>
      </c>
      <c r="G163">
        <v>56.052</v>
      </c>
      <c r="H163">
        <v>4.6783000000000001</v>
      </c>
    </row>
    <row r="164" spans="1:8" x14ac:dyDescent="0.25">
      <c r="A164">
        <v>109994.781</v>
      </c>
      <c r="B164">
        <v>-48.930999999999997</v>
      </c>
      <c r="C164">
        <v>-48.930999999999997</v>
      </c>
      <c r="D164">
        <v>0.40200000000000002</v>
      </c>
      <c r="E164">
        <v>174.11</v>
      </c>
      <c r="F164">
        <v>80</v>
      </c>
      <c r="G164">
        <v>56.512</v>
      </c>
      <c r="H164">
        <v>4.6618000000000013</v>
      </c>
    </row>
    <row r="165" spans="1:8" x14ac:dyDescent="0.25">
      <c r="A165">
        <v>109999.81200000001</v>
      </c>
      <c r="B165">
        <v>-48.981999999999999</v>
      </c>
      <c r="C165">
        <v>-48.981999999999999</v>
      </c>
      <c r="D165">
        <v>1.0129999999999999</v>
      </c>
      <c r="E165">
        <v>175.56200000000001</v>
      </c>
      <c r="F165">
        <v>80</v>
      </c>
      <c r="G165">
        <v>55.920999999999999</v>
      </c>
      <c r="H165">
        <v>4.7409999999999997</v>
      </c>
    </row>
    <row r="166" spans="1:8" x14ac:dyDescent="0.25">
      <c r="A166">
        <v>110006.42200000001</v>
      </c>
      <c r="B166">
        <v>-49.033000000000001</v>
      </c>
      <c r="C166">
        <v>-49.033000000000001</v>
      </c>
      <c r="D166">
        <v>0.77300000000000002</v>
      </c>
      <c r="E166">
        <v>176.09200000000001</v>
      </c>
      <c r="F166">
        <v>80</v>
      </c>
      <c r="G166">
        <v>56.197000000000003</v>
      </c>
      <c r="H166">
        <v>4.7706999999999997</v>
      </c>
    </row>
    <row r="167" spans="1:8" x14ac:dyDescent="0.25">
      <c r="A167">
        <v>110011.477</v>
      </c>
      <c r="B167">
        <v>-49.084000000000003</v>
      </c>
      <c r="C167">
        <v>-49.084000000000003</v>
      </c>
      <c r="D167">
        <v>0.99399999999999999</v>
      </c>
      <c r="E167">
        <v>176</v>
      </c>
      <c r="F167">
        <v>80</v>
      </c>
      <c r="G167">
        <v>56.012999999999998</v>
      </c>
      <c r="H167">
        <v>4.7652000000000001</v>
      </c>
    </row>
    <row r="168" spans="1:8" x14ac:dyDescent="0.25">
      <c r="A168">
        <v>110015.594</v>
      </c>
      <c r="B168">
        <v>-49.136000000000003</v>
      </c>
      <c r="C168">
        <v>-49.136000000000003</v>
      </c>
      <c r="D168">
        <v>1.268</v>
      </c>
      <c r="E168">
        <v>176.18799999999999</v>
      </c>
      <c r="F168">
        <v>80</v>
      </c>
      <c r="G168">
        <v>56.161999999999999</v>
      </c>
      <c r="H168">
        <v>4.7762000000000002</v>
      </c>
    </row>
    <row r="169" spans="1:8" x14ac:dyDescent="0.25">
      <c r="A169">
        <v>110019.984</v>
      </c>
      <c r="B169">
        <v>-49.189</v>
      </c>
      <c r="C169">
        <v>-49.189</v>
      </c>
      <c r="D169">
        <v>1.2130000000000001</v>
      </c>
      <c r="E169">
        <v>176.697</v>
      </c>
      <c r="F169">
        <v>80</v>
      </c>
      <c r="G169">
        <v>56.207000000000001</v>
      </c>
      <c r="H169">
        <v>4.8048000000000011</v>
      </c>
    </row>
    <row r="170" spans="1:8" x14ac:dyDescent="0.25">
      <c r="A170">
        <v>110023.773</v>
      </c>
      <c r="B170">
        <v>-49.24</v>
      </c>
      <c r="C170">
        <v>-49.24</v>
      </c>
      <c r="D170">
        <v>1.3340000000000001</v>
      </c>
      <c r="E170">
        <v>175.78100000000001</v>
      </c>
      <c r="F170">
        <v>80</v>
      </c>
      <c r="G170">
        <v>56.125</v>
      </c>
      <c r="H170">
        <v>4.7530999999999999</v>
      </c>
    </row>
    <row r="171" spans="1:8" x14ac:dyDescent="0.25">
      <c r="A171">
        <v>110027.609</v>
      </c>
      <c r="B171">
        <v>-49.290999999999997</v>
      </c>
      <c r="C171">
        <v>-49.290999999999997</v>
      </c>
      <c r="D171">
        <v>1.343</v>
      </c>
      <c r="E171">
        <v>175.11199999999999</v>
      </c>
      <c r="F171">
        <v>80</v>
      </c>
      <c r="G171">
        <v>56.189</v>
      </c>
      <c r="H171">
        <v>4.716800000000001</v>
      </c>
    </row>
    <row r="172" spans="1:8" x14ac:dyDescent="0.25">
      <c r="A172">
        <v>110031.117</v>
      </c>
      <c r="B172">
        <v>-49.345999999999997</v>
      </c>
      <c r="C172">
        <v>-49.345999999999997</v>
      </c>
      <c r="D172">
        <v>1.5649999999999999</v>
      </c>
      <c r="E172">
        <v>176.209</v>
      </c>
      <c r="F172">
        <v>80</v>
      </c>
      <c r="G172">
        <v>56.113999999999997</v>
      </c>
      <c r="H172">
        <v>4.7773000000000003</v>
      </c>
    </row>
    <row r="173" spans="1:8" x14ac:dyDescent="0.25">
      <c r="A173">
        <v>110034.258</v>
      </c>
      <c r="B173">
        <v>-49.4</v>
      </c>
      <c r="C173">
        <v>-49.4</v>
      </c>
      <c r="D173">
        <v>1.7130000000000001</v>
      </c>
      <c r="E173">
        <v>176.12899999999999</v>
      </c>
      <c r="F173">
        <v>80</v>
      </c>
      <c r="G173">
        <v>56.286000000000001</v>
      </c>
      <c r="H173">
        <v>4.7729000000000008</v>
      </c>
    </row>
    <row r="174" spans="1:8" x14ac:dyDescent="0.25">
      <c r="A174">
        <v>110037.07799999999</v>
      </c>
      <c r="B174">
        <v>-49.453000000000003</v>
      </c>
      <c r="C174">
        <v>-49.453000000000003</v>
      </c>
      <c r="D174">
        <v>1.881</v>
      </c>
      <c r="E174">
        <v>175.43700000000001</v>
      </c>
      <c r="F174">
        <v>80</v>
      </c>
      <c r="G174">
        <v>56.06</v>
      </c>
      <c r="H174">
        <v>4.7344000000000008</v>
      </c>
    </row>
    <row r="175" spans="1:8" x14ac:dyDescent="0.25">
      <c r="A175">
        <v>110039.641</v>
      </c>
      <c r="B175">
        <v>-49.503999999999998</v>
      </c>
      <c r="C175">
        <v>-49.503999999999998</v>
      </c>
      <c r="D175">
        <v>1.9790000000000001</v>
      </c>
      <c r="E175">
        <v>175.684</v>
      </c>
      <c r="F175">
        <v>80</v>
      </c>
      <c r="G175">
        <v>56.023000000000003</v>
      </c>
      <c r="H175">
        <v>4.7476000000000003</v>
      </c>
    </row>
    <row r="176" spans="1:8" x14ac:dyDescent="0.25">
      <c r="A176">
        <v>110042.20299999999</v>
      </c>
      <c r="B176">
        <v>-49.557000000000002</v>
      </c>
      <c r="C176">
        <v>-49.557000000000002</v>
      </c>
      <c r="D176">
        <v>2.069</v>
      </c>
      <c r="E176">
        <v>176.33</v>
      </c>
      <c r="F176">
        <v>80</v>
      </c>
      <c r="G176">
        <v>56.145000000000003</v>
      </c>
      <c r="H176">
        <v>4.7839000000000009</v>
      </c>
    </row>
    <row r="177" spans="1:8" x14ac:dyDescent="0.25">
      <c r="A177">
        <v>110044.711</v>
      </c>
      <c r="B177">
        <v>-49.610999999999997</v>
      </c>
      <c r="C177">
        <v>-49.610999999999997</v>
      </c>
      <c r="D177">
        <v>2.1520000000000001</v>
      </c>
      <c r="E177">
        <v>175.13200000000001</v>
      </c>
      <c r="F177">
        <v>80</v>
      </c>
      <c r="G177">
        <v>56.101999999999997</v>
      </c>
      <c r="H177">
        <v>4.7179000000000002</v>
      </c>
    </row>
    <row r="178" spans="1:8" x14ac:dyDescent="0.25">
      <c r="A178">
        <v>110047.25</v>
      </c>
      <c r="B178">
        <v>-49.667000000000002</v>
      </c>
      <c r="C178">
        <v>-49.667000000000002</v>
      </c>
      <c r="D178">
        <v>2.226</v>
      </c>
      <c r="E178">
        <v>176.018</v>
      </c>
      <c r="F178">
        <v>80</v>
      </c>
      <c r="G178">
        <v>56.048999999999999</v>
      </c>
      <c r="H178">
        <v>4.7663000000000002</v>
      </c>
    </row>
    <row r="179" spans="1:8" x14ac:dyDescent="0.25">
      <c r="A179">
        <v>110049.773</v>
      </c>
      <c r="B179">
        <v>-49.723999999999997</v>
      </c>
      <c r="C179">
        <v>-49.723999999999997</v>
      </c>
      <c r="D179">
        <v>2.2469999999999999</v>
      </c>
      <c r="E179">
        <v>175.02199999999999</v>
      </c>
      <c r="F179">
        <v>80</v>
      </c>
      <c r="G179">
        <v>55.945999999999998</v>
      </c>
      <c r="H179">
        <v>4.7113000000000005</v>
      </c>
    </row>
    <row r="180" spans="1:8" x14ac:dyDescent="0.25">
      <c r="A180">
        <v>110051.969</v>
      </c>
      <c r="B180">
        <v>-49.777000000000001</v>
      </c>
      <c r="C180">
        <v>-49.777000000000001</v>
      </c>
      <c r="D180">
        <v>2.4039999999999999</v>
      </c>
      <c r="E180">
        <v>175.17</v>
      </c>
      <c r="F180">
        <v>80</v>
      </c>
      <c r="G180">
        <v>56.015999999999998</v>
      </c>
      <c r="H180">
        <v>4.7201000000000004</v>
      </c>
    </row>
    <row r="181" spans="1:8" x14ac:dyDescent="0.25">
      <c r="A181">
        <v>110054.125</v>
      </c>
      <c r="B181">
        <v>-49.831000000000003</v>
      </c>
      <c r="C181">
        <v>-49.831000000000003</v>
      </c>
      <c r="D181">
        <v>2.4969999999999999</v>
      </c>
      <c r="E181">
        <v>176.09899999999999</v>
      </c>
      <c r="F181">
        <v>80</v>
      </c>
      <c r="G181">
        <v>56.095999999999997</v>
      </c>
      <c r="H181">
        <v>4.7706999999999997</v>
      </c>
    </row>
    <row r="182" spans="1:8" x14ac:dyDescent="0.25">
      <c r="A182">
        <v>110056.30499999999</v>
      </c>
      <c r="B182">
        <v>-49.881</v>
      </c>
      <c r="C182">
        <v>-49.881</v>
      </c>
      <c r="D182">
        <v>2.298</v>
      </c>
      <c r="E182">
        <v>175.779</v>
      </c>
      <c r="F182">
        <v>80</v>
      </c>
      <c r="G182">
        <v>56.018000000000001</v>
      </c>
      <c r="H182">
        <v>4.7530999999999999</v>
      </c>
    </row>
    <row r="183" spans="1:8" x14ac:dyDescent="0.25">
      <c r="A183">
        <v>110058.82</v>
      </c>
      <c r="B183">
        <v>-49.936999999999998</v>
      </c>
      <c r="C183">
        <v>-49.936999999999998</v>
      </c>
      <c r="D183">
        <v>2.2349999999999999</v>
      </c>
      <c r="E183">
        <v>174.40899999999999</v>
      </c>
      <c r="F183">
        <v>80</v>
      </c>
      <c r="G183">
        <v>55.872999999999998</v>
      </c>
      <c r="H183">
        <v>4.6783000000000001</v>
      </c>
    </row>
    <row r="184" spans="1:8" x14ac:dyDescent="0.25">
      <c r="A184">
        <v>110061.06200000001</v>
      </c>
      <c r="B184">
        <v>-49.988</v>
      </c>
      <c r="C184">
        <v>-49.988</v>
      </c>
      <c r="D184">
        <v>2.2610000000000001</v>
      </c>
      <c r="E184">
        <v>176.20599999999999</v>
      </c>
      <c r="F184">
        <v>80</v>
      </c>
      <c r="G184">
        <v>56.225000000000001</v>
      </c>
      <c r="H184">
        <v>4.7773000000000003</v>
      </c>
    </row>
    <row r="185" spans="1:8" x14ac:dyDescent="0.25">
      <c r="A185">
        <v>110063.289</v>
      </c>
      <c r="B185">
        <v>-50.040999999999997</v>
      </c>
      <c r="C185">
        <v>-50.040999999999997</v>
      </c>
      <c r="D185">
        <v>2.4169999999999998</v>
      </c>
      <c r="E185">
        <v>175.67400000000001</v>
      </c>
      <c r="F185">
        <v>80</v>
      </c>
      <c r="G185">
        <v>56.372999999999998</v>
      </c>
      <c r="H185">
        <v>4.7476000000000003</v>
      </c>
    </row>
    <row r="186" spans="1:8" x14ac:dyDescent="0.25">
      <c r="A186">
        <v>110065.531</v>
      </c>
      <c r="B186">
        <v>-50.097999999999999</v>
      </c>
      <c r="C186">
        <v>-50.097999999999999</v>
      </c>
      <c r="D186">
        <v>2.5310000000000001</v>
      </c>
      <c r="E186">
        <v>175.703</v>
      </c>
      <c r="F186">
        <v>80</v>
      </c>
      <c r="G186">
        <v>56.274999999999999</v>
      </c>
      <c r="H186">
        <v>4.7487000000000004</v>
      </c>
    </row>
    <row r="187" spans="1:8" x14ac:dyDescent="0.25">
      <c r="A187">
        <v>110067.45299999999</v>
      </c>
      <c r="B187">
        <v>-50.151000000000003</v>
      </c>
      <c r="C187">
        <v>-50.151000000000003</v>
      </c>
      <c r="D187">
        <v>2.7530000000000001</v>
      </c>
      <c r="E187">
        <v>175.852</v>
      </c>
      <c r="F187">
        <v>80</v>
      </c>
      <c r="G187">
        <v>56.255000000000003</v>
      </c>
      <c r="H187">
        <v>4.7575000000000003</v>
      </c>
    </row>
    <row r="188" spans="1:8" x14ac:dyDescent="0.25">
      <c r="A188">
        <v>110069.383</v>
      </c>
      <c r="B188">
        <v>-50.204000000000001</v>
      </c>
      <c r="C188">
        <v>-50.204000000000001</v>
      </c>
      <c r="D188">
        <v>2.7759999999999998</v>
      </c>
      <c r="E188">
        <v>176.84899999999999</v>
      </c>
      <c r="F188">
        <v>80</v>
      </c>
      <c r="G188">
        <v>56.09</v>
      </c>
      <c r="H188">
        <v>4.813600000000001</v>
      </c>
    </row>
    <row r="189" spans="1:8" x14ac:dyDescent="0.25">
      <c r="A189">
        <v>110071.625</v>
      </c>
      <c r="B189">
        <v>-50.262</v>
      </c>
      <c r="C189">
        <v>-50.262</v>
      </c>
      <c r="D189">
        <v>2.5379999999999998</v>
      </c>
      <c r="E189">
        <v>176.047</v>
      </c>
      <c r="F189">
        <v>80</v>
      </c>
      <c r="G189">
        <v>56.06</v>
      </c>
      <c r="H189">
        <v>4.7685000000000004</v>
      </c>
    </row>
    <row r="190" spans="1:8" x14ac:dyDescent="0.25">
      <c r="A190">
        <v>110073.875</v>
      </c>
      <c r="B190">
        <v>-50.314</v>
      </c>
      <c r="C190">
        <v>-50.314</v>
      </c>
      <c r="D190">
        <v>2.3479999999999999</v>
      </c>
      <c r="E190">
        <v>174.07499999999999</v>
      </c>
      <c r="F190">
        <v>80</v>
      </c>
      <c r="G190">
        <v>56.22</v>
      </c>
      <c r="H190">
        <v>4.6596000000000002</v>
      </c>
    </row>
    <row r="191" spans="1:8" x14ac:dyDescent="0.25">
      <c r="A191">
        <v>110076.414</v>
      </c>
      <c r="B191">
        <v>-50.37</v>
      </c>
      <c r="C191">
        <v>-50.37</v>
      </c>
      <c r="D191">
        <v>2.1800000000000002</v>
      </c>
      <c r="E191">
        <v>175.15299999999999</v>
      </c>
      <c r="F191">
        <v>80</v>
      </c>
      <c r="G191">
        <v>56.106999999999999</v>
      </c>
      <c r="H191">
        <v>4.7190000000000003</v>
      </c>
    </row>
    <row r="192" spans="1:8" x14ac:dyDescent="0.25">
      <c r="A192">
        <v>110079.266</v>
      </c>
      <c r="B192">
        <v>-50.423999999999999</v>
      </c>
      <c r="C192">
        <v>-50.423999999999999</v>
      </c>
      <c r="D192">
        <v>1.923</v>
      </c>
      <c r="E192">
        <v>175.221</v>
      </c>
      <c r="F192">
        <v>80</v>
      </c>
      <c r="G192">
        <v>55.976999999999997</v>
      </c>
      <c r="H192">
        <v>4.7223000000000006</v>
      </c>
    </row>
    <row r="193" spans="1:8" x14ac:dyDescent="0.25">
      <c r="A193">
        <v>110082.43700000001</v>
      </c>
      <c r="B193">
        <v>-50.475999999999999</v>
      </c>
      <c r="C193">
        <v>-50.475999999999999</v>
      </c>
      <c r="D193">
        <v>1.635</v>
      </c>
      <c r="E193">
        <v>175.648</v>
      </c>
      <c r="F193">
        <v>80</v>
      </c>
      <c r="G193">
        <v>56.146999999999998</v>
      </c>
      <c r="H193">
        <v>4.7465000000000011</v>
      </c>
    </row>
    <row r="194" spans="1:8" x14ac:dyDescent="0.25">
      <c r="A194">
        <v>110085.56200000001</v>
      </c>
      <c r="B194">
        <v>-50.53</v>
      </c>
      <c r="C194">
        <v>-50.53</v>
      </c>
      <c r="D194">
        <v>1.7190000000000001</v>
      </c>
      <c r="E194">
        <v>174.77199999999999</v>
      </c>
      <c r="F194">
        <v>80</v>
      </c>
      <c r="G194">
        <v>55.895000000000003</v>
      </c>
      <c r="H194">
        <v>4.6981000000000002</v>
      </c>
    </row>
    <row r="195" spans="1:8" x14ac:dyDescent="0.25">
      <c r="A195">
        <v>110088.391</v>
      </c>
      <c r="B195">
        <v>-50.58</v>
      </c>
      <c r="C195">
        <v>-50.58</v>
      </c>
      <c r="D195">
        <v>1.776</v>
      </c>
      <c r="E195">
        <v>174.6</v>
      </c>
      <c r="F195">
        <v>80</v>
      </c>
      <c r="G195">
        <v>56.095999999999997</v>
      </c>
      <c r="H195">
        <v>4.6882000000000001</v>
      </c>
    </row>
    <row r="196" spans="1:8" x14ac:dyDescent="0.25">
      <c r="A196">
        <v>110090.95299999999</v>
      </c>
      <c r="B196">
        <v>-50.631</v>
      </c>
      <c r="C196">
        <v>-50.631</v>
      </c>
      <c r="D196">
        <v>1.9750000000000001</v>
      </c>
      <c r="E196">
        <v>175.989</v>
      </c>
      <c r="F196">
        <v>80</v>
      </c>
      <c r="G196">
        <v>56.307000000000002</v>
      </c>
      <c r="H196">
        <v>4.7652000000000001</v>
      </c>
    </row>
    <row r="197" spans="1:8" x14ac:dyDescent="0.25">
      <c r="A197">
        <v>110093.5</v>
      </c>
      <c r="B197">
        <v>-50.683999999999997</v>
      </c>
      <c r="C197">
        <v>-50.683999999999997</v>
      </c>
      <c r="D197">
        <v>2.0960000000000001</v>
      </c>
      <c r="E197">
        <v>175.50299999999999</v>
      </c>
      <c r="F197">
        <v>80</v>
      </c>
      <c r="G197">
        <v>55.96</v>
      </c>
      <c r="H197">
        <v>4.7377000000000011</v>
      </c>
    </row>
    <row r="198" spans="1:8" x14ac:dyDescent="0.25">
      <c r="A198">
        <v>110095.992</v>
      </c>
      <c r="B198">
        <v>-50.738</v>
      </c>
      <c r="C198">
        <v>-50.738</v>
      </c>
      <c r="D198">
        <v>2.1539999999999999</v>
      </c>
      <c r="E198">
        <v>174.999</v>
      </c>
      <c r="F198">
        <v>80</v>
      </c>
      <c r="G198">
        <v>56.091000000000001</v>
      </c>
      <c r="H198">
        <v>4.7102000000000004</v>
      </c>
    </row>
    <row r="199" spans="1:8" x14ac:dyDescent="0.25">
      <c r="A199">
        <v>110098.508</v>
      </c>
      <c r="B199">
        <v>-50.79</v>
      </c>
      <c r="C199">
        <v>-50.79</v>
      </c>
      <c r="D199">
        <v>2.0830000000000002</v>
      </c>
      <c r="E199">
        <v>176.035</v>
      </c>
      <c r="F199">
        <v>80</v>
      </c>
      <c r="G199">
        <v>56.052</v>
      </c>
      <c r="H199">
        <v>4.7674000000000003</v>
      </c>
    </row>
    <row r="200" spans="1:8" x14ac:dyDescent="0.25">
      <c r="A200">
        <v>110101.359</v>
      </c>
      <c r="B200">
        <v>-50.844999999999999</v>
      </c>
      <c r="C200">
        <v>-50.844999999999999</v>
      </c>
      <c r="D200">
        <v>1.929</v>
      </c>
      <c r="E200">
        <v>175.386</v>
      </c>
      <c r="F200">
        <v>80</v>
      </c>
      <c r="G200">
        <v>55.871000000000002</v>
      </c>
      <c r="H200">
        <v>4.7311000000000005</v>
      </c>
    </row>
    <row r="201" spans="1:8" x14ac:dyDescent="0.25">
      <c r="A201">
        <v>110104.852</v>
      </c>
      <c r="B201">
        <v>-50.896000000000001</v>
      </c>
      <c r="C201">
        <v>-50.896000000000001</v>
      </c>
      <c r="D201">
        <v>1.456</v>
      </c>
      <c r="E201">
        <v>176.40600000000001</v>
      </c>
      <c r="F201">
        <v>80</v>
      </c>
      <c r="G201">
        <v>56.182000000000002</v>
      </c>
      <c r="H201">
        <v>4.7883000000000004</v>
      </c>
    </row>
    <row r="202" spans="1:8" x14ac:dyDescent="0.25">
      <c r="A202">
        <v>110108.977</v>
      </c>
      <c r="B202">
        <v>-50.945999999999998</v>
      </c>
      <c r="C202">
        <v>-50.945999999999998</v>
      </c>
      <c r="D202">
        <v>1.2170000000000001</v>
      </c>
      <c r="E202">
        <v>176.482</v>
      </c>
      <c r="F202">
        <v>80</v>
      </c>
      <c r="G202">
        <v>55.808999999999997</v>
      </c>
      <c r="H202">
        <v>4.7927000000000008</v>
      </c>
    </row>
    <row r="203" spans="1:8" x14ac:dyDescent="0.25">
      <c r="A203">
        <v>110112.773</v>
      </c>
      <c r="B203">
        <v>-51</v>
      </c>
      <c r="C203">
        <v>-51</v>
      </c>
      <c r="D203">
        <v>1.4039999999999999</v>
      </c>
      <c r="E203">
        <v>176.661</v>
      </c>
      <c r="F203">
        <v>80</v>
      </c>
      <c r="G203">
        <v>56.014000000000003</v>
      </c>
      <c r="H203">
        <v>4.8026</v>
      </c>
    </row>
    <row r="204" spans="1:8" x14ac:dyDescent="0.25">
      <c r="A204">
        <v>110116.273</v>
      </c>
      <c r="B204">
        <v>-51.054000000000002</v>
      </c>
      <c r="C204">
        <v>-51.054000000000002</v>
      </c>
      <c r="D204">
        <v>1.54</v>
      </c>
      <c r="E204">
        <v>177.078</v>
      </c>
      <c r="F204">
        <v>80</v>
      </c>
      <c r="G204">
        <v>55.996000000000002</v>
      </c>
      <c r="H204">
        <v>4.8257000000000003</v>
      </c>
    </row>
    <row r="205" spans="1:8" x14ac:dyDescent="0.25">
      <c r="A205">
        <v>110119.359</v>
      </c>
      <c r="B205">
        <v>-51.103999999999999</v>
      </c>
      <c r="C205">
        <v>-51.103999999999999</v>
      </c>
      <c r="D205">
        <v>1.6259999999999999</v>
      </c>
      <c r="E205">
        <v>177.35900000000001</v>
      </c>
      <c r="F205">
        <v>80</v>
      </c>
      <c r="G205">
        <v>56.246000000000002</v>
      </c>
      <c r="H205">
        <v>4.8422000000000009</v>
      </c>
    </row>
    <row r="206" spans="1:8" x14ac:dyDescent="0.25">
      <c r="A206">
        <v>110122.484</v>
      </c>
      <c r="B206">
        <v>-51.155000000000001</v>
      </c>
      <c r="C206">
        <v>-51.155000000000001</v>
      </c>
      <c r="D206">
        <v>1.633</v>
      </c>
      <c r="E206">
        <v>176.703</v>
      </c>
      <c r="F206">
        <v>80</v>
      </c>
      <c r="G206">
        <v>55.932000000000002</v>
      </c>
      <c r="H206">
        <v>4.8048000000000011</v>
      </c>
    </row>
    <row r="207" spans="1:8" x14ac:dyDescent="0.25">
      <c r="A207">
        <v>110125.914</v>
      </c>
      <c r="B207">
        <v>-51.209000000000003</v>
      </c>
      <c r="C207">
        <v>-51.209000000000003</v>
      </c>
      <c r="D207">
        <v>1.593</v>
      </c>
      <c r="E207">
        <v>176.51</v>
      </c>
      <c r="F207">
        <v>80</v>
      </c>
      <c r="G207">
        <v>56</v>
      </c>
      <c r="H207">
        <v>4.7938000000000001</v>
      </c>
    </row>
    <row r="208" spans="1:8" x14ac:dyDescent="0.25">
      <c r="A208">
        <v>110129.32799999999</v>
      </c>
      <c r="B208">
        <v>-51.264000000000003</v>
      </c>
      <c r="C208">
        <v>-51.264000000000003</v>
      </c>
      <c r="D208">
        <v>1.5860000000000001</v>
      </c>
      <c r="E208">
        <v>176.71299999999999</v>
      </c>
      <c r="F208">
        <v>80</v>
      </c>
      <c r="G208">
        <v>55.606000000000002</v>
      </c>
      <c r="H208">
        <v>4.8059000000000003</v>
      </c>
    </row>
    <row r="209" spans="1:8" x14ac:dyDescent="0.25">
      <c r="A209">
        <v>110132.80499999999</v>
      </c>
      <c r="B209">
        <v>-51.317</v>
      </c>
      <c r="C209">
        <v>-51.317</v>
      </c>
      <c r="D209">
        <v>1.542</v>
      </c>
      <c r="E209">
        <v>177.46899999999999</v>
      </c>
      <c r="F209">
        <v>80</v>
      </c>
      <c r="G209">
        <v>55.929000000000002</v>
      </c>
      <c r="H209">
        <v>4.8488000000000007</v>
      </c>
    </row>
    <row r="210" spans="1:8" x14ac:dyDescent="0.25">
      <c r="A210">
        <v>110135.648</v>
      </c>
      <c r="B210">
        <v>-51.368000000000002</v>
      </c>
      <c r="C210">
        <v>-51.368000000000002</v>
      </c>
      <c r="D210">
        <v>1.798</v>
      </c>
      <c r="E210">
        <v>177.73699999999999</v>
      </c>
      <c r="F210">
        <v>80</v>
      </c>
      <c r="G210">
        <v>56.003999999999998</v>
      </c>
      <c r="H210">
        <v>4.8642000000000003</v>
      </c>
    </row>
    <row r="211" spans="1:8" x14ac:dyDescent="0.25">
      <c r="A211">
        <v>110138.17200000001</v>
      </c>
      <c r="B211">
        <v>-51.423000000000002</v>
      </c>
      <c r="C211">
        <v>-51.423000000000002</v>
      </c>
      <c r="D211">
        <v>2.1659999999999999</v>
      </c>
      <c r="E211">
        <v>176.58699999999999</v>
      </c>
      <c r="F211">
        <v>80</v>
      </c>
      <c r="G211">
        <v>55.752000000000002</v>
      </c>
      <c r="H211">
        <v>4.7982000000000005</v>
      </c>
    </row>
    <row r="212" spans="1:8" x14ac:dyDescent="0.25">
      <c r="A212">
        <v>110140.67200000001</v>
      </c>
      <c r="B212">
        <v>-51.478000000000002</v>
      </c>
      <c r="C212">
        <v>-51.478000000000002</v>
      </c>
      <c r="D212">
        <v>2.2240000000000002</v>
      </c>
      <c r="E212">
        <v>177.196</v>
      </c>
      <c r="F212">
        <v>80</v>
      </c>
      <c r="G212">
        <v>55.765999999999998</v>
      </c>
      <c r="H212">
        <v>4.8334000000000001</v>
      </c>
    </row>
    <row r="213" spans="1:8" x14ac:dyDescent="0.25">
      <c r="A213">
        <v>110143.20299999999</v>
      </c>
      <c r="B213">
        <v>-51.531999999999996</v>
      </c>
      <c r="C213">
        <v>-51.531999999999996</v>
      </c>
      <c r="D213">
        <v>2.0979999999999999</v>
      </c>
      <c r="E213">
        <v>175.809</v>
      </c>
      <c r="F213">
        <v>80</v>
      </c>
      <c r="G213">
        <v>55.918999999999997</v>
      </c>
      <c r="H213">
        <v>4.755300000000001</v>
      </c>
    </row>
    <row r="214" spans="1:8" x14ac:dyDescent="0.25">
      <c r="A214">
        <v>110145.70299999999</v>
      </c>
      <c r="B214">
        <v>-51.588000000000001</v>
      </c>
      <c r="C214">
        <v>-51.588000000000001</v>
      </c>
      <c r="D214">
        <v>2.2440000000000002</v>
      </c>
      <c r="E214">
        <v>176.57599999999999</v>
      </c>
      <c r="F214">
        <v>80</v>
      </c>
      <c r="G214">
        <v>55.847999999999999</v>
      </c>
      <c r="H214">
        <v>4.7982000000000005</v>
      </c>
    </row>
    <row r="215" spans="1:8" x14ac:dyDescent="0.25">
      <c r="A215">
        <v>110148.859</v>
      </c>
      <c r="B215">
        <v>-51.642000000000003</v>
      </c>
      <c r="C215">
        <v>-51.642000000000003</v>
      </c>
      <c r="D215">
        <v>1.714</v>
      </c>
      <c r="E215">
        <v>177.23</v>
      </c>
      <c r="F215">
        <v>80</v>
      </c>
      <c r="G215">
        <v>56.134</v>
      </c>
      <c r="H215">
        <v>4.8345000000000002</v>
      </c>
    </row>
    <row r="216" spans="1:8" x14ac:dyDescent="0.25">
      <c r="A216">
        <v>110152.359</v>
      </c>
      <c r="B216">
        <v>-51.695</v>
      </c>
      <c r="C216">
        <v>-51.695</v>
      </c>
      <c r="D216">
        <v>1.5109999999999999</v>
      </c>
      <c r="E216">
        <v>177.16399999999999</v>
      </c>
      <c r="F216">
        <v>80</v>
      </c>
      <c r="G216">
        <v>55.676000000000002</v>
      </c>
      <c r="H216">
        <v>4.8312000000000008</v>
      </c>
    </row>
    <row r="217" spans="1:8" x14ac:dyDescent="0.25">
      <c r="A217">
        <v>110156.148</v>
      </c>
      <c r="B217">
        <v>-51.747999999999998</v>
      </c>
      <c r="C217">
        <v>-51.747999999999998</v>
      </c>
      <c r="D217">
        <v>1.419</v>
      </c>
      <c r="E217">
        <v>176.26400000000001</v>
      </c>
      <c r="F217">
        <v>80</v>
      </c>
      <c r="G217">
        <v>55.627000000000002</v>
      </c>
      <c r="H217">
        <v>4.7806000000000006</v>
      </c>
    </row>
    <row r="218" spans="1:8" x14ac:dyDescent="0.25">
      <c r="A218">
        <v>110159.94500000001</v>
      </c>
      <c r="B218">
        <v>-51.802</v>
      </c>
      <c r="C218">
        <v>-51.802</v>
      </c>
      <c r="D218">
        <v>1.415</v>
      </c>
      <c r="E218">
        <v>176.012</v>
      </c>
      <c r="F218">
        <v>80</v>
      </c>
      <c r="G218">
        <v>56.03</v>
      </c>
      <c r="H218">
        <v>4.7663000000000002</v>
      </c>
    </row>
    <row r="219" spans="1:8" x14ac:dyDescent="0.25">
      <c r="A219">
        <v>110163.109</v>
      </c>
      <c r="B219">
        <v>-51.856999999999999</v>
      </c>
      <c r="C219">
        <v>-51.856999999999999</v>
      </c>
      <c r="D219">
        <v>1.7410000000000001</v>
      </c>
      <c r="E219">
        <v>176.46100000000001</v>
      </c>
      <c r="F219">
        <v>80</v>
      </c>
      <c r="G219">
        <v>56.268000000000001</v>
      </c>
      <c r="H219">
        <v>4.7915999999999999</v>
      </c>
    </row>
    <row r="220" spans="1:8" x14ac:dyDescent="0.25">
      <c r="A220">
        <v>110166.906</v>
      </c>
      <c r="B220">
        <v>-51.911000000000001</v>
      </c>
      <c r="C220">
        <v>-51.911000000000001</v>
      </c>
      <c r="D220">
        <v>1.415</v>
      </c>
      <c r="E220">
        <v>177.28800000000001</v>
      </c>
      <c r="F220">
        <v>80</v>
      </c>
      <c r="G220">
        <v>56.121000000000002</v>
      </c>
      <c r="H220">
        <v>4.8377999999999997</v>
      </c>
    </row>
    <row r="221" spans="1:8" x14ac:dyDescent="0.25">
      <c r="A221">
        <v>110170.06200000001</v>
      </c>
      <c r="B221">
        <v>-51.966000000000001</v>
      </c>
      <c r="C221">
        <v>-51.966000000000001</v>
      </c>
      <c r="D221">
        <v>1.7370000000000001</v>
      </c>
      <c r="E221">
        <v>177.637</v>
      </c>
      <c r="F221">
        <v>80</v>
      </c>
      <c r="G221">
        <v>56.024999999999999</v>
      </c>
      <c r="H221">
        <v>4.8576000000000006</v>
      </c>
    </row>
    <row r="222" spans="1:8" x14ac:dyDescent="0.25">
      <c r="A222">
        <v>110172.867</v>
      </c>
      <c r="B222">
        <v>-52.015999999999998</v>
      </c>
      <c r="C222">
        <v>-52.015999999999998</v>
      </c>
      <c r="D222">
        <v>1.8029999999999999</v>
      </c>
      <c r="E222">
        <v>178.49100000000001</v>
      </c>
      <c r="F222">
        <v>80</v>
      </c>
      <c r="G222">
        <v>55.481000000000002</v>
      </c>
      <c r="H222">
        <v>4.9071000000000007</v>
      </c>
    </row>
    <row r="223" spans="1:8" x14ac:dyDescent="0.25">
      <c r="A223">
        <v>110175.67999999999</v>
      </c>
      <c r="B223">
        <v>-52.067999999999998</v>
      </c>
      <c r="C223">
        <v>-52.067999999999998</v>
      </c>
      <c r="D223">
        <v>1.853</v>
      </c>
      <c r="E223">
        <v>177.99299999999999</v>
      </c>
      <c r="F223">
        <v>80</v>
      </c>
      <c r="G223">
        <v>56.095999999999997</v>
      </c>
      <c r="H223">
        <v>4.8784999999999998</v>
      </c>
    </row>
    <row r="224" spans="1:8" x14ac:dyDescent="0.25">
      <c r="A224">
        <v>110178.81200000001</v>
      </c>
      <c r="B224">
        <v>-52.124000000000002</v>
      </c>
      <c r="C224">
        <v>-52.124000000000002</v>
      </c>
      <c r="D224">
        <v>1.7649999999999999</v>
      </c>
      <c r="E224">
        <v>178.64699999999999</v>
      </c>
      <c r="F224">
        <v>80</v>
      </c>
      <c r="G224">
        <v>55.564</v>
      </c>
      <c r="H224">
        <v>4.9159000000000006</v>
      </c>
    </row>
    <row r="225" spans="1:8" x14ac:dyDescent="0.25">
      <c r="A225">
        <v>110181.68</v>
      </c>
      <c r="B225">
        <v>-52.176000000000002</v>
      </c>
      <c r="C225">
        <v>-52.176000000000002</v>
      </c>
      <c r="D225">
        <v>1.8360000000000001</v>
      </c>
      <c r="E225">
        <v>177.619</v>
      </c>
      <c r="F225">
        <v>80</v>
      </c>
      <c r="G225">
        <v>55.683</v>
      </c>
      <c r="H225">
        <v>4.8565000000000005</v>
      </c>
    </row>
    <row r="226" spans="1:8" x14ac:dyDescent="0.25">
      <c r="A226">
        <v>110184.57</v>
      </c>
      <c r="B226">
        <v>-52.226999999999997</v>
      </c>
      <c r="C226">
        <v>-52.226999999999997</v>
      </c>
      <c r="D226">
        <v>1.7649999999999999</v>
      </c>
      <c r="E226">
        <v>178.12200000000001</v>
      </c>
      <c r="F226">
        <v>80</v>
      </c>
      <c r="G226">
        <v>55.731999999999999</v>
      </c>
      <c r="H226">
        <v>4.8862000000000005</v>
      </c>
    </row>
    <row r="227" spans="1:8" x14ac:dyDescent="0.25">
      <c r="A227">
        <v>110187.43700000001</v>
      </c>
      <c r="B227">
        <v>-52.277999999999999</v>
      </c>
      <c r="C227">
        <v>-52.277999999999999</v>
      </c>
      <c r="D227">
        <v>1.748</v>
      </c>
      <c r="E227">
        <v>177.67699999999999</v>
      </c>
      <c r="F227">
        <v>80</v>
      </c>
      <c r="G227">
        <v>55.68</v>
      </c>
      <c r="H227">
        <v>4.8598000000000008</v>
      </c>
    </row>
    <row r="228" spans="1:8" x14ac:dyDescent="0.25">
      <c r="A228">
        <v>110190.25</v>
      </c>
      <c r="B228">
        <v>-52.329000000000001</v>
      </c>
      <c r="C228">
        <v>-52.329000000000001</v>
      </c>
      <c r="D228">
        <v>1.8129999999999999</v>
      </c>
      <c r="E228">
        <v>179.26599999999999</v>
      </c>
      <c r="F228">
        <v>80</v>
      </c>
      <c r="G228">
        <v>55.668999999999997</v>
      </c>
      <c r="H228">
        <v>4.9522000000000004</v>
      </c>
    </row>
    <row r="229" spans="1:8" x14ac:dyDescent="0.25">
      <c r="A229">
        <v>110193.06200000001</v>
      </c>
      <c r="B229">
        <v>-52.378999999999998</v>
      </c>
      <c r="C229">
        <v>-52.378999999999998</v>
      </c>
      <c r="D229">
        <v>1.796</v>
      </c>
      <c r="E229">
        <v>179.03399999999999</v>
      </c>
      <c r="F229">
        <v>80</v>
      </c>
      <c r="G229">
        <v>55.828000000000003</v>
      </c>
      <c r="H229">
        <v>4.9390000000000009</v>
      </c>
    </row>
    <row r="230" spans="1:8" x14ac:dyDescent="0.25">
      <c r="A230">
        <v>110196.5</v>
      </c>
      <c r="B230">
        <v>-52.432000000000002</v>
      </c>
      <c r="C230">
        <v>-52.432000000000002</v>
      </c>
      <c r="D230">
        <v>1.552</v>
      </c>
      <c r="E230">
        <v>178.42699999999999</v>
      </c>
      <c r="F230">
        <v>80</v>
      </c>
      <c r="G230">
        <v>55.444000000000003</v>
      </c>
      <c r="H230">
        <v>4.9038000000000004</v>
      </c>
    </row>
    <row r="231" spans="1:8" x14ac:dyDescent="0.25">
      <c r="A231">
        <v>110199.648</v>
      </c>
      <c r="B231">
        <v>-52.487000000000002</v>
      </c>
      <c r="C231">
        <v>-52.487000000000002</v>
      </c>
      <c r="D231">
        <v>1.722</v>
      </c>
      <c r="E231">
        <v>177.96600000000001</v>
      </c>
      <c r="F231">
        <v>80</v>
      </c>
      <c r="G231">
        <v>55.664999999999999</v>
      </c>
      <c r="H231">
        <v>4.8763000000000005</v>
      </c>
    </row>
    <row r="232" spans="1:8" x14ac:dyDescent="0.25">
      <c r="A232">
        <v>110203.07799999999</v>
      </c>
      <c r="B232">
        <v>-52.537999999999997</v>
      </c>
      <c r="C232">
        <v>-52.537999999999997</v>
      </c>
      <c r="D232">
        <v>1.492</v>
      </c>
      <c r="E232">
        <v>178.18799999999999</v>
      </c>
      <c r="F232">
        <v>80</v>
      </c>
      <c r="G232">
        <v>55.661999999999999</v>
      </c>
      <c r="H232">
        <v>4.8895000000000008</v>
      </c>
    </row>
    <row r="233" spans="1:8" x14ac:dyDescent="0.25">
      <c r="A233">
        <v>110207.164</v>
      </c>
      <c r="B233">
        <v>-52.588999999999999</v>
      </c>
      <c r="C233">
        <v>-52.588999999999999</v>
      </c>
      <c r="D233">
        <v>1.2569999999999999</v>
      </c>
      <c r="E233">
        <v>179.452</v>
      </c>
      <c r="F233">
        <v>80</v>
      </c>
      <c r="G233">
        <v>55.728999999999999</v>
      </c>
      <c r="H233">
        <v>4.9631999999999996</v>
      </c>
    </row>
    <row r="234" spans="1:8" x14ac:dyDescent="0.25">
      <c r="A234">
        <v>110211.289</v>
      </c>
      <c r="B234">
        <v>-52.640999999999998</v>
      </c>
      <c r="C234">
        <v>-52.640999999999998</v>
      </c>
      <c r="D234">
        <v>1.254</v>
      </c>
      <c r="E234">
        <v>178.86699999999999</v>
      </c>
      <c r="F234">
        <v>80</v>
      </c>
      <c r="G234">
        <v>55.987000000000002</v>
      </c>
      <c r="H234">
        <v>4.9291</v>
      </c>
    </row>
    <row r="235" spans="1:8" x14ac:dyDescent="0.25">
      <c r="A235">
        <v>110215.44500000001</v>
      </c>
      <c r="B235">
        <v>-52.692</v>
      </c>
      <c r="C235">
        <v>-52.692</v>
      </c>
      <c r="D235">
        <v>1.224</v>
      </c>
      <c r="E235">
        <v>177.572</v>
      </c>
      <c r="F235">
        <v>80</v>
      </c>
      <c r="G235">
        <v>55.49</v>
      </c>
      <c r="H235">
        <v>4.8543000000000003</v>
      </c>
    </row>
    <row r="236" spans="1:8" x14ac:dyDescent="0.25">
      <c r="A236">
        <v>110219.477</v>
      </c>
      <c r="B236">
        <v>-52.741999999999997</v>
      </c>
      <c r="C236">
        <v>-52.741999999999997</v>
      </c>
      <c r="D236">
        <v>1.2430000000000001</v>
      </c>
      <c r="E236">
        <v>177.42099999999999</v>
      </c>
      <c r="F236">
        <v>80</v>
      </c>
      <c r="G236">
        <v>55.52</v>
      </c>
      <c r="H236">
        <v>4.8455000000000004</v>
      </c>
    </row>
    <row r="237" spans="1:8" x14ac:dyDescent="0.25">
      <c r="A237">
        <v>110223.266</v>
      </c>
      <c r="B237">
        <v>-52.792999999999999</v>
      </c>
      <c r="C237">
        <v>-52.792999999999999</v>
      </c>
      <c r="D237">
        <v>1.3480000000000001</v>
      </c>
      <c r="E237">
        <v>179.02</v>
      </c>
      <c r="F237">
        <v>80</v>
      </c>
      <c r="G237">
        <v>55.645000000000003</v>
      </c>
      <c r="H237">
        <v>4.9379</v>
      </c>
    </row>
    <row r="238" spans="1:8" x14ac:dyDescent="0.25">
      <c r="A238">
        <v>110227.094</v>
      </c>
      <c r="B238">
        <v>-52.845999999999997</v>
      </c>
      <c r="C238">
        <v>-52.845999999999997</v>
      </c>
      <c r="D238">
        <v>1.393</v>
      </c>
      <c r="E238">
        <v>179.00399999999999</v>
      </c>
      <c r="F238">
        <v>80</v>
      </c>
      <c r="G238">
        <v>55.52</v>
      </c>
      <c r="H238">
        <v>4.9368000000000007</v>
      </c>
    </row>
    <row r="239" spans="1:8" x14ac:dyDescent="0.25">
      <c r="A239">
        <v>110231.219</v>
      </c>
      <c r="B239">
        <v>-52.896999999999998</v>
      </c>
      <c r="C239">
        <v>-52.896999999999998</v>
      </c>
      <c r="D239">
        <v>1.2310000000000001</v>
      </c>
      <c r="E239">
        <v>177.80600000000001</v>
      </c>
      <c r="F239">
        <v>80</v>
      </c>
      <c r="G239">
        <v>55.569000000000003</v>
      </c>
      <c r="H239">
        <v>4.8675000000000006</v>
      </c>
    </row>
    <row r="240" spans="1:8" x14ac:dyDescent="0.25">
      <c r="A240">
        <v>110236.258</v>
      </c>
      <c r="B240">
        <v>-52.948</v>
      </c>
      <c r="C240">
        <v>-52.948</v>
      </c>
      <c r="D240">
        <v>1.004</v>
      </c>
      <c r="E240">
        <v>178.82599999999999</v>
      </c>
      <c r="F240">
        <v>80</v>
      </c>
      <c r="G240">
        <v>55.500999999999998</v>
      </c>
      <c r="H240">
        <v>4.9269000000000007</v>
      </c>
    </row>
    <row r="241" spans="1:8" x14ac:dyDescent="0.25">
      <c r="A241">
        <v>110240.06200000001</v>
      </c>
      <c r="B241">
        <v>-53.000999999999998</v>
      </c>
      <c r="C241">
        <v>-53.000999999999998</v>
      </c>
      <c r="D241">
        <v>1.405</v>
      </c>
      <c r="E241">
        <v>178.506</v>
      </c>
      <c r="F241">
        <v>80</v>
      </c>
      <c r="G241">
        <v>55.759</v>
      </c>
      <c r="H241">
        <v>4.9081999999999999</v>
      </c>
    </row>
    <row r="243" spans="1:8" x14ac:dyDescent="0.25">
      <c r="A243">
        <v>6108.7150000000001</v>
      </c>
      <c r="B243">
        <v>-54.954000000000001</v>
      </c>
      <c r="C243">
        <v>-54.953000000000003</v>
      </c>
      <c r="D243">
        <v>0</v>
      </c>
      <c r="E243">
        <v>158.38399999999999</v>
      </c>
      <c r="F243">
        <v>100</v>
      </c>
      <c r="G243">
        <v>55.99</v>
      </c>
      <c r="H243">
        <v>4.5375000000000005</v>
      </c>
    </row>
    <row r="244" spans="1:8" x14ac:dyDescent="0.25">
      <c r="A244">
        <v>6110.2730000000001</v>
      </c>
      <c r="B244">
        <v>-55.008000000000003</v>
      </c>
      <c r="C244">
        <v>-55.006999999999998</v>
      </c>
      <c r="D244">
        <v>3.4569999999999999</v>
      </c>
      <c r="E244">
        <v>157.535</v>
      </c>
      <c r="F244">
        <v>100</v>
      </c>
      <c r="G244">
        <v>57.871000000000002</v>
      </c>
      <c r="H244">
        <v>4.4847000000000001</v>
      </c>
    </row>
    <row r="245" spans="1:8" x14ac:dyDescent="0.25">
      <c r="A245">
        <v>6112.1559999999999</v>
      </c>
      <c r="B245">
        <v>-55.067999999999998</v>
      </c>
      <c r="C245">
        <v>-55.066000000000003</v>
      </c>
      <c r="D245">
        <v>3.1480000000000001</v>
      </c>
      <c r="E245">
        <v>155.352</v>
      </c>
      <c r="F245">
        <v>100</v>
      </c>
      <c r="G245">
        <v>53.926000000000002</v>
      </c>
      <c r="H245">
        <v>4.3516000000000004</v>
      </c>
    </row>
    <row r="246" spans="1:8" x14ac:dyDescent="0.25">
      <c r="A246">
        <v>6114.973</v>
      </c>
      <c r="B246">
        <v>-55.119</v>
      </c>
      <c r="C246">
        <v>-55.116999999999997</v>
      </c>
      <c r="D246">
        <v>1.802</v>
      </c>
      <c r="E246">
        <v>154.79300000000001</v>
      </c>
      <c r="F246">
        <v>100</v>
      </c>
      <c r="G246">
        <v>55.709000000000003</v>
      </c>
      <c r="H246">
        <v>4.3186000000000009</v>
      </c>
    </row>
    <row r="247" spans="1:8" x14ac:dyDescent="0.25">
      <c r="A247">
        <v>6117.7889999999998</v>
      </c>
      <c r="B247">
        <v>-55.17</v>
      </c>
      <c r="C247">
        <v>-55.167000000000002</v>
      </c>
      <c r="D247">
        <v>1.776</v>
      </c>
      <c r="E247">
        <v>154.86500000000001</v>
      </c>
      <c r="F247">
        <v>100</v>
      </c>
      <c r="G247">
        <v>55.957000000000001</v>
      </c>
      <c r="H247">
        <v>4.3230000000000004</v>
      </c>
    </row>
    <row r="248" spans="1:8" x14ac:dyDescent="0.25">
      <c r="A248">
        <v>6119.665</v>
      </c>
      <c r="B248">
        <v>-55.228000000000002</v>
      </c>
      <c r="C248">
        <v>-55.225000000000001</v>
      </c>
      <c r="D248">
        <v>3.0649999999999999</v>
      </c>
      <c r="E248">
        <v>153.529</v>
      </c>
      <c r="F248">
        <v>100</v>
      </c>
      <c r="G248">
        <v>59.305</v>
      </c>
      <c r="H248">
        <v>4.2449000000000003</v>
      </c>
    </row>
    <row r="249" spans="1:8" x14ac:dyDescent="0.25">
      <c r="A249">
        <v>6120.6030000000001</v>
      </c>
      <c r="B249">
        <v>-55.292999999999999</v>
      </c>
      <c r="C249">
        <v>-55.29</v>
      </c>
      <c r="D249">
        <v>6.9249999999999998</v>
      </c>
      <c r="E249">
        <v>151.49799999999999</v>
      </c>
      <c r="F249">
        <v>100</v>
      </c>
      <c r="G249">
        <v>55.213999999999999</v>
      </c>
      <c r="H249">
        <v>4.1294000000000004</v>
      </c>
    </row>
    <row r="250" spans="1:8" x14ac:dyDescent="0.25">
      <c r="A250">
        <v>6121.54</v>
      </c>
      <c r="B250">
        <v>-55.360999999999997</v>
      </c>
      <c r="C250">
        <v>-55.356999999999999</v>
      </c>
      <c r="D250">
        <v>7.22</v>
      </c>
      <c r="E250">
        <v>147.446</v>
      </c>
      <c r="F250">
        <v>100</v>
      </c>
      <c r="G250">
        <v>60.674999999999997</v>
      </c>
      <c r="H250">
        <v>3.9094000000000002</v>
      </c>
    </row>
    <row r="251" spans="1:8" x14ac:dyDescent="0.25">
      <c r="A251">
        <v>6122.4790000000003</v>
      </c>
      <c r="B251">
        <v>-55.433</v>
      </c>
      <c r="C251">
        <v>-55.427999999999997</v>
      </c>
      <c r="D251">
        <v>7.5609999999999999</v>
      </c>
      <c r="E251">
        <v>127.01300000000001</v>
      </c>
      <c r="F251">
        <v>100</v>
      </c>
      <c r="G251">
        <v>57.738</v>
      </c>
      <c r="H251">
        <v>2.9755000000000003</v>
      </c>
    </row>
    <row r="252" spans="1:8" x14ac:dyDescent="0.25">
      <c r="A252">
        <v>6123.1049999999996</v>
      </c>
      <c r="B252">
        <v>-55.484999999999999</v>
      </c>
      <c r="C252">
        <v>-55.48</v>
      </c>
      <c r="D252">
        <v>8.2260000000000009</v>
      </c>
      <c r="E252">
        <v>103.824</v>
      </c>
      <c r="F252">
        <v>100</v>
      </c>
      <c r="G252">
        <v>65.343999999999994</v>
      </c>
      <c r="H252">
        <v>2.1692</v>
      </c>
    </row>
    <row r="253" spans="1:8" x14ac:dyDescent="0.25">
      <c r="A253">
        <v>6123.732</v>
      </c>
      <c r="B253">
        <v>-55.540999999999997</v>
      </c>
      <c r="C253">
        <v>-55.534999999999997</v>
      </c>
      <c r="D253">
        <v>8.7729999999999997</v>
      </c>
      <c r="E253">
        <v>83.91</v>
      </c>
      <c r="F253">
        <v>100</v>
      </c>
      <c r="G253">
        <v>65.278000000000006</v>
      </c>
      <c r="H253">
        <v>1.6159000000000001</v>
      </c>
    </row>
    <row r="254" spans="1:8" x14ac:dyDescent="0.25">
      <c r="A254">
        <v>6124.3580000000002</v>
      </c>
      <c r="B254">
        <v>-55.597999999999999</v>
      </c>
      <c r="C254">
        <v>-55.591000000000001</v>
      </c>
      <c r="D254">
        <v>9.0329999999999995</v>
      </c>
      <c r="E254">
        <v>73.713999999999999</v>
      </c>
      <c r="F254">
        <v>100</v>
      </c>
      <c r="G254">
        <v>63.695999999999998</v>
      </c>
      <c r="H254">
        <v>1.3695000000000002</v>
      </c>
    </row>
    <row r="255" spans="1:8" x14ac:dyDescent="0.25">
      <c r="A255">
        <v>6124.9849999999997</v>
      </c>
      <c r="B255">
        <v>-55.652000000000001</v>
      </c>
      <c r="C255">
        <v>-55.645000000000003</v>
      </c>
      <c r="D255">
        <v>8.5090000000000003</v>
      </c>
      <c r="E255">
        <v>79.747</v>
      </c>
      <c r="F255">
        <v>100</v>
      </c>
      <c r="G255">
        <v>64.031000000000006</v>
      </c>
      <c r="H255">
        <v>1.5125000000000002</v>
      </c>
    </row>
    <row r="256" spans="1:8" x14ac:dyDescent="0.25">
      <c r="A256">
        <v>6125.92</v>
      </c>
      <c r="B256">
        <v>-55.716999999999999</v>
      </c>
      <c r="C256">
        <v>-55.71</v>
      </c>
      <c r="D256">
        <v>6.9859999999999998</v>
      </c>
      <c r="E256">
        <v>84.506</v>
      </c>
      <c r="F256">
        <v>100</v>
      </c>
      <c r="G256">
        <v>66.296999999999997</v>
      </c>
      <c r="H256">
        <v>1.6313000000000002</v>
      </c>
    </row>
    <row r="257" spans="1:8" x14ac:dyDescent="0.25">
      <c r="A257">
        <v>6126.8559999999998</v>
      </c>
      <c r="B257">
        <v>-55.768000000000001</v>
      </c>
      <c r="C257">
        <v>-55.76</v>
      </c>
      <c r="D257">
        <v>5.3120000000000003</v>
      </c>
      <c r="E257">
        <v>80.971000000000004</v>
      </c>
      <c r="F257">
        <v>100</v>
      </c>
      <c r="G257">
        <v>64.2</v>
      </c>
      <c r="H257">
        <v>1.5433000000000001</v>
      </c>
    </row>
    <row r="258" spans="1:8" x14ac:dyDescent="0.25">
      <c r="A258">
        <v>6128.4210000000003</v>
      </c>
      <c r="B258">
        <v>-55.826999999999998</v>
      </c>
      <c r="C258">
        <v>-55.817999999999998</v>
      </c>
      <c r="D258">
        <v>3.7320000000000002</v>
      </c>
      <c r="E258">
        <v>67.302000000000007</v>
      </c>
      <c r="F258">
        <v>100</v>
      </c>
      <c r="G258">
        <v>66.299000000000007</v>
      </c>
      <c r="H258">
        <v>1.2232000000000003</v>
      </c>
    </row>
    <row r="259" spans="1:8" x14ac:dyDescent="0.25">
      <c r="A259">
        <v>6129.9849999999997</v>
      </c>
      <c r="B259">
        <v>-55.877000000000002</v>
      </c>
      <c r="C259">
        <v>-55.868000000000002</v>
      </c>
      <c r="D259">
        <v>3.19</v>
      </c>
      <c r="E259">
        <v>63.563000000000002</v>
      </c>
      <c r="F259">
        <v>100</v>
      </c>
      <c r="G259">
        <v>66.533000000000001</v>
      </c>
      <c r="H259">
        <v>1.1418000000000001</v>
      </c>
    </row>
    <row r="260" spans="1:8" x14ac:dyDescent="0.25">
      <c r="A260">
        <v>6132.1480000000001</v>
      </c>
      <c r="B260">
        <v>-55.930999999999997</v>
      </c>
      <c r="C260">
        <v>-55.920999999999999</v>
      </c>
      <c r="D260">
        <v>2.4670000000000001</v>
      </c>
      <c r="E260">
        <v>59.006999999999998</v>
      </c>
      <c r="F260">
        <v>100</v>
      </c>
      <c r="G260">
        <v>67.441000000000003</v>
      </c>
      <c r="H260">
        <v>1.0449999999999999</v>
      </c>
    </row>
    <row r="261" spans="1:8" x14ac:dyDescent="0.25">
      <c r="A261">
        <v>6134.6360000000004</v>
      </c>
      <c r="B261">
        <v>-55.984000000000002</v>
      </c>
      <c r="C261">
        <v>-55.973999999999997</v>
      </c>
      <c r="D261">
        <v>2.1349999999999998</v>
      </c>
      <c r="E261">
        <v>129.483</v>
      </c>
      <c r="F261">
        <v>100</v>
      </c>
      <c r="G261">
        <v>59.773000000000003</v>
      </c>
      <c r="H261">
        <v>3.0756000000000001</v>
      </c>
    </row>
    <row r="262" spans="1:8" x14ac:dyDescent="0.25">
      <c r="A262">
        <v>6137.76</v>
      </c>
      <c r="B262">
        <v>-56.036999999999999</v>
      </c>
      <c r="C262">
        <v>-56.027000000000001</v>
      </c>
      <c r="D262">
        <v>1.673</v>
      </c>
      <c r="E262">
        <v>141.23599999999999</v>
      </c>
      <c r="F262">
        <v>100</v>
      </c>
      <c r="G262">
        <v>60.335000000000001</v>
      </c>
      <c r="H262">
        <v>3.5970000000000004</v>
      </c>
    </row>
    <row r="263" spans="1:8" x14ac:dyDescent="0.25">
      <c r="A263">
        <v>6142.7709999999997</v>
      </c>
      <c r="B263">
        <v>-56.088999999999999</v>
      </c>
      <c r="C263">
        <v>-56.079000000000001</v>
      </c>
      <c r="D263">
        <v>1.034</v>
      </c>
      <c r="E263">
        <v>25.544</v>
      </c>
      <c r="F263">
        <v>100</v>
      </c>
      <c r="G263">
        <v>69.231999999999999</v>
      </c>
      <c r="H263">
        <v>0.41360000000000002</v>
      </c>
    </row>
    <row r="264" spans="1:8" x14ac:dyDescent="0.25">
      <c r="A264">
        <v>6150.22</v>
      </c>
      <c r="B264">
        <v>-56.14</v>
      </c>
      <c r="C264">
        <v>-56.128999999999998</v>
      </c>
      <c r="D264">
        <v>0.67500000000000004</v>
      </c>
      <c r="E264">
        <v>7.22</v>
      </c>
      <c r="F264">
        <v>100</v>
      </c>
      <c r="G264">
        <v>69.686999999999998</v>
      </c>
      <c r="H264">
        <v>0.11220000000000001</v>
      </c>
    </row>
    <row r="265" spans="1:8" x14ac:dyDescent="0.25">
      <c r="A265">
        <v>6158.3469999999998</v>
      </c>
      <c r="B265">
        <v>-56.191000000000003</v>
      </c>
      <c r="C265">
        <v>-56.18</v>
      </c>
      <c r="D265">
        <v>0.625</v>
      </c>
      <c r="E265">
        <v>6.6920000000000002</v>
      </c>
      <c r="F265">
        <v>100</v>
      </c>
      <c r="G265">
        <v>69.599999999999994</v>
      </c>
      <c r="H265">
        <v>0.10450000000000001</v>
      </c>
    </row>
    <row r="266" spans="1:8" x14ac:dyDescent="0.25">
      <c r="A266">
        <v>6163.9080000000004</v>
      </c>
      <c r="B266">
        <v>-56.241999999999997</v>
      </c>
      <c r="C266">
        <v>-56.23</v>
      </c>
      <c r="D266">
        <v>0.90600000000000003</v>
      </c>
      <c r="E266">
        <v>7.4950000000000001</v>
      </c>
      <c r="F266">
        <v>100</v>
      </c>
      <c r="G266">
        <v>71.346999999999994</v>
      </c>
      <c r="H266">
        <v>0.11660000000000001</v>
      </c>
    </row>
    <row r="267" spans="1:8" x14ac:dyDescent="0.25">
      <c r="A267">
        <v>6169.1390000000001</v>
      </c>
      <c r="B267">
        <v>-56.293999999999997</v>
      </c>
      <c r="C267">
        <v>-56.280999999999999</v>
      </c>
      <c r="D267">
        <v>0.97599999999999998</v>
      </c>
      <c r="E267">
        <v>100.529</v>
      </c>
      <c r="F267">
        <v>100</v>
      </c>
      <c r="G267">
        <v>61.555999999999997</v>
      </c>
      <c r="H267">
        <v>2.0702000000000003</v>
      </c>
    </row>
    <row r="268" spans="1:8" x14ac:dyDescent="0.25">
      <c r="A268">
        <v>6174.3779999999997</v>
      </c>
      <c r="B268">
        <v>-56.344999999999999</v>
      </c>
      <c r="C268">
        <v>-56.332000000000001</v>
      </c>
      <c r="D268">
        <v>0.96499999999999997</v>
      </c>
      <c r="E268">
        <v>131.19499999999999</v>
      </c>
      <c r="F268">
        <v>100</v>
      </c>
      <c r="G268">
        <v>61.930999999999997</v>
      </c>
      <c r="H268">
        <v>3.1459999999999999</v>
      </c>
    </row>
    <row r="269" spans="1:8" x14ac:dyDescent="0.25">
      <c r="A269">
        <v>6179.652</v>
      </c>
      <c r="B269">
        <v>-56.396999999999998</v>
      </c>
      <c r="C269">
        <v>-56.384</v>
      </c>
      <c r="D269">
        <v>0.98799999999999999</v>
      </c>
      <c r="E269">
        <v>115.146</v>
      </c>
      <c r="F269">
        <v>100</v>
      </c>
      <c r="G269">
        <v>62.631999999999998</v>
      </c>
      <c r="H269">
        <v>2.5366000000000004</v>
      </c>
    </row>
    <row r="270" spans="1:8" x14ac:dyDescent="0.25">
      <c r="A270">
        <v>6185.89</v>
      </c>
      <c r="B270">
        <v>-56.448999999999998</v>
      </c>
      <c r="C270">
        <v>-56.435000000000002</v>
      </c>
      <c r="D270">
        <v>0.81699999999999995</v>
      </c>
      <c r="E270">
        <v>119.319</v>
      </c>
      <c r="F270">
        <v>100</v>
      </c>
      <c r="G270">
        <v>62.093000000000004</v>
      </c>
      <c r="H270">
        <v>2.6840000000000002</v>
      </c>
    </row>
    <row r="271" spans="1:8" x14ac:dyDescent="0.25">
      <c r="A271">
        <v>6190.8919999999998</v>
      </c>
      <c r="B271">
        <v>-56.499000000000002</v>
      </c>
      <c r="C271">
        <v>-56.484999999999999</v>
      </c>
      <c r="D271">
        <v>0.997</v>
      </c>
      <c r="E271">
        <v>111.76300000000001</v>
      </c>
      <c r="F271">
        <v>100</v>
      </c>
      <c r="G271">
        <v>62.798999999999999</v>
      </c>
      <c r="H271">
        <v>2.4222000000000001</v>
      </c>
    </row>
    <row r="272" spans="1:8" x14ac:dyDescent="0.25">
      <c r="A272">
        <v>6194.3360000000002</v>
      </c>
      <c r="B272">
        <v>-56.55</v>
      </c>
      <c r="C272">
        <v>-56.534999999999997</v>
      </c>
      <c r="D272">
        <v>1.458</v>
      </c>
      <c r="E272">
        <v>98.370999999999995</v>
      </c>
      <c r="F272">
        <v>100</v>
      </c>
      <c r="G272">
        <v>64.897000000000006</v>
      </c>
      <c r="H272">
        <v>2.0075000000000003</v>
      </c>
    </row>
    <row r="273" spans="1:8" x14ac:dyDescent="0.25">
      <c r="A273">
        <v>6197.1540000000005</v>
      </c>
      <c r="B273">
        <v>-56.603000000000002</v>
      </c>
      <c r="C273">
        <v>-56.587000000000003</v>
      </c>
      <c r="D273">
        <v>1.853</v>
      </c>
      <c r="E273">
        <v>140.80199999999999</v>
      </c>
      <c r="F273">
        <v>100</v>
      </c>
      <c r="G273">
        <v>60.674999999999997</v>
      </c>
      <c r="H273">
        <v>3.5761000000000003</v>
      </c>
    </row>
    <row r="274" spans="1:8" x14ac:dyDescent="0.25">
      <c r="A274">
        <v>6199.3360000000002</v>
      </c>
      <c r="B274">
        <v>-56.656999999999996</v>
      </c>
      <c r="C274">
        <v>-56.640999999999998</v>
      </c>
      <c r="D274">
        <v>2.46</v>
      </c>
      <c r="E274">
        <v>150.60300000000001</v>
      </c>
      <c r="F274">
        <v>100</v>
      </c>
      <c r="G274">
        <v>61.006</v>
      </c>
      <c r="H274">
        <v>4.0788000000000002</v>
      </c>
    </row>
    <row r="275" spans="1:8" x14ac:dyDescent="0.25">
      <c r="A275">
        <v>6201.2120000000004</v>
      </c>
      <c r="B275">
        <v>-56.718000000000004</v>
      </c>
      <c r="C275">
        <v>-56.701000000000001</v>
      </c>
      <c r="D275">
        <v>3.218</v>
      </c>
      <c r="E275">
        <v>114.41200000000001</v>
      </c>
      <c r="F275">
        <v>100</v>
      </c>
      <c r="G275">
        <v>66.376000000000005</v>
      </c>
      <c r="H275">
        <v>2.5113000000000003</v>
      </c>
    </row>
    <row r="276" spans="1:8" x14ac:dyDescent="0.25">
      <c r="A276">
        <v>6202.77</v>
      </c>
      <c r="B276">
        <v>-56.773000000000003</v>
      </c>
      <c r="C276">
        <v>-56.756</v>
      </c>
      <c r="D276">
        <v>3.51</v>
      </c>
      <c r="E276">
        <v>75.852000000000004</v>
      </c>
      <c r="F276">
        <v>100</v>
      </c>
      <c r="G276">
        <v>66.102000000000004</v>
      </c>
      <c r="H276">
        <v>1.4190000000000003</v>
      </c>
    </row>
    <row r="277" spans="1:8" x14ac:dyDescent="0.25">
      <c r="A277">
        <v>6203.991</v>
      </c>
      <c r="B277">
        <v>-56.825000000000003</v>
      </c>
      <c r="C277">
        <v>-56.807000000000002</v>
      </c>
      <c r="D277">
        <v>4.2110000000000003</v>
      </c>
      <c r="E277">
        <v>70.58</v>
      </c>
      <c r="F277">
        <v>100</v>
      </c>
      <c r="G277">
        <v>67.332999999999998</v>
      </c>
      <c r="H277">
        <v>1.2969000000000002</v>
      </c>
    </row>
    <row r="278" spans="1:8" x14ac:dyDescent="0.25">
      <c r="A278">
        <v>6205.5159999999996</v>
      </c>
      <c r="B278">
        <v>-56.884</v>
      </c>
      <c r="C278">
        <v>-56.866</v>
      </c>
      <c r="D278">
        <v>3.831</v>
      </c>
      <c r="E278">
        <v>69.959999999999994</v>
      </c>
      <c r="F278">
        <v>100</v>
      </c>
      <c r="G278">
        <v>68.340999999999994</v>
      </c>
      <c r="H278">
        <v>1.2826</v>
      </c>
    </row>
    <row r="279" spans="1:8" x14ac:dyDescent="0.25">
      <c r="A279">
        <v>6207.0410000000002</v>
      </c>
      <c r="B279">
        <v>-56.942</v>
      </c>
      <c r="C279">
        <v>-56.923999999999999</v>
      </c>
      <c r="D279">
        <v>3.8180000000000001</v>
      </c>
      <c r="E279">
        <v>62.305</v>
      </c>
      <c r="F279">
        <v>100</v>
      </c>
      <c r="G279">
        <v>67.454999999999998</v>
      </c>
      <c r="H279">
        <v>1.1143000000000001</v>
      </c>
    </row>
    <row r="280" spans="1:8" x14ac:dyDescent="0.25">
      <c r="A280">
        <v>6208.26</v>
      </c>
      <c r="B280">
        <v>-56.996000000000002</v>
      </c>
      <c r="C280">
        <v>-56.976999999999997</v>
      </c>
      <c r="D280">
        <v>4.3529999999999998</v>
      </c>
      <c r="E280">
        <v>66.373000000000005</v>
      </c>
      <c r="F280">
        <v>100</v>
      </c>
      <c r="G280">
        <v>67.507000000000005</v>
      </c>
      <c r="H280">
        <v>1.2023000000000001</v>
      </c>
    </row>
    <row r="281" spans="1:8" x14ac:dyDescent="0.25">
      <c r="A281">
        <v>6209.8209999999999</v>
      </c>
      <c r="B281">
        <v>-57.052999999999997</v>
      </c>
      <c r="C281">
        <v>-57.033999999999999</v>
      </c>
      <c r="D281">
        <v>3.6360000000000001</v>
      </c>
      <c r="E281">
        <v>64.846000000000004</v>
      </c>
      <c r="F281">
        <v>100</v>
      </c>
      <c r="G281">
        <v>68.736999999999995</v>
      </c>
      <c r="H281">
        <v>1.1693</v>
      </c>
    </row>
    <row r="282" spans="1:8" x14ac:dyDescent="0.25">
      <c r="A282">
        <v>6211.07</v>
      </c>
      <c r="B282">
        <v>-57.107999999999997</v>
      </c>
      <c r="C282">
        <v>-57.088000000000001</v>
      </c>
      <c r="D282">
        <v>4.3380000000000001</v>
      </c>
      <c r="E282">
        <v>56.264000000000003</v>
      </c>
      <c r="F282">
        <v>100</v>
      </c>
      <c r="G282">
        <v>69.528999999999996</v>
      </c>
      <c r="H282">
        <v>0.98780000000000012</v>
      </c>
    </row>
    <row r="283" spans="1:8" x14ac:dyDescent="0.25">
      <c r="A283">
        <v>6212.3270000000002</v>
      </c>
      <c r="B283">
        <v>-57.16</v>
      </c>
      <c r="C283">
        <v>-57.14</v>
      </c>
      <c r="D283">
        <v>4.1310000000000002</v>
      </c>
      <c r="E283">
        <v>32.698</v>
      </c>
      <c r="F283">
        <v>100</v>
      </c>
      <c r="G283">
        <v>70.117000000000004</v>
      </c>
      <c r="H283">
        <v>0.53900000000000003</v>
      </c>
    </row>
    <row r="284" spans="1:8" x14ac:dyDescent="0.25">
      <c r="A284">
        <v>6213.5829999999996</v>
      </c>
      <c r="B284">
        <v>-57.228000000000002</v>
      </c>
      <c r="C284">
        <v>-57.207000000000001</v>
      </c>
      <c r="D284">
        <v>5.335</v>
      </c>
      <c r="E284">
        <v>13.47</v>
      </c>
      <c r="F284">
        <v>100</v>
      </c>
      <c r="G284">
        <v>70.847999999999999</v>
      </c>
      <c r="H284">
        <v>0.21230000000000002</v>
      </c>
    </row>
    <row r="285" spans="1:8" x14ac:dyDescent="0.25">
      <c r="A285">
        <v>6214.5209999999997</v>
      </c>
      <c r="B285">
        <v>-57.28</v>
      </c>
      <c r="C285">
        <v>-57.258000000000003</v>
      </c>
      <c r="D285">
        <v>5.5170000000000003</v>
      </c>
      <c r="E285">
        <v>10.715999999999999</v>
      </c>
      <c r="F285">
        <v>100</v>
      </c>
      <c r="G285">
        <v>71.593000000000004</v>
      </c>
      <c r="H285">
        <v>0.16830000000000001</v>
      </c>
    </row>
    <row r="286" spans="1:8" x14ac:dyDescent="0.25">
      <c r="A286">
        <v>6215.4639999999999</v>
      </c>
      <c r="B286">
        <v>-57.332000000000001</v>
      </c>
      <c r="C286">
        <v>-57.31</v>
      </c>
      <c r="D286">
        <v>5.4829999999999997</v>
      </c>
      <c r="E286">
        <v>18.829999999999998</v>
      </c>
      <c r="F286">
        <v>100</v>
      </c>
      <c r="G286">
        <v>68.363</v>
      </c>
      <c r="H286">
        <v>0.30030000000000007</v>
      </c>
    </row>
    <row r="287" spans="1:8" x14ac:dyDescent="0.25">
      <c r="A287">
        <v>6216.3829999999998</v>
      </c>
      <c r="B287">
        <v>-57.39</v>
      </c>
      <c r="C287">
        <v>-57.368000000000002</v>
      </c>
      <c r="D287">
        <v>6.2359999999999998</v>
      </c>
      <c r="E287">
        <v>28.402000000000001</v>
      </c>
      <c r="F287">
        <v>100</v>
      </c>
      <c r="G287">
        <v>71.103999999999999</v>
      </c>
      <c r="H287">
        <v>0.46310000000000001</v>
      </c>
    </row>
    <row r="288" spans="1:8" x14ac:dyDescent="0.25">
      <c r="A288">
        <v>6217.3090000000002</v>
      </c>
      <c r="B288">
        <v>-57.442999999999998</v>
      </c>
      <c r="C288">
        <v>-57.42</v>
      </c>
      <c r="D288">
        <v>5.6280000000000001</v>
      </c>
      <c r="E288">
        <v>7.7389999999999999</v>
      </c>
      <c r="F288">
        <v>100</v>
      </c>
      <c r="G288">
        <v>71.570999999999998</v>
      </c>
      <c r="H288">
        <v>0.12100000000000001</v>
      </c>
    </row>
    <row r="289" spans="1:8" x14ac:dyDescent="0.25">
      <c r="A289">
        <v>6218.2479999999996</v>
      </c>
      <c r="B289">
        <v>-57.503</v>
      </c>
      <c r="C289">
        <v>-57.478999999999999</v>
      </c>
      <c r="D289">
        <v>6.3150000000000004</v>
      </c>
      <c r="E289">
        <v>2.0169999999999999</v>
      </c>
      <c r="F289">
        <v>100</v>
      </c>
      <c r="G289">
        <v>72.284999999999997</v>
      </c>
      <c r="H289">
        <v>3.0800000000000004E-2</v>
      </c>
    </row>
    <row r="290" spans="1:8" x14ac:dyDescent="0.25">
      <c r="A290">
        <v>6219.19</v>
      </c>
      <c r="B290">
        <v>-57.555999999999997</v>
      </c>
      <c r="C290">
        <v>-57.531999999999996</v>
      </c>
      <c r="D290">
        <v>5.641</v>
      </c>
      <c r="E290">
        <v>35.539000000000001</v>
      </c>
      <c r="F290">
        <v>100</v>
      </c>
      <c r="G290">
        <v>66.703999999999994</v>
      </c>
      <c r="H290">
        <v>0.58960000000000012</v>
      </c>
    </row>
    <row r="291" spans="1:8" x14ac:dyDescent="0.25">
      <c r="A291">
        <v>6220.4359999999997</v>
      </c>
      <c r="B291">
        <v>-57.619</v>
      </c>
      <c r="C291">
        <v>-57.594000000000001</v>
      </c>
      <c r="D291">
        <v>4.9820000000000002</v>
      </c>
      <c r="E291">
        <v>26.876999999999999</v>
      </c>
      <c r="F291">
        <v>100</v>
      </c>
      <c r="G291">
        <v>71.867000000000004</v>
      </c>
      <c r="H291">
        <v>0.43670000000000003</v>
      </c>
    </row>
    <row r="292" spans="1:8" x14ac:dyDescent="0.25">
      <c r="A292">
        <v>6221.3760000000002</v>
      </c>
      <c r="B292">
        <v>-57.673000000000002</v>
      </c>
      <c r="C292">
        <v>-57.648000000000003</v>
      </c>
      <c r="D292">
        <v>5.7480000000000002</v>
      </c>
      <c r="E292">
        <v>97.873999999999995</v>
      </c>
      <c r="F292">
        <v>100</v>
      </c>
      <c r="G292">
        <v>59.241</v>
      </c>
      <c r="H292">
        <v>1.9932000000000003</v>
      </c>
    </row>
    <row r="293" spans="1:8" x14ac:dyDescent="0.25">
      <c r="A293">
        <v>6222.3130000000001</v>
      </c>
      <c r="B293">
        <v>-57.725999999999999</v>
      </c>
      <c r="C293">
        <v>-57.7</v>
      </c>
      <c r="D293">
        <v>5.5330000000000004</v>
      </c>
      <c r="E293">
        <v>154.98099999999999</v>
      </c>
      <c r="F293">
        <v>100</v>
      </c>
      <c r="G293">
        <v>58.238999999999997</v>
      </c>
      <c r="H293">
        <v>4.3296000000000001</v>
      </c>
    </row>
    <row r="294" spans="1:8" x14ac:dyDescent="0.25">
      <c r="A294">
        <v>6378.3590000000004</v>
      </c>
      <c r="B294">
        <v>-57.759</v>
      </c>
      <c r="C294">
        <v>-57.762999999999998</v>
      </c>
      <c r="D294">
        <v>0</v>
      </c>
      <c r="E294">
        <v>161.83699999999999</v>
      </c>
      <c r="F294">
        <v>100</v>
      </c>
      <c r="G294">
        <v>56.863</v>
      </c>
      <c r="H294">
        <v>4.7608000000000006</v>
      </c>
    </row>
    <row r="295" spans="1:8" x14ac:dyDescent="0.25">
      <c r="A295">
        <v>6379.6090000000004</v>
      </c>
      <c r="B295">
        <v>-57.814</v>
      </c>
      <c r="C295">
        <v>-57.822000000000003</v>
      </c>
      <c r="D295">
        <v>4.7190000000000003</v>
      </c>
      <c r="E295">
        <v>161.61199999999999</v>
      </c>
      <c r="F295">
        <v>100</v>
      </c>
      <c r="G295">
        <v>56.954000000000001</v>
      </c>
      <c r="H295">
        <v>4.7454000000000001</v>
      </c>
    </row>
    <row r="296" spans="1:8" x14ac:dyDescent="0.25">
      <c r="A296">
        <v>6380.8490000000002</v>
      </c>
      <c r="B296">
        <v>-57.869</v>
      </c>
      <c r="C296">
        <v>-57.881</v>
      </c>
      <c r="D296">
        <v>4.76</v>
      </c>
      <c r="E296">
        <v>161.202</v>
      </c>
      <c r="F296">
        <v>100</v>
      </c>
      <c r="G296">
        <v>56.987000000000002</v>
      </c>
      <c r="H296">
        <v>4.7190000000000003</v>
      </c>
    </row>
    <row r="297" spans="1:8" x14ac:dyDescent="0.25">
      <c r="A297">
        <v>6382.3789999999999</v>
      </c>
      <c r="B297">
        <v>-57.927</v>
      </c>
      <c r="C297">
        <v>-57.942999999999998</v>
      </c>
      <c r="D297">
        <v>4.0579999999999998</v>
      </c>
      <c r="E297">
        <v>160.745</v>
      </c>
      <c r="F297">
        <v>100</v>
      </c>
      <c r="G297">
        <v>57.134999999999998</v>
      </c>
      <c r="H297">
        <v>4.6882000000000001</v>
      </c>
    </row>
    <row r="298" spans="1:8" x14ac:dyDescent="0.25">
      <c r="A298">
        <v>6384.2129999999997</v>
      </c>
      <c r="B298">
        <v>-57.98</v>
      </c>
      <c r="C298">
        <v>-58</v>
      </c>
      <c r="D298">
        <v>3.105</v>
      </c>
      <c r="E298">
        <v>161.00200000000001</v>
      </c>
      <c r="F298">
        <v>100</v>
      </c>
      <c r="G298">
        <v>57.076999999999998</v>
      </c>
      <c r="H298">
        <v>4.7058</v>
      </c>
    </row>
    <row r="299" spans="1:8" x14ac:dyDescent="0.25">
      <c r="A299">
        <v>19276.87</v>
      </c>
      <c r="B299">
        <v>-58.05</v>
      </c>
      <c r="C299">
        <v>-58.051000000000002</v>
      </c>
      <c r="D299">
        <v>0</v>
      </c>
      <c r="E299">
        <v>41.935000000000002</v>
      </c>
      <c r="F299">
        <v>100</v>
      </c>
      <c r="G299">
        <v>68.429000000000002</v>
      </c>
      <c r="H299">
        <v>0.70730000000000004</v>
      </c>
    </row>
    <row r="300" spans="1:8" x14ac:dyDescent="0.25">
      <c r="A300">
        <v>19280.197</v>
      </c>
      <c r="B300">
        <v>-58.103999999999999</v>
      </c>
      <c r="C300">
        <v>-58.104999999999997</v>
      </c>
      <c r="D300">
        <v>1.631</v>
      </c>
      <c r="E300">
        <v>3.48</v>
      </c>
      <c r="F300">
        <v>100</v>
      </c>
      <c r="G300">
        <v>68.335999999999999</v>
      </c>
      <c r="H300">
        <v>5.3900000000000003E-2</v>
      </c>
    </row>
    <row r="301" spans="1:8" x14ac:dyDescent="0.25">
      <c r="A301">
        <v>19284.101999999999</v>
      </c>
      <c r="B301">
        <v>-58.154000000000003</v>
      </c>
      <c r="C301">
        <v>-58.155999999999999</v>
      </c>
      <c r="D301">
        <v>1.2969999999999999</v>
      </c>
      <c r="E301">
        <v>6.0190000000000001</v>
      </c>
      <c r="F301">
        <v>100</v>
      </c>
      <c r="G301">
        <v>67.992000000000004</v>
      </c>
      <c r="H301">
        <v>9.3500000000000014E-2</v>
      </c>
    </row>
    <row r="302" spans="1:8" x14ac:dyDescent="0.25">
      <c r="A302">
        <v>19289.829000000002</v>
      </c>
      <c r="B302">
        <v>-58.207000000000001</v>
      </c>
      <c r="C302">
        <v>-58.207999999999998</v>
      </c>
      <c r="D302">
        <v>0.91900000000000004</v>
      </c>
      <c r="E302">
        <v>6.0380000000000003</v>
      </c>
      <c r="F302">
        <v>100</v>
      </c>
      <c r="G302">
        <v>69.590999999999994</v>
      </c>
      <c r="H302">
        <v>9.3500000000000014E-2</v>
      </c>
    </row>
    <row r="303" spans="1:8" x14ac:dyDescent="0.25">
      <c r="A303">
        <v>19296.14</v>
      </c>
      <c r="B303">
        <v>-58.256999999999998</v>
      </c>
      <c r="C303">
        <v>-58.259</v>
      </c>
      <c r="D303">
        <v>0.80300000000000005</v>
      </c>
      <c r="E303">
        <v>7.9850000000000003</v>
      </c>
      <c r="F303">
        <v>100</v>
      </c>
      <c r="G303">
        <v>69.257000000000005</v>
      </c>
      <c r="H303">
        <v>0.12430000000000001</v>
      </c>
    </row>
    <row r="304" spans="1:8" x14ac:dyDescent="0.25">
      <c r="A304">
        <v>19302.768</v>
      </c>
      <c r="B304">
        <v>-58.307000000000002</v>
      </c>
      <c r="C304">
        <v>-58.308999999999997</v>
      </c>
      <c r="D304">
        <v>0.76100000000000001</v>
      </c>
      <c r="E304">
        <v>7.81</v>
      </c>
      <c r="F304">
        <v>100</v>
      </c>
      <c r="G304">
        <v>69.543000000000006</v>
      </c>
      <c r="H304">
        <v>0.12210000000000001</v>
      </c>
    </row>
    <row r="305" spans="1:8" x14ac:dyDescent="0.25">
      <c r="A305">
        <v>19311.183000000001</v>
      </c>
      <c r="B305">
        <v>-58.357999999999997</v>
      </c>
      <c r="C305">
        <v>-58.36</v>
      </c>
      <c r="D305">
        <v>0.60699999999999998</v>
      </c>
      <c r="E305">
        <v>7.3959999999999999</v>
      </c>
      <c r="F305">
        <v>100</v>
      </c>
      <c r="G305">
        <v>69.375</v>
      </c>
      <c r="H305">
        <v>0.11550000000000001</v>
      </c>
    </row>
    <row r="306" spans="1:8" x14ac:dyDescent="0.25">
      <c r="A306">
        <v>19320.222000000002</v>
      </c>
      <c r="B306">
        <v>-58.408000000000001</v>
      </c>
      <c r="C306">
        <v>-58.411000000000001</v>
      </c>
      <c r="D306">
        <v>0.56000000000000005</v>
      </c>
      <c r="E306">
        <v>6.0839999999999996</v>
      </c>
      <c r="F306">
        <v>100</v>
      </c>
      <c r="G306">
        <v>69.010999999999996</v>
      </c>
      <c r="H306">
        <v>9.4600000000000004E-2</v>
      </c>
    </row>
    <row r="307" spans="1:8" x14ac:dyDescent="0.25">
      <c r="A307">
        <v>19327.751</v>
      </c>
      <c r="B307">
        <v>-58.459000000000003</v>
      </c>
      <c r="C307">
        <v>-58.463000000000001</v>
      </c>
      <c r="D307">
        <v>0.68899999999999995</v>
      </c>
      <c r="E307">
        <v>8.7690000000000001</v>
      </c>
      <c r="F307">
        <v>100</v>
      </c>
      <c r="G307">
        <v>69.942999999999998</v>
      </c>
      <c r="H307">
        <v>0.13750000000000001</v>
      </c>
    </row>
    <row r="308" spans="1:8" x14ac:dyDescent="0.25">
      <c r="A308">
        <v>19333.178</v>
      </c>
      <c r="B308">
        <v>-58.511000000000003</v>
      </c>
      <c r="C308">
        <v>-58.515000000000001</v>
      </c>
      <c r="D308">
        <v>0.95799999999999996</v>
      </c>
      <c r="E308">
        <v>7.98</v>
      </c>
      <c r="F308">
        <v>100</v>
      </c>
      <c r="G308">
        <v>69.194999999999993</v>
      </c>
      <c r="H308">
        <v>0.12430000000000001</v>
      </c>
    </row>
    <row r="309" spans="1:8" x14ac:dyDescent="0.25">
      <c r="A309">
        <v>19338.599999999999</v>
      </c>
      <c r="B309">
        <v>-58.561</v>
      </c>
      <c r="C309">
        <v>-58.566000000000003</v>
      </c>
      <c r="D309">
        <v>0.93700000000000006</v>
      </c>
      <c r="E309">
        <v>9.3889999999999993</v>
      </c>
      <c r="F309">
        <v>100</v>
      </c>
      <c r="G309">
        <v>70.369</v>
      </c>
      <c r="H309">
        <v>0.14740000000000003</v>
      </c>
    </row>
    <row r="310" spans="1:8" x14ac:dyDescent="0.25">
      <c r="A310">
        <v>19344.316999999999</v>
      </c>
      <c r="B310">
        <v>-58.613</v>
      </c>
      <c r="C310">
        <v>-58.618000000000002</v>
      </c>
      <c r="D310">
        <v>0.91</v>
      </c>
      <c r="E310">
        <v>14.255000000000001</v>
      </c>
      <c r="F310">
        <v>100</v>
      </c>
      <c r="G310">
        <v>69.070999999999998</v>
      </c>
      <c r="H310">
        <v>0.22550000000000001</v>
      </c>
    </row>
    <row r="311" spans="1:8" x14ac:dyDescent="0.25">
      <c r="A311">
        <v>19349.721000000001</v>
      </c>
      <c r="B311">
        <v>-58.664000000000001</v>
      </c>
      <c r="C311">
        <v>-58.668999999999997</v>
      </c>
      <c r="D311">
        <v>0.95299999999999996</v>
      </c>
      <c r="E311">
        <v>11.62</v>
      </c>
      <c r="F311">
        <v>100</v>
      </c>
      <c r="G311">
        <v>69.753</v>
      </c>
      <c r="H311">
        <v>0.18260000000000001</v>
      </c>
    </row>
    <row r="312" spans="1:8" x14ac:dyDescent="0.25">
      <c r="A312">
        <v>19354.233</v>
      </c>
      <c r="B312">
        <v>-58.716999999999999</v>
      </c>
      <c r="C312">
        <v>-58.722999999999999</v>
      </c>
      <c r="D312">
        <v>1.1819999999999999</v>
      </c>
      <c r="E312">
        <v>12.752000000000001</v>
      </c>
      <c r="F312">
        <v>100</v>
      </c>
      <c r="G312">
        <v>70.215999999999994</v>
      </c>
      <c r="H312">
        <v>0.20130000000000001</v>
      </c>
    </row>
    <row r="313" spans="1:8" x14ac:dyDescent="0.25">
      <c r="A313">
        <v>19358.448</v>
      </c>
      <c r="B313">
        <v>-58.768000000000001</v>
      </c>
      <c r="C313">
        <v>-58.774000000000001</v>
      </c>
      <c r="D313">
        <v>1.218</v>
      </c>
      <c r="E313">
        <v>13.446999999999999</v>
      </c>
      <c r="F313">
        <v>100</v>
      </c>
      <c r="G313">
        <v>70.728999999999999</v>
      </c>
      <c r="H313">
        <v>0.21230000000000002</v>
      </c>
    </row>
    <row r="314" spans="1:8" x14ac:dyDescent="0.25">
      <c r="A314">
        <v>19363.262999999999</v>
      </c>
      <c r="B314">
        <v>-58.820999999999998</v>
      </c>
      <c r="C314">
        <v>-58.828000000000003</v>
      </c>
      <c r="D314">
        <v>1.115</v>
      </c>
      <c r="E314">
        <v>15.603</v>
      </c>
      <c r="F314">
        <v>100</v>
      </c>
      <c r="G314">
        <v>70.248999999999995</v>
      </c>
      <c r="H314">
        <v>0.24750000000000003</v>
      </c>
    </row>
    <row r="315" spans="1:8" x14ac:dyDescent="0.25">
      <c r="A315">
        <v>19366.274000000001</v>
      </c>
      <c r="B315">
        <v>-58.872</v>
      </c>
      <c r="C315">
        <v>-58.878999999999998</v>
      </c>
      <c r="D315">
        <v>1.6970000000000001</v>
      </c>
      <c r="E315">
        <v>14.715999999999999</v>
      </c>
      <c r="F315">
        <v>100</v>
      </c>
      <c r="G315">
        <v>70.753</v>
      </c>
      <c r="H315">
        <v>0.23320000000000002</v>
      </c>
    </row>
    <row r="316" spans="1:8" x14ac:dyDescent="0.25">
      <c r="A316">
        <v>19370.169999999998</v>
      </c>
      <c r="B316">
        <v>-58.923000000000002</v>
      </c>
      <c r="C316">
        <v>-58.93</v>
      </c>
      <c r="D316">
        <v>1.3260000000000001</v>
      </c>
      <c r="E316">
        <v>11.436999999999999</v>
      </c>
      <c r="F316">
        <v>100</v>
      </c>
      <c r="G316">
        <v>70.388999999999996</v>
      </c>
      <c r="H316">
        <v>0.17930000000000001</v>
      </c>
    </row>
    <row r="317" spans="1:8" x14ac:dyDescent="0.25">
      <c r="A317">
        <v>19373.788</v>
      </c>
      <c r="B317">
        <v>-58.975999999999999</v>
      </c>
      <c r="C317">
        <v>-58.984000000000002</v>
      </c>
      <c r="D317">
        <v>1.4810000000000001</v>
      </c>
      <c r="E317">
        <v>9.9329999999999998</v>
      </c>
      <c r="F317">
        <v>100</v>
      </c>
      <c r="G317">
        <v>70.287000000000006</v>
      </c>
      <c r="H317">
        <v>0.15620000000000001</v>
      </c>
    </row>
    <row r="318" spans="1:8" x14ac:dyDescent="0.25">
      <c r="A318">
        <v>19377.689999999999</v>
      </c>
      <c r="B318">
        <v>-59.029000000000003</v>
      </c>
      <c r="C318">
        <v>-59.036999999999999</v>
      </c>
      <c r="D318">
        <v>1.353</v>
      </c>
      <c r="E318">
        <v>10.699</v>
      </c>
      <c r="F318">
        <v>100</v>
      </c>
      <c r="G318">
        <v>70.828000000000003</v>
      </c>
      <c r="H318">
        <v>0.16830000000000001</v>
      </c>
    </row>
    <row r="319" spans="1:8" x14ac:dyDescent="0.25">
      <c r="A319">
        <v>19380.702000000001</v>
      </c>
      <c r="B319">
        <v>-59.08</v>
      </c>
      <c r="C319">
        <v>-59.088999999999999</v>
      </c>
      <c r="D319">
        <v>1.736</v>
      </c>
      <c r="E319">
        <v>8.0649999999999995</v>
      </c>
      <c r="F319">
        <v>100</v>
      </c>
      <c r="G319">
        <v>70.843999999999994</v>
      </c>
      <c r="H319">
        <v>0.12540000000000001</v>
      </c>
    </row>
    <row r="320" spans="1:8" x14ac:dyDescent="0.25">
      <c r="A320">
        <v>19383.412</v>
      </c>
      <c r="B320">
        <v>-59.131999999999998</v>
      </c>
      <c r="C320">
        <v>-59.140999999999998</v>
      </c>
      <c r="D320">
        <v>1.905</v>
      </c>
      <c r="E320">
        <v>8.8859999999999992</v>
      </c>
      <c r="F320">
        <v>100</v>
      </c>
      <c r="G320">
        <v>70.673000000000002</v>
      </c>
      <c r="H320">
        <v>0.1386</v>
      </c>
    </row>
    <row r="321" spans="1:8" x14ac:dyDescent="0.25">
      <c r="A321">
        <v>19386.116999999998</v>
      </c>
      <c r="B321">
        <v>-59.183</v>
      </c>
      <c r="C321">
        <v>-59.192</v>
      </c>
      <c r="D321">
        <v>1.9159999999999999</v>
      </c>
      <c r="E321">
        <v>6.54</v>
      </c>
      <c r="F321">
        <v>100</v>
      </c>
      <c r="G321">
        <v>70.489999999999995</v>
      </c>
      <c r="H321">
        <v>0.1023</v>
      </c>
    </row>
    <row r="322" spans="1:8" x14ac:dyDescent="0.25">
      <c r="A322">
        <v>19390.650000000001</v>
      </c>
      <c r="B322">
        <v>-59.238</v>
      </c>
      <c r="C322">
        <v>-59.247999999999998</v>
      </c>
      <c r="D322">
        <v>1.22</v>
      </c>
      <c r="E322">
        <v>14.207000000000001</v>
      </c>
      <c r="F322">
        <v>100</v>
      </c>
      <c r="G322">
        <v>70.67</v>
      </c>
      <c r="H322">
        <v>0.22440000000000002</v>
      </c>
    </row>
    <row r="323" spans="1:8" x14ac:dyDescent="0.25">
      <c r="A323">
        <v>19393.95</v>
      </c>
      <c r="B323">
        <v>-59.292000000000002</v>
      </c>
      <c r="C323">
        <v>-59.302</v>
      </c>
      <c r="D323">
        <v>1.637</v>
      </c>
      <c r="E323">
        <v>17.588999999999999</v>
      </c>
      <c r="F323">
        <v>100</v>
      </c>
      <c r="G323">
        <v>70.259</v>
      </c>
      <c r="H323">
        <v>0.28050000000000003</v>
      </c>
    </row>
    <row r="324" spans="1:8" x14ac:dyDescent="0.25">
      <c r="A324">
        <v>19398.458999999999</v>
      </c>
      <c r="B324">
        <v>-59.344999999999999</v>
      </c>
      <c r="C324">
        <v>-59.356000000000002</v>
      </c>
      <c r="D324">
        <v>1.2010000000000001</v>
      </c>
      <c r="E324">
        <v>15.771000000000001</v>
      </c>
      <c r="F324">
        <v>100</v>
      </c>
      <c r="G324">
        <v>70.977000000000004</v>
      </c>
      <c r="H324">
        <v>0.24970000000000003</v>
      </c>
    </row>
    <row r="325" spans="1:8" x14ac:dyDescent="0.25">
      <c r="A325">
        <v>19401.468000000001</v>
      </c>
      <c r="B325">
        <v>-59.399000000000001</v>
      </c>
      <c r="C325">
        <v>-59.41</v>
      </c>
      <c r="D325">
        <v>1.792</v>
      </c>
      <c r="E325">
        <v>14.413</v>
      </c>
      <c r="F325">
        <v>100</v>
      </c>
      <c r="G325">
        <v>70.453000000000003</v>
      </c>
      <c r="H325">
        <v>0.22770000000000001</v>
      </c>
    </row>
    <row r="326" spans="1:8" x14ac:dyDescent="0.25">
      <c r="A326">
        <v>19404.768</v>
      </c>
      <c r="B326">
        <v>-59.45</v>
      </c>
      <c r="C326">
        <v>-59.460999999999999</v>
      </c>
      <c r="D326">
        <v>1.5609999999999999</v>
      </c>
      <c r="E326">
        <v>9.3940000000000001</v>
      </c>
      <c r="F326">
        <v>100</v>
      </c>
      <c r="G326">
        <v>70.433999999999997</v>
      </c>
      <c r="H326">
        <v>0.14740000000000003</v>
      </c>
    </row>
    <row r="327" spans="1:8" x14ac:dyDescent="0.25">
      <c r="A327">
        <v>19407.776999999998</v>
      </c>
      <c r="B327">
        <v>-59.5</v>
      </c>
      <c r="C327">
        <v>-59.512</v>
      </c>
      <c r="D327">
        <v>1.677</v>
      </c>
      <c r="E327">
        <v>10.708</v>
      </c>
      <c r="F327">
        <v>100</v>
      </c>
      <c r="G327">
        <v>70.933000000000007</v>
      </c>
      <c r="H327">
        <v>0.16830000000000001</v>
      </c>
    </row>
    <row r="328" spans="1:8" x14ac:dyDescent="0.25">
      <c r="A328">
        <v>19410.785</v>
      </c>
      <c r="B328">
        <v>-59.554000000000002</v>
      </c>
      <c r="C328">
        <v>-59.567</v>
      </c>
      <c r="D328">
        <v>1.8240000000000001</v>
      </c>
      <c r="E328">
        <v>14.247999999999999</v>
      </c>
      <c r="F328">
        <v>100</v>
      </c>
      <c r="G328">
        <v>70.423000000000002</v>
      </c>
      <c r="H328">
        <v>0.22550000000000001</v>
      </c>
    </row>
    <row r="329" spans="1:8" x14ac:dyDescent="0.25">
      <c r="A329">
        <v>19413.800999999999</v>
      </c>
      <c r="B329">
        <v>-59.607999999999997</v>
      </c>
      <c r="C329">
        <v>-59.621000000000002</v>
      </c>
      <c r="D329">
        <v>1.798</v>
      </c>
      <c r="E329">
        <v>12.888999999999999</v>
      </c>
      <c r="F329">
        <v>100</v>
      </c>
      <c r="G329">
        <v>70.605000000000004</v>
      </c>
      <c r="H329">
        <v>0.20350000000000001</v>
      </c>
    </row>
    <row r="330" spans="1:8" x14ac:dyDescent="0.25">
      <c r="A330">
        <v>19416.810000000001</v>
      </c>
      <c r="B330">
        <v>-59.662999999999997</v>
      </c>
      <c r="C330">
        <v>-59.676000000000002</v>
      </c>
      <c r="D330">
        <v>1.8360000000000001</v>
      </c>
      <c r="E330">
        <v>18.579999999999998</v>
      </c>
      <c r="F330">
        <v>100</v>
      </c>
      <c r="G330">
        <v>70.522000000000006</v>
      </c>
      <c r="H330">
        <v>0.29700000000000004</v>
      </c>
    </row>
    <row r="331" spans="1:8" x14ac:dyDescent="0.25">
      <c r="A331">
        <v>19420.12</v>
      </c>
      <c r="B331">
        <v>-59.713999999999999</v>
      </c>
      <c r="C331">
        <v>-59.728000000000002</v>
      </c>
      <c r="D331">
        <v>1.554</v>
      </c>
      <c r="E331">
        <v>25.988</v>
      </c>
      <c r="F331">
        <v>100</v>
      </c>
      <c r="G331">
        <v>70.572000000000003</v>
      </c>
      <c r="H331">
        <v>0.42130000000000006</v>
      </c>
    </row>
    <row r="332" spans="1:8" x14ac:dyDescent="0.25">
      <c r="A332">
        <v>19425.224999999999</v>
      </c>
      <c r="B332">
        <v>-59.765000000000001</v>
      </c>
      <c r="C332">
        <v>-59.779000000000003</v>
      </c>
      <c r="D332">
        <v>1.0029999999999999</v>
      </c>
      <c r="E332">
        <v>25.907</v>
      </c>
      <c r="F332">
        <v>100</v>
      </c>
      <c r="G332">
        <v>69.953999999999994</v>
      </c>
      <c r="H332">
        <v>0.42020000000000002</v>
      </c>
    </row>
    <row r="333" spans="1:8" x14ac:dyDescent="0.25">
      <c r="A333">
        <v>19431.259999999998</v>
      </c>
      <c r="B333">
        <v>-59.814999999999998</v>
      </c>
      <c r="C333">
        <v>-59.83</v>
      </c>
      <c r="D333">
        <v>0.84099999999999997</v>
      </c>
      <c r="E333">
        <v>24.61</v>
      </c>
      <c r="F333">
        <v>100</v>
      </c>
      <c r="G333">
        <v>70.22</v>
      </c>
      <c r="H333">
        <v>0.3982</v>
      </c>
    </row>
    <row r="334" spans="1:8" x14ac:dyDescent="0.25">
      <c r="A334">
        <v>19436.97</v>
      </c>
      <c r="B334">
        <v>-59.866</v>
      </c>
      <c r="C334">
        <v>-59.881</v>
      </c>
      <c r="D334">
        <v>0.90600000000000003</v>
      </c>
      <c r="E334">
        <v>20.891999999999999</v>
      </c>
      <c r="F334">
        <v>100</v>
      </c>
      <c r="G334">
        <v>70.47</v>
      </c>
      <c r="H334">
        <v>0.33550000000000002</v>
      </c>
    </row>
    <row r="335" spans="1:8" x14ac:dyDescent="0.25">
      <c r="A335">
        <v>19442.087</v>
      </c>
      <c r="B335">
        <v>-59.917000000000002</v>
      </c>
      <c r="C335">
        <v>-59.932000000000002</v>
      </c>
      <c r="D335">
        <v>0.997</v>
      </c>
      <c r="E335">
        <v>16.693000000000001</v>
      </c>
      <c r="F335">
        <v>100</v>
      </c>
      <c r="G335">
        <v>70.430999999999997</v>
      </c>
      <c r="H335">
        <v>0.2651</v>
      </c>
    </row>
    <row r="336" spans="1:8" x14ac:dyDescent="0.25">
      <c r="A336">
        <v>19447.800999999999</v>
      </c>
      <c r="B336">
        <v>-59.968000000000004</v>
      </c>
      <c r="C336">
        <v>-59.984000000000002</v>
      </c>
      <c r="D336">
        <v>0.89700000000000002</v>
      </c>
      <c r="E336">
        <v>15.829000000000001</v>
      </c>
      <c r="F336">
        <v>100</v>
      </c>
      <c r="G336">
        <v>71.393000000000001</v>
      </c>
      <c r="H336">
        <v>0.25080000000000002</v>
      </c>
    </row>
    <row r="337" spans="1:8" x14ac:dyDescent="0.25">
      <c r="A337">
        <v>19451.723999999998</v>
      </c>
      <c r="B337">
        <v>-60.02</v>
      </c>
      <c r="C337">
        <v>-60.036000000000001</v>
      </c>
      <c r="D337">
        <v>1.333</v>
      </c>
      <c r="E337">
        <v>17.457999999999998</v>
      </c>
      <c r="F337">
        <v>100</v>
      </c>
      <c r="G337">
        <v>70.317999999999998</v>
      </c>
      <c r="H337">
        <v>0.27830000000000005</v>
      </c>
    </row>
    <row r="338" spans="1:8" x14ac:dyDescent="0.25">
      <c r="A338">
        <v>19457.436000000002</v>
      </c>
      <c r="B338">
        <v>-60.070999999999998</v>
      </c>
      <c r="C338">
        <v>-60.087000000000003</v>
      </c>
      <c r="D338">
        <v>0.90200000000000002</v>
      </c>
      <c r="E338">
        <v>92.909000000000006</v>
      </c>
      <c r="F338">
        <v>100</v>
      </c>
      <c r="G338">
        <v>67.727999999999994</v>
      </c>
      <c r="H338">
        <v>1.8535000000000001</v>
      </c>
    </row>
    <row r="339" spans="1:8" x14ac:dyDescent="0.25">
      <c r="A339">
        <v>19463.457999999999</v>
      </c>
      <c r="B339">
        <v>-60.122999999999998</v>
      </c>
      <c r="C339">
        <v>-60.14</v>
      </c>
      <c r="D339">
        <v>0.871</v>
      </c>
      <c r="E339">
        <v>107.369</v>
      </c>
      <c r="F339">
        <v>100</v>
      </c>
      <c r="G339">
        <v>64.757000000000005</v>
      </c>
      <c r="H339">
        <v>2.2792000000000003</v>
      </c>
    </row>
    <row r="340" spans="1:8" x14ac:dyDescent="0.25">
      <c r="A340">
        <v>19467.983</v>
      </c>
      <c r="B340">
        <v>-60.174999999999997</v>
      </c>
      <c r="C340">
        <v>-60.192999999999998</v>
      </c>
      <c r="D340">
        <v>1.163</v>
      </c>
      <c r="E340">
        <v>145.00899999999999</v>
      </c>
      <c r="F340">
        <v>100</v>
      </c>
      <c r="G340">
        <v>60.671999999999997</v>
      </c>
      <c r="H340">
        <v>3.7829000000000002</v>
      </c>
    </row>
    <row r="341" spans="1:8" x14ac:dyDescent="0.25">
      <c r="A341">
        <v>19473.427</v>
      </c>
      <c r="B341">
        <v>-60.225999999999999</v>
      </c>
      <c r="C341">
        <v>-60.244</v>
      </c>
      <c r="D341">
        <v>0.93899999999999995</v>
      </c>
      <c r="E341">
        <v>151.376</v>
      </c>
      <c r="F341">
        <v>100</v>
      </c>
      <c r="G341">
        <v>60.173999999999999</v>
      </c>
      <c r="H341">
        <v>4.1228000000000007</v>
      </c>
    </row>
    <row r="342" spans="1:8" x14ac:dyDescent="0.25">
      <c r="A342">
        <v>19477.946</v>
      </c>
      <c r="B342">
        <v>-60.276000000000003</v>
      </c>
      <c r="C342">
        <v>-60.293999999999997</v>
      </c>
      <c r="D342">
        <v>1.121</v>
      </c>
      <c r="E342">
        <v>153.09800000000001</v>
      </c>
      <c r="F342">
        <v>100</v>
      </c>
      <c r="G342">
        <v>59.829000000000001</v>
      </c>
      <c r="H342">
        <v>4.2195999999999998</v>
      </c>
    </row>
    <row r="343" spans="1:8" x14ac:dyDescent="0.25">
      <c r="A343">
        <v>19483.679</v>
      </c>
      <c r="B343">
        <v>-60.326999999999998</v>
      </c>
      <c r="C343">
        <v>-60.344999999999999</v>
      </c>
      <c r="D343">
        <v>0.88700000000000001</v>
      </c>
      <c r="E343">
        <v>132.01</v>
      </c>
      <c r="F343">
        <v>100</v>
      </c>
      <c r="G343">
        <v>61.728999999999999</v>
      </c>
      <c r="H343">
        <v>3.1801000000000004</v>
      </c>
    </row>
    <row r="344" spans="1:8" x14ac:dyDescent="0.25">
      <c r="A344">
        <v>19491.225999999999</v>
      </c>
      <c r="B344">
        <v>-60.377000000000002</v>
      </c>
      <c r="C344">
        <v>-60.396000000000001</v>
      </c>
      <c r="D344">
        <v>0.67900000000000005</v>
      </c>
      <c r="E344">
        <v>100.614</v>
      </c>
      <c r="F344">
        <v>100</v>
      </c>
      <c r="G344">
        <v>64.710999999999999</v>
      </c>
      <c r="H344">
        <v>2.0735000000000001</v>
      </c>
    </row>
    <row r="345" spans="1:8" x14ac:dyDescent="0.25">
      <c r="A345">
        <v>19496.949000000001</v>
      </c>
      <c r="B345">
        <v>-60.429000000000002</v>
      </c>
      <c r="C345">
        <v>-60.448</v>
      </c>
      <c r="D345">
        <v>0.89900000000000002</v>
      </c>
      <c r="E345">
        <v>68.212000000000003</v>
      </c>
      <c r="F345">
        <v>100</v>
      </c>
      <c r="G345">
        <v>66.692999999999998</v>
      </c>
      <c r="H345">
        <v>1.2441000000000002</v>
      </c>
    </row>
    <row r="346" spans="1:8" x14ac:dyDescent="0.25">
      <c r="A346">
        <v>19566.510999999999</v>
      </c>
      <c r="B346">
        <v>-60.48</v>
      </c>
      <c r="C346">
        <v>-60.5</v>
      </c>
      <c r="D346">
        <v>7.4999999999999997E-2</v>
      </c>
      <c r="E346">
        <v>38.811</v>
      </c>
      <c r="F346">
        <v>100</v>
      </c>
      <c r="G346">
        <v>69.117999999999995</v>
      </c>
      <c r="H346">
        <v>0.64900000000000002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03"/>
  <sheetViews>
    <sheetView topLeftCell="B76" workbookViewId="0">
      <selection activeCell="L104" sqref="L104"/>
    </sheetView>
  </sheetViews>
  <sheetFormatPr defaultRowHeight="12.5" x14ac:dyDescent="0.25"/>
  <cols>
    <col min="12" max="12" width="88.81640625" bestFit="1" customWidth="1"/>
    <col min="15" max="15" width="29.453125" customWidth="1"/>
    <col min="16" max="16" width="14.453125" bestFit="1" customWidth="1"/>
  </cols>
  <sheetData>
    <row r="8" spans="12:16" ht="15.5" x14ac:dyDescent="0.35">
      <c r="L8" s="99" t="s">
        <v>46</v>
      </c>
    </row>
    <row r="10" spans="12:16" ht="13" x14ac:dyDescent="0.3">
      <c r="L10" s="98" t="s">
        <v>47</v>
      </c>
    </row>
    <row r="11" spans="12:16" x14ac:dyDescent="0.25">
      <c r="L11" t="s">
        <v>48</v>
      </c>
    </row>
    <row r="12" spans="12:16" x14ac:dyDescent="0.25">
      <c r="L12" t="s">
        <v>49</v>
      </c>
    </row>
    <row r="13" spans="12:16" x14ac:dyDescent="0.25">
      <c r="L13" t="s">
        <v>50</v>
      </c>
    </row>
    <row r="14" spans="12:16" x14ac:dyDescent="0.25">
      <c r="L14" t="s">
        <v>51</v>
      </c>
      <c r="P14" s="118">
        <v>41444.592719907407</v>
      </c>
    </row>
    <row r="76" spans="12:12" x14ac:dyDescent="0.25">
      <c r="L76" t="s">
        <v>154</v>
      </c>
    </row>
    <row r="77" spans="12:12" x14ac:dyDescent="0.25">
      <c r="L77" t="s">
        <v>155</v>
      </c>
    </row>
    <row r="99" spans="12:12" x14ac:dyDescent="0.25">
      <c r="L99" t="s">
        <v>156</v>
      </c>
    </row>
    <row r="103" spans="12:12" x14ac:dyDescent="0.25">
      <c r="L10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10" zoomScale="70" zoomScaleNormal="70" zoomScaleSheetLayoutView="75" workbookViewId="0">
      <selection activeCell="F4" sqref="F4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v>42560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153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309">
        <v>-44.8</v>
      </c>
      <c r="E14" s="309" t="s">
        <v>152</v>
      </c>
      <c r="F14" s="310" t="s">
        <v>94</v>
      </c>
      <c r="G14" s="308">
        <v>100</v>
      </c>
      <c r="H14" s="308">
        <v>39</v>
      </c>
      <c r="I14" s="311">
        <v>0</v>
      </c>
      <c r="J14" s="173">
        <v>7.66</v>
      </c>
      <c r="K14" s="311">
        <v>0</v>
      </c>
      <c r="L14" s="173">
        <v>6.47</v>
      </c>
      <c r="M14" s="311">
        <v>0</v>
      </c>
      <c r="N14" s="294"/>
      <c r="O14" s="295"/>
      <c r="P14" s="308">
        <v>32.200000000000003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125</v>
      </c>
      <c r="AC14" s="312">
        <v>0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309">
        <v>-44.8</v>
      </c>
      <c r="E15" s="309" t="s">
        <v>152</v>
      </c>
      <c r="F15" s="310" t="s">
        <v>95</v>
      </c>
      <c r="G15" s="308">
        <v>200</v>
      </c>
      <c r="H15" s="308">
        <v>42</v>
      </c>
      <c r="I15" s="311">
        <v>7.6920000000000002</v>
      </c>
      <c r="J15" s="173">
        <v>6.13</v>
      </c>
      <c r="K15" s="311">
        <v>-19.974</v>
      </c>
      <c r="L15" s="173">
        <v>6.21</v>
      </c>
      <c r="M15" s="311">
        <v>-4.0190000000000001</v>
      </c>
      <c r="N15" s="294">
        <f t="shared" ref="N15:N36" si="1">IF(ISNUMBER(Z15), AA15, "")</f>
        <v>119</v>
      </c>
      <c r="O15" s="295" t="str">
        <f t="shared" ref="O15:O36" si="2">IF(ISNUMBER(N14), IF(ISNUMBER(N15), ABS(((ABS(N14-N15))/N14)*100), ""), "")</f>
        <v/>
      </c>
      <c r="P15" s="308">
        <v>31.95</v>
      </c>
      <c r="Q15" s="311">
        <v>-0.77600000000000002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119</v>
      </c>
      <c r="AC15" s="312">
        <v>0.629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309">
        <v>-44.8</v>
      </c>
      <c r="E16" s="309" t="s">
        <v>152</v>
      </c>
      <c r="F16" s="310" t="s">
        <v>96</v>
      </c>
      <c r="G16" s="308">
        <v>250</v>
      </c>
      <c r="H16" s="308">
        <v>47</v>
      </c>
      <c r="I16" s="311">
        <v>11.904999999999999</v>
      </c>
      <c r="J16" s="173">
        <v>5.52</v>
      </c>
      <c r="K16" s="311">
        <v>-9.9510000000000005</v>
      </c>
      <c r="L16" s="173">
        <v>6.14</v>
      </c>
      <c r="M16" s="311">
        <v>-1.127</v>
      </c>
      <c r="N16" s="294">
        <f t="shared" si="1"/>
        <v>109</v>
      </c>
      <c r="O16" s="295">
        <f t="shared" si="2"/>
        <v>8.4033613445378155</v>
      </c>
      <c r="P16" s="308">
        <v>31.97</v>
      </c>
      <c r="Q16" s="311">
        <v>6.3E-2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310</v>
      </c>
      <c r="AA16" s="10">
        <f t="shared" si="4"/>
        <v>109</v>
      </c>
      <c r="AC16" s="312">
        <v>-3.125</v>
      </c>
      <c r="IY16" s="120">
        <v>10</v>
      </c>
    </row>
    <row r="17" spans="1:29" s="10" customFormat="1" ht="40" customHeight="1" x14ac:dyDescent="0.55000000000000004">
      <c r="A17" s="10" t="str">
        <f t="shared" ca="1" si="0"/>
        <v/>
      </c>
      <c r="B17" s="69"/>
      <c r="C17" s="5"/>
      <c r="D17" s="309">
        <v>-44.8</v>
      </c>
      <c r="E17" s="309" t="s">
        <v>152</v>
      </c>
      <c r="F17" s="310" t="s">
        <v>97</v>
      </c>
      <c r="G17" s="308">
        <v>300</v>
      </c>
      <c r="H17" s="308">
        <v>51</v>
      </c>
      <c r="I17" s="311">
        <v>8.5109999999999992</v>
      </c>
      <c r="J17" s="173">
        <v>4.83</v>
      </c>
      <c r="K17" s="311">
        <v>-12.5</v>
      </c>
      <c r="L17" s="173">
        <v>6.15</v>
      </c>
      <c r="M17" s="311">
        <v>0.16300000000000001</v>
      </c>
      <c r="N17" s="294">
        <f t="shared" si="1"/>
        <v>93</v>
      </c>
      <c r="O17" s="295">
        <f t="shared" si="2"/>
        <v>14.678899082568808</v>
      </c>
      <c r="P17" s="308">
        <v>31.93</v>
      </c>
      <c r="Q17" s="311">
        <v>-0.125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294</v>
      </c>
      <c r="AA17" s="10">
        <f t="shared" si="4"/>
        <v>93</v>
      </c>
      <c r="AC17" s="312">
        <v>-5.1609999999999996</v>
      </c>
    </row>
    <row r="18" spans="1:29" s="10" customFormat="1" ht="40" customHeight="1" x14ac:dyDescent="0.55000000000000004">
      <c r="A18" s="10" t="str">
        <f t="shared" ca="1" si="0"/>
        <v/>
      </c>
      <c r="B18" s="69"/>
      <c r="C18" s="5"/>
      <c r="D18" s="309">
        <v>-44.8</v>
      </c>
      <c r="E18" s="309" t="s">
        <v>152</v>
      </c>
      <c r="F18" s="310" t="s">
        <v>98</v>
      </c>
      <c r="G18" s="308">
        <v>350</v>
      </c>
      <c r="H18" s="308">
        <v>58</v>
      </c>
      <c r="I18" s="311">
        <v>13.725</v>
      </c>
      <c r="J18" s="173">
        <v>4.42</v>
      </c>
      <c r="K18" s="311">
        <v>-8.4890000000000008</v>
      </c>
      <c r="L18" s="173">
        <v>6.22</v>
      </c>
      <c r="M18" s="311">
        <v>1.1379999999999999</v>
      </c>
      <c r="N18" s="294">
        <f t="shared" si="1"/>
        <v>65</v>
      </c>
      <c r="O18" s="295">
        <f t="shared" si="2"/>
        <v>30.107526881720432</v>
      </c>
      <c r="P18" s="308">
        <v>31.92</v>
      </c>
      <c r="Q18" s="311">
        <v>-3.1E-2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266</v>
      </c>
      <c r="AA18" s="10">
        <f t="shared" si="4"/>
        <v>65</v>
      </c>
      <c r="AC18" s="312">
        <v>-9.5239999999999991</v>
      </c>
    </row>
    <row r="19" spans="1:29" s="10" customFormat="1" ht="40" customHeight="1" x14ac:dyDescent="0.55000000000000004">
      <c r="A19" s="10" t="str">
        <f t="shared" ca="1" si="0"/>
        <v/>
      </c>
      <c r="B19" s="69"/>
      <c r="C19" s="5"/>
      <c r="D19" s="309">
        <v>-44.8</v>
      </c>
      <c r="E19" s="309" t="s">
        <v>152</v>
      </c>
      <c r="F19" s="310" t="s">
        <v>99</v>
      </c>
      <c r="G19" s="308">
        <v>420</v>
      </c>
      <c r="H19" s="308">
        <v>70</v>
      </c>
      <c r="I19" s="311">
        <v>20.69</v>
      </c>
      <c r="J19" s="173">
        <v>3.43</v>
      </c>
      <c r="K19" s="311">
        <v>-22.398</v>
      </c>
      <c r="L19" s="173">
        <v>6.29</v>
      </c>
      <c r="M19" s="311">
        <v>1.125</v>
      </c>
      <c r="N19" s="294">
        <f t="shared" si="1"/>
        <v>29</v>
      </c>
      <c r="O19" s="295">
        <f t="shared" si="2"/>
        <v>55.384615384615387</v>
      </c>
      <c r="P19" s="308">
        <v>32.07</v>
      </c>
      <c r="Q19" s="311">
        <v>0.47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222</v>
      </c>
      <c r="AA19" s="10">
        <f t="shared" si="4"/>
        <v>29</v>
      </c>
      <c r="AC19" s="312">
        <v>-16.541</v>
      </c>
    </row>
    <row r="20" spans="1:29" s="10" customFormat="1" ht="40" customHeight="1" x14ac:dyDescent="0.55000000000000004">
      <c r="A20" s="10" t="str">
        <f t="shared" ca="1" si="0"/>
        <v/>
      </c>
      <c r="B20" s="69"/>
      <c r="C20" s="5"/>
      <c r="D20" s="309">
        <v>-44.8</v>
      </c>
      <c r="E20" s="309" t="s">
        <v>152</v>
      </c>
      <c r="F20" s="310" t="s">
        <v>100</v>
      </c>
      <c r="G20" s="308">
        <v>500</v>
      </c>
      <c r="H20" s="308">
        <v>83</v>
      </c>
      <c r="I20" s="311">
        <v>18.571000000000002</v>
      </c>
      <c r="J20" s="173">
        <v>2.4500000000000002</v>
      </c>
      <c r="K20" s="311">
        <v>-28.571000000000002</v>
      </c>
      <c r="L20" s="173">
        <v>6.47</v>
      </c>
      <c r="M20" s="311">
        <v>2.8620000000000001</v>
      </c>
      <c r="N20" s="294">
        <f t="shared" si="1"/>
        <v>-28</v>
      </c>
      <c r="O20" s="295">
        <f t="shared" si="2"/>
        <v>196.55172413793102</v>
      </c>
      <c r="P20" s="308">
        <v>32.43</v>
      </c>
      <c r="Q20" s="311">
        <v>1.123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165</v>
      </c>
      <c r="AA20" s="10">
        <f t="shared" si="4"/>
        <v>-28</v>
      </c>
      <c r="AC20" s="312">
        <v>-25.675999999999998</v>
      </c>
    </row>
    <row r="21" spans="1:29" s="10" customFormat="1" ht="40" customHeight="1" x14ac:dyDescent="0.55000000000000004">
      <c r="A21" s="10" t="str">
        <f t="shared" ca="1" si="0"/>
        <v/>
      </c>
      <c r="B21" s="69"/>
      <c r="C21" s="5"/>
      <c r="D21" s="309">
        <v>-44.8</v>
      </c>
      <c r="E21" s="309" t="s">
        <v>152</v>
      </c>
      <c r="F21" s="310" t="s">
        <v>101</v>
      </c>
      <c r="G21" s="308">
        <v>520</v>
      </c>
      <c r="H21" s="308">
        <v>90</v>
      </c>
      <c r="I21" s="311">
        <v>8.4339999999999993</v>
      </c>
      <c r="J21" s="173">
        <v>1.68</v>
      </c>
      <c r="K21" s="311">
        <v>-31.428999999999998</v>
      </c>
      <c r="L21" s="173">
        <v>6.59</v>
      </c>
      <c r="M21" s="311">
        <v>1.855</v>
      </c>
      <c r="N21" s="294">
        <f t="shared" si="1"/>
        <v>-50</v>
      </c>
      <c r="O21" s="295">
        <f t="shared" si="2"/>
        <v>78.571428571428569</v>
      </c>
      <c r="P21" s="308">
        <v>32.69</v>
      </c>
      <c r="Q21" s="311">
        <v>0.80200000000000005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143</v>
      </c>
      <c r="AA21" s="10">
        <f t="shared" si="4"/>
        <v>-50</v>
      </c>
      <c r="AC21" s="312">
        <v>-13.333</v>
      </c>
    </row>
    <row r="22" spans="1:29" s="10" customFormat="1" ht="40" customHeight="1" x14ac:dyDescent="0.55000000000000004">
      <c r="A22" s="10" t="str">
        <f t="shared" ca="1" si="0"/>
        <v/>
      </c>
      <c r="B22" s="69"/>
      <c r="C22" s="5"/>
      <c r="D22" s="309">
        <v>-44.8</v>
      </c>
      <c r="E22" s="309" t="s">
        <v>152</v>
      </c>
      <c r="F22" s="310" t="s">
        <v>102</v>
      </c>
      <c r="G22" s="308">
        <v>600</v>
      </c>
      <c r="H22" s="308">
        <v>106</v>
      </c>
      <c r="I22" s="311">
        <v>17.777999999999999</v>
      </c>
      <c r="J22" s="173">
        <v>1.23</v>
      </c>
      <c r="K22" s="311">
        <v>-26.786000000000001</v>
      </c>
      <c r="L22" s="173">
        <v>6.65</v>
      </c>
      <c r="M22" s="311">
        <v>0.91</v>
      </c>
      <c r="N22" s="294">
        <f t="shared" si="1"/>
        <v>-82</v>
      </c>
      <c r="O22" s="295">
        <f t="shared" si="2"/>
        <v>64</v>
      </c>
      <c r="P22" s="308">
        <v>32.840000000000003</v>
      </c>
      <c r="Q22" s="311">
        <v>0.45900000000000002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111</v>
      </c>
      <c r="AA22" s="10">
        <f t="shared" si="4"/>
        <v>-82</v>
      </c>
      <c r="AC22" s="312">
        <v>-22.378</v>
      </c>
    </row>
    <row r="23" spans="1:29" s="10" customFormat="1" ht="40" customHeight="1" x14ac:dyDescent="0.55000000000000004">
      <c r="A23" s="10" t="str">
        <f t="shared" ca="1" si="0"/>
        <v/>
      </c>
      <c r="B23" s="69"/>
      <c r="C23" s="5"/>
      <c r="D23" s="309">
        <v>-44.8</v>
      </c>
      <c r="E23" s="309" t="s">
        <v>152</v>
      </c>
      <c r="F23" s="310" t="s">
        <v>103</v>
      </c>
      <c r="G23" s="308">
        <v>630</v>
      </c>
      <c r="H23" s="308">
        <v>110</v>
      </c>
      <c r="I23" s="311">
        <v>3.774</v>
      </c>
      <c r="J23" s="173">
        <v>1.0900000000000001</v>
      </c>
      <c r="K23" s="311">
        <v>-11.382</v>
      </c>
      <c r="L23" s="173">
        <v>6.71</v>
      </c>
      <c r="M23" s="311">
        <v>0.90200000000000002</v>
      </c>
      <c r="N23" s="294">
        <f t="shared" si="1"/>
        <v>-102</v>
      </c>
      <c r="O23" s="295">
        <f t="shared" si="2"/>
        <v>24.390243902439025</v>
      </c>
      <c r="P23" s="308">
        <v>32.799999999999997</v>
      </c>
      <c r="Q23" s="311">
        <v>-0.122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91</v>
      </c>
      <c r="AA23" s="10">
        <f t="shared" si="4"/>
        <v>-102</v>
      </c>
      <c r="AC23" s="312">
        <v>-18.018000000000001</v>
      </c>
    </row>
    <row r="24" spans="1:29" s="10" customFormat="1" ht="40" customHeight="1" x14ac:dyDescent="0.55000000000000004">
      <c r="A24" s="10" t="str">
        <f t="shared" ca="1" si="0"/>
        <v/>
      </c>
      <c r="B24" s="69"/>
      <c r="C24" s="5"/>
      <c r="D24" s="309">
        <v>-44.8</v>
      </c>
      <c r="E24" s="309" t="s">
        <v>152</v>
      </c>
      <c r="F24" s="310" t="s">
        <v>104</v>
      </c>
      <c r="G24" s="308">
        <v>640</v>
      </c>
      <c r="H24" s="308">
        <v>110</v>
      </c>
      <c r="I24" s="311">
        <v>0</v>
      </c>
      <c r="J24" s="173">
        <v>1.1200000000000001</v>
      </c>
      <c r="K24" s="311">
        <v>2.7519999999999998</v>
      </c>
      <c r="L24" s="173">
        <v>6.72</v>
      </c>
      <c r="M24" s="311">
        <v>0.14899999999999999</v>
      </c>
      <c r="N24" s="294">
        <f t="shared" si="1"/>
        <v>-100</v>
      </c>
      <c r="O24" s="295">
        <f t="shared" si="2"/>
        <v>1.9607843137254901</v>
      </c>
      <c r="P24" s="308">
        <v>32.83</v>
      </c>
      <c r="Q24" s="311">
        <v>9.0999999999999998E-2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93</v>
      </c>
      <c r="AA24" s="10">
        <f t="shared" si="4"/>
        <v>-100</v>
      </c>
      <c r="AC24" s="312">
        <v>2.198</v>
      </c>
    </row>
    <row r="25" spans="1:29" s="10" customFormat="1" ht="40" customHeight="1" x14ac:dyDescent="0.55000000000000004">
      <c r="A25" s="10" t="str">
        <f t="shared" ca="1" si="0"/>
        <v/>
      </c>
      <c r="B25" s="69"/>
      <c r="C25" s="5"/>
      <c r="D25" s="309">
        <v>-44.8</v>
      </c>
      <c r="E25" s="309" t="s">
        <v>152</v>
      </c>
      <c r="F25" s="310" t="s">
        <v>105</v>
      </c>
      <c r="G25" s="308">
        <v>650</v>
      </c>
      <c r="H25" s="308">
        <v>114</v>
      </c>
      <c r="I25" s="311">
        <v>3.6360000000000001</v>
      </c>
      <c r="J25" s="173">
        <v>1.7</v>
      </c>
      <c r="K25" s="311">
        <v>51.786000000000001</v>
      </c>
      <c r="L25" s="173">
        <v>6.75</v>
      </c>
      <c r="M25" s="311">
        <v>0.44600000000000001</v>
      </c>
      <c r="N25" s="294">
        <f t="shared" si="1"/>
        <v>-79</v>
      </c>
      <c r="O25" s="295">
        <f t="shared" si="2"/>
        <v>21</v>
      </c>
      <c r="P25" s="308">
        <v>33.1</v>
      </c>
      <c r="Q25" s="311">
        <v>0.82199999999999995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114</v>
      </c>
      <c r="AA25" s="10">
        <f t="shared" si="4"/>
        <v>-79</v>
      </c>
      <c r="AC25" s="312">
        <v>22.581</v>
      </c>
    </row>
    <row r="26" spans="1:29" s="10" customFormat="1" ht="40" customHeight="1" x14ac:dyDescent="0.55000000000000004">
      <c r="A26" s="10" t="str">
        <f t="shared" ca="1" si="0"/>
        <v/>
      </c>
      <c r="B26" s="69"/>
      <c r="C26" s="5"/>
      <c r="D26" s="309">
        <v>-44.8</v>
      </c>
      <c r="E26" s="309" t="s">
        <v>152</v>
      </c>
      <c r="F26" s="310" t="s">
        <v>106</v>
      </c>
      <c r="G26" s="308">
        <v>660</v>
      </c>
      <c r="H26" s="308">
        <v>115</v>
      </c>
      <c r="I26" s="311">
        <v>0.877</v>
      </c>
      <c r="J26" s="173">
        <v>1.8</v>
      </c>
      <c r="K26" s="311">
        <v>5.8819999999999997</v>
      </c>
      <c r="L26" s="173">
        <v>6.74</v>
      </c>
      <c r="M26" s="311">
        <v>-0.14799999999999999</v>
      </c>
      <c r="N26" s="294">
        <f t="shared" si="1"/>
        <v>-68</v>
      </c>
      <c r="O26" s="295">
        <f t="shared" si="2"/>
        <v>13.924050632911392</v>
      </c>
      <c r="P26" s="308">
        <v>33.17</v>
      </c>
      <c r="Q26" s="311">
        <v>0.21099999999999999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125</v>
      </c>
      <c r="AA26" s="10">
        <f t="shared" si="4"/>
        <v>-68</v>
      </c>
      <c r="AC26" s="312">
        <v>9.6489999999999991</v>
      </c>
    </row>
    <row r="27" spans="1:29" s="10" customFormat="1" ht="40" customHeight="1" x14ac:dyDescent="0.55000000000000004">
      <c r="A27" s="10" t="str">
        <f t="shared" ca="1" si="0"/>
        <v/>
      </c>
      <c r="B27" s="69"/>
      <c r="C27" s="5"/>
      <c r="D27" s="309">
        <v>-44.8</v>
      </c>
      <c r="E27" s="309" t="s">
        <v>152</v>
      </c>
      <c r="F27" s="310" t="s">
        <v>107</v>
      </c>
      <c r="G27" s="308">
        <v>670</v>
      </c>
      <c r="H27" s="308">
        <v>113</v>
      </c>
      <c r="I27" s="311">
        <v>-1.7390000000000001</v>
      </c>
      <c r="J27" s="173">
        <v>2.04</v>
      </c>
      <c r="K27" s="311">
        <v>13.333</v>
      </c>
      <c r="L27" s="173">
        <v>6.76</v>
      </c>
      <c r="M27" s="311">
        <v>0.29699999999999999</v>
      </c>
      <c r="N27" s="294">
        <f t="shared" si="1"/>
        <v>-57</v>
      </c>
      <c r="O27" s="295">
        <f t="shared" si="2"/>
        <v>16.176470588235293</v>
      </c>
      <c r="P27" s="308">
        <v>33.380000000000003</v>
      </c>
      <c r="Q27" s="311">
        <v>0.63300000000000001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136</v>
      </c>
      <c r="AA27" s="10">
        <f t="shared" si="4"/>
        <v>-57</v>
      </c>
      <c r="AC27" s="312">
        <v>8.8000000000000007</v>
      </c>
    </row>
    <row r="28" spans="1:29" s="10" customFormat="1" ht="40" customHeight="1" x14ac:dyDescent="0.55000000000000004">
      <c r="A28" s="10" t="str">
        <f t="shared" ca="1" si="0"/>
        <v/>
      </c>
      <c r="B28" s="69"/>
      <c r="C28" s="5"/>
      <c r="D28" s="309">
        <v>-44.8</v>
      </c>
      <c r="E28" s="309" t="s">
        <v>152</v>
      </c>
      <c r="F28" s="310" t="s">
        <v>108</v>
      </c>
      <c r="G28" s="308">
        <v>680</v>
      </c>
      <c r="H28" s="308">
        <v>117</v>
      </c>
      <c r="I28" s="311">
        <v>3.54</v>
      </c>
      <c r="J28" s="173">
        <v>2.29</v>
      </c>
      <c r="K28" s="311">
        <v>12.255000000000001</v>
      </c>
      <c r="L28" s="173">
        <v>6.74</v>
      </c>
      <c r="M28" s="311">
        <v>-0.29599999999999999</v>
      </c>
      <c r="N28" s="294">
        <f t="shared" si="1"/>
        <v>-38</v>
      </c>
      <c r="O28" s="295">
        <f t="shared" si="2"/>
        <v>33.333333333333329</v>
      </c>
      <c r="P28" s="308">
        <v>33.729999999999997</v>
      </c>
      <c r="Q28" s="311">
        <v>1.0489999999999999</v>
      </c>
      <c r="R28" s="274"/>
      <c r="S28" s="286" t="str">
        <f t="shared" si="3"/>
        <v/>
      </c>
      <c r="T28" s="313" t="s">
        <v>109</v>
      </c>
      <c r="U28" s="272"/>
      <c r="V28" s="272"/>
      <c r="W28" s="272"/>
      <c r="X28" s="14"/>
      <c r="Z28" s="312">
        <v>155</v>
      </c>
      <c r="AA28" s="10">
        <f t="shared" si="4"/>
        <v>-38</v>
      </c>
      <c r="AC28" s="312">
        <v>13.971</v>
      </c>
    </row>
    <row r="29" spans="1:29" s="10" customFormat="1" ht="40" customHeight="1" x14ac:dyDescent="0.55000000000000004">
      <c r="A29" s="10" t="str">
        <f t="shared" ca="1" si="0"/>
        <v/>
      </c>
      <c r="B29" s="69"/>
      <c r="C29" s="5"/>
      <c r="D29" s="309">
        <v>-44.8</v>
      </c>
      <c r="E29" s="309" t="s">
        <v>152</v>
      </c>
      <c r="F29" s="310" t="s">
        <v>110</v>
      </c>
      <c r="G29" s="308">
        <v>50</v>
      </c>
      <c r="H29" s="308">
        <v>108</v>
      </c>
      <c r="I29" s="311">
        <v>-7.6920000000000002</v>
      </c>
      <c r="J29" s="173">
        <v>3.87</v>
      </c>
      <c r="K29" s="311">
        <v>68.995999999999995</v>
      </c>
      <c r="L29" s="173">
        <v>6.73</v>
      </c>
      <c r="M29" s="311">
        <v>-0.14799999999999999</v>
      </c>
      <c r="N29" s="294">
        <f t="shared" si="1"/>
        <v>-19</v>
      </c>
      <c r="O29" s="295">
        <f t="shared" si="2"/>
        <v>50</v>
      </c>
      <c r="P29" s="308">
        <v>33.97</v>
      </c>
      <c r="Q29" s="311">
        <v>0.71199999999999997</v>
      </c>
      <c r="R29" s="274"/>
      <c r="S29" s="286" t="str">
        <f t="shared" si="3"/>
        <v/>
      </c>
      <c r="T29" s="272"/>
      <c r="U29" s="272"/>
      <c r="V29" s="272"/>
      <c r="W29" s="272"/>
      <c r="X29" s="14"/>
      <c r="Z29" s="312">
        <v>174</v>
      </c>
      <c r="AA29" s="10">
        <f t="shared" si="4"/>
        <v>-19</v>
      </c>
      <c r="AC29" s="312">
        <v>12.257999999999999</v>
      </c>
    </row>
    <row r="30" spans="1:29" s="10" customFormat="1" ht="40" customHeight="1" x14ac:dyDescent="0.55000000000000004">
      <c r="A30" s="10" t="str">
        <f t="shared" ca="1" si="0"/>
        <v/>
      </c>
      <c r="B30" s="69"/>
      <c r="C30" s="5"/>
      <c r="D30" s="309">
        <v>-44.8</v>
      </c>
      <c r="E30" s="309" t="s">
        <v>152</v>
      </c>
      <c r="F30" s="310" t="s">
        <v>111</v>
      </c>
      <c r="G30" s="308">
        <v>100</v>
      </c>
      <c r="H30" s="308">
        <v>89</v>
      </c>
      <c r="I30" s="311">
        <v>-17.593</v>
      </c>
      <c r="J30" s="173">
        <v>4.05</v>
      </c>
      <c r="K30" s="311">
        <v>4.6509999999999998</v>
      </c>
      <c r="L30" s="173">
        <v>6.74</v>
      </c>
      <c r="M30" s="311">
        <v>0.14899999999999999</v>
      </c>
      <c r="N30" s="294">
        <f t="shared" si="1"/>
        <v>-14</v>
      </c>
      <c r="O30" s="295">
        <f t="shared" si="2"/>
        <v>26.315789473684209</v>
      </c>
      <c r="P30" s="308">
        <v>34.32</v>
      </c>
      <c r="Q30" s="311">
        <v>1.03</v>
      </c>
      <c r="R30" s="274"/>
      <c r="S30" s="286" t="str">
        <f t="shared" si="3"/>
        <v/>
      </c>
      <c r="T30" s="272"/>
      <c r="U30" s="272"/>
      <c r="V30" s="272"/>
      <c r="W30" s="272"/>
      <c r="X30" s="14"/>
      <c r="Z30" s="312">
        <v>178</v>
      </c>
      <c r="AA30" s="10">
        <f t="shared" si="4"/>
        <v>-14</v>
      </c>
      <c r="AC30" s="312">
        <v>2.2989999999999999</v>
      </c>
    </row>
    <row r="31" spans="1:29" s="10" customFormat="1" ht="40" customHeight="1" x14ac:dyDescent="0.55000000000000004">
      <c r="A31" s="10" t="str">
        <f t="shared" ca="1" si="0"/>
        <v/>
      </c>
      <c r="B31" s="69"/>
      <c r="C31" s="5"/>
      <c r="D31" s="309">
        <v>-44.8</v>
      </c>
      <c r="E31" s="309" t="s">
        <v>152</v>
      </c>
      <c r="F31" s="310" t="s">
        <v>112</v>
      </c>
      <c r="G31" s="308">
        <v>130</v>
      </c>
      <c r="H31" s="308">
        <v>86</v>
      </c>
      <c r="I31" s="311">
        <v>-3.371</v>
      </c>
      <c r="J31" s="173">
        <v>4.0199999999999996</v>
      </c>
      <c r="K31" s="311">
        <v>-0.74099999999999999</v>
      </c>
      <c r="L31" s="173">
        <v>6.66</v>
      </c>
      <c r="M31" s="311">
        <v>-1.1870000000000001</v>
      </c>
      <c r="N31" s="294">
        <f t="shared" si="1"/>
        <v>-7</v>
      </c>
      <c r="O31" s="295">
        <f t="shared" si="2"/>
        <v>50</v>
      </c>
      <c r="P31" s="308">
        <v>34.549999999999997</v>
      </c>
      <c r="Q31" s="311">
        <v>0.67</v>
      </c>
      <c r="R31" s="274"/>
      <c r="S31" s="286" t="str">
        <f t="shared" si="3"/>
        <v/>
      </c>
      <c r="T31" s="272"/>
      <c r="U31" s="272"/>
      <c r="V31" s="272"/>
      <c r="W31" s="272"/>
      <c r="X31" s="14"/>
      <c r="Z31" s="312">
        <v>185</v>
      </c>
      <c r="AA31" s="10">
        <f t="shared" si="4"/>
        <v>-7</v>
      </c>
      <c r="AC31" s="312">
        <v>3.9329999999999998</v>
      </c>
    </row>
    <row r="32" spans="1:29" s="10" customFormat="1" ht="40" customHeight="1" x14ac:dyDescent="0.55000000000000004">
      <c r="A32" s="10" t="str">
        <f t="shared" ca="1" si="0"/>
        <v/>
      </c>
      <c r="B32" s="69"/>
      <c r="C32" s="5"/>
      <c r="D32" s="309">
        <v>-44.8</v>
      </c>
      <c r="E32" s="309" t="s">
        <v>152</v>
      </c>
      <c r="F32" s="310" t="s">
        <v>113</v>
      </c>
      <c r="G32" s="308">
        <v>160</v>
      </c>
      <c r="H32" s="308">
        <v>78</v>
      </c>
      <c r="I32" s="311">
        <v>-9.3019999999999996</v>
      </c>
      <c r="J32" s="173">
        <v>3.99</v>
      </c>
      <c r="K32" s="311">
        <v>-0.746</v>
      </c>
      <c r="L32" s="173">
        <v>6.62</v>
      </c>
      <c r="M32" s="311">
        <v>-0.60099999999999998</v>
      </c>
      <c r="N32" s="294">
        <f t="shared" si="1"/>
        <v>-2</v>
      </c>
      <c r="O32" s="295">
        <f t="shared" si="2"/>
        <v>71.428571428571431</v>
      </c>
      <c r="P32" s="308">
        <v>34.840000000000003</v>
      </c>
      <c r="Q32" s="311">
        <v>0.83899999999999997</v>
      </c>
      <c r="R32" s="274"/>
      <c r="S32" s="286" t="str">
        <f t="shared" si="3"/>
        <v/>
      </c>
      <c r="T32" s="272"/>
      <c r="U32" s="272"/>
      <c r="V32" s="272"/>
      <c r="W32" s="272"/>
      <c r="X32" s="14"/>
      <c r="Z32" s="312">
        <v>190</v>
      </c>
      <c r="AA32" s="10">
        <f t="shared" si="4"/>
        <v>-2</v>
      </c>
      <c r="AC32" s="312">
        <v>2.7029999999999998</v>
      </c>
    </row>
    <row r="33" spans="1:29" s="10" customFormat="1" ht="40" customHeight="1" x14ac:dyDescent="0.55000000000000004">
      <c r="A33" s="10" t="str">
        <f t="shared" ca="1" si="0"/>
        <v/>
      </c>
      <c r="B33" s="69"/>
      <c r="C33" s="5"/>
      <c r="D33" s="309">
        <v>-44.8</v>
      </c>
      <c r="E33" s="309" t="s">
        <v>152</v>
      </c>
      <c r="F33" s="310" t="s">
        <v>114</v>
      </c>
      <c r="G33" s="308">
        <v>200</v>
      </c>
      <c r="H33" s="308">
        <v>73</v>
      </c>
      <c r="I33" s="311">
        <v>-6.41</v>
      </c>
      <c r="J33" s="173">
        <v>4.08</v>
      </c>
      <c r="K33" s="311">
        <v>2.2559999999999998</v>
      </c>
      <c r="L33" s="173">
        <v>6.54</v>
      </c>
      <c r="M33" s="311">
        <v>-1.208</v>
      </c>
      <c r="N33" s="294">
        <f t="shared" si="1"/>
        <v>3</v>
      </c>
      <c r="O33" s="295">
        <f t="shared" si="2"/>
        <v>250</v>
      </c>
      <c r="P33" s="308">
        <v>34.89</v>
      </c>
      <c r="Q33" s="311">
        <v>0.14399999999999999</v>
      </c>
      <c r="R33" s="274"/>
      <c r="S33" s="286" t="str">
        <f t="shared" si="3"/>
        <v/>
      </c>
      <c r="T33" s="272"/>
      <c r="U33" s="272"/>
      <c r="V33" s="272"/>
      <c r="W33" s="272"/>
      <c r="X33" s="14"/>
      <c r="Z33" s="312">
        <v>195</v>
      </c>
      <c r="AA33" s="10">
        <f t="shared" si="4"/>
        <v>3</v>
      </c>
      <c r="AC33" s="312">
        <v>2.6320000000000001</v>
      </c>
    </row>
    <row r="34" spans="1:29" s="10" customFormat="1" ht="40" customHeight="1" x14ac:dyDescent="0.55000000000000004">
      <c r="A34" s="10" t="str">
        <f t="shared" ca="1" si="0"/>
        <v/>
      </c>
      <c r="B34" s="69"/>
      <c r="C34" s="5"/>
      <c r="D34" s="309">
        <v>-44.8</v>
      </c>
      <c r="E34" s="309" t="s">
        <v>152</v>
      </c>
      <c r="F34" s="310" t="s">
        <v>115</v>
      </c>
      <c r="G34" s="308">
        <v>230</v>
      </c>
      <c r="H34" s="308">
        <v>68</v>
      </c>
      <c r="I34" s="311">
        <v>-6.8490000000000002</v>
      </c>
      <c r="J34" s="173">
        <v>3.8</v>
      </c>
      <c r="K34" s="311">
        <v>-6.8630000000000004</v>
      </c>
      <c r="L34" s="173">
        <v>6.5</v>
      </c>
      <c r="M34" s="311">
        <v>-0.61199999999999999</v>
      </c>
      <c r="N34" s="294">
        <f t="shared" si="1"/>
        <v>7</v>
      </c>
      <c r="O34" s="295">
        <f t="shared" si="2"/>
        <v>133.33333333333331</v>
      </c>
      <c r="P34" s="308">
        <v>34.81</v>
      </c>
      <c r="Q34" s="311">
        <v>-0.22900000000000001</v>
      </c>
      <c r="R34" s="274"/>
      <c r="S34" s="286" t="str">
        <f t="shared" si="3"/>
        <v/>
      </c>
      <c r="T34" s="272"/>
      <c r="U34" s="272"/>
      <c r="V34" s="272"/>
      <c r="W34" s="272"/>
      <c r="X34" s="14"/>
      <c r="Z34" s="312">
        <v>199</v>
      </c>
      <c r="AA34" s="10">
        <f t="shared" si="4"/>
        <v>7</v>
      </c>
      <c r="AC34" s="312">
        <v>2.0510000000000002</v>
      </c>
    </row>
    <row r="35" spans="1:29" s="10" customFormat="1" ht="40" customHeight="1" x14ac:dyDescent="0.55000000000000004">
      <c r="A35" s="10" t="str">
        <f t="shared" ca="1" si="0"/>
        <v/>
      </c>
      <c r="B35" s="69"/>
      <c r="C35" s="5"/>
      <c r="D35" s="309">
        <v>-44.8</v>
      </c>
      <c r="E35" s="309" t="s">
        <v>152</v>
      </c>
      <c r="F35" s="310" t="s">
        <v>116</v>
      </c>
      <c r="G35" s="308">
        <v>250</v>
      </c>
      <c r="H35" s="308">
        <v>68</v>
      </c>
      <c r="I35" s="311">
        <v>0</v>
      </c>
      <c r="J35" s="173">
        <v>3.84</v>
      </c>
      <c r="K35" s="311">
        <v>1.0529999999999999</v>
      </c>
      <c r="L35" s="173">
        <v>6.45</v>
      </c>
      <c r="M35" s="311">
        <v>-0.76900000000000002</v>
      </c>
      <c r="N35" s="294">
        <f t="shared" si="1"/>
        <v>17</v>
      </c>
      <c r="O35" s="295">
        <f t="shared" si="2"/>
        <v>142.85714285714286</v>
      </c>
      <c r="P35" s="308">
        <v>34.79</v>
      </c>
      <c r="Q35" s="311">
        <v>-5.7000000000000002E-2</v>
      </c>
      <c r="R35" s="274"/>
      <c r="S35" s="286" t="str">
        <f t="shared" si="3"/>
        <v/>
      </c>
      <c r="T35" s="272"/>
      <c r="U35" s="272"/>
      <c r="V35" s="272"/>
      <c r="W35" s="272"/>
      <c r="X35" s="14"/>
      <c r="Z35" s="312">
        <v>209</v>
      </c>
      <c r="AA35" s="10">
        <f t="shared" si="4"/>
        <v>17</v>
      </c>
      <c r="AC35" s="312">
        <v>5.0250000000000004</v>
      </c>
    </row>
    <row r="36" spans="1:29" s="10" customFormat="1" ht="40" customHeight="1" x14ac:dyDescent="0.25">
      <c r="A36" s="10">
        <f t="shared" ca="1" si="0"/>
        <v>36</v>
      </c>
      <c r="B36" s="313">
        <v>1</v>
      </c>
      <c r="C36" s="5"/>
      <c r="D36" s="309">
        <v>-44.8</v>
      </c>
      <c r="E36" s="309" t="s">
        <v>152</v>
      </c>
      <c r="F36" s="310" t="s">
        <v>117</v>
      </c>
      <c r="G36" s="308">
        <v>280</v>
      </c>
      <c r="H36" s="308">
        <v>65</v>
      </c>
      <c r="I36" s="311">
        <v>-4.4119999999999999</v>
      </c>
      <c r="J36" s="173">
        <v>3.79</v>
      </c>
      <c r="K36" s="311">
        <v>-1.302</v>
      </c>
      <c r="L36" s="173">
        <v>6.48</v>
      </c>
      <c r="M36" s="311">
        <v>0.46500000000000002</v>
      </c>
      <c r="N36" s="294">
        <f t="shared" si="1"/>
        <v>26</v>
      </c>
      <c r="O36" s="295">
        <f t="shared" si="2"/>
        <v>52.941176470588239</v>
      </c>
      <c r="P36" s="308">
        <v>34.979999999999997</v>
      </c>
      <c r="Q36" s="311">
        <v>0.54600000000000004</v>
      </c>
      <c r="R36" s="273"/>
      <c r="S36" s="286" t="str">
        <f t="shared" si="3"/>
        <v/>
      </c>
      <c r="T36" s="271"/>
      <c r="U36" s="271"/>
      <c r="V36" s="271"/>
      <c r="W36" s="271"/>
      <c r="X36" s="14"/>
      <c r="Z36" s="312">
        <v>218</v>
      </c>
      <c r="AA36" s="10">
        <f t="shared" si="4"/>
        <v>26</v>
      </c>
      <c r="AC36" s="312">
        <v>4.306</v>
      </c>
    </row>
    <row r="37" spans="1:29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9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1</v>
      </c>
      <c r="F38" s="4"/>
    </row>
    <row r="39" spans="1:29" ht="12.75" customHeight="1" x14ac:dyDescent="0.2">
      <c r="F39" s="4"/>
      <c r="V39" s="387" t="s">
        <v>24</v>
      </c>
      <c r="W39" s="387"/>
    </row>
    <row r="40" spans="1:29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9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9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9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9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9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9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9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9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36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5" zoomScale="70" zoomScaleNormal="70" zoomScaleSheetLayoutView="75" workbookViewId="0">
      <selection activeCell="K28" sqref="K28:K29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v>42560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153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309">
        <v>-53.000999999999998</v>
      </c>
      <c r="E14" s="309" t="s">
        <v>152</v>
      </c>
      <c r="F14" s="310" t="s">
        <v>118</v>
      </c>
      <c r="G14" s="308">
        <v>70</v>
      </c>
      <c r="H14" s="308">
        <v>51</v>
      </c>
      <c r="I14" s="311">
        <v>-21.538</v>
      </c>
      <c r="J14" s="173">
        <v>3.02</v>
      </c>
      <c r="K14" s="311">
        <v>-20.317</v>
      </c>
      <c r="L14" s="173">
        <v>6.46</v>
      </c>
      <c r="M14" s="311">
        <v>-0.309</v>
      </c>
      <c r="N14" s="294"/>
      <c r="O14" s="295"/>
      <c r="P14" s="308">
        <v>35.28</v>
      </c>
      <c r="Q14" s="311">
        <v>0.85799999999999998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224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34</v>
      </c>
      <c r="AC14" s="312">
        <v>2.7519999999999998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309">
        <v>-53.000999999999998</v>
      </c>
      <c r="E15" s="309" t="s">
        <v>152</v>
      </c>
      <c r="F15" s="310" t="s">
        <v>119</v>
      </c>
      <c r="G15" s="308">
        <v>90</v>
      </c>
      <c r="H15" s="308">
        <v>51</v>
      </c>
      <c r="I15" s="311">
        <v>0</v>
      </c>
      <c r="J15" s="173">
        <v>2.86</v>
      </c>
      <c r="K15" s="311">
        <v>-5.298</v>
      </c>
      <c r="L15" s="173">
        <v>6.43</v>
      </c>
      <c r="M15" s="311">
        <v>-0.46400000000000002</v>
      </c>
      <c r="N15" s="294">
        <f t="shared" ref="N15:N36" si="1">IF(ISNUMBER(Z15), AA15, "")</f>
        <v>35</v>
      </c>
      <c r="O15" s="295" t="str">
        <f t="shared" ref="O15:O36" si="2">IF(ISNUMBER(N14), IF(ISNUMBER(N15), ABS(((ABS(N14-N15))/N14)*100), ""), "")</f>
        <v/>
      </c>
      <c r="P15" s="308">
        <v>35.24</v>
      </c>
      <c r="Q15" s="311">
        <v>-0.113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225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35</v>
      </c>
      <c r="AC15" s="312">
        <v>0.44600000000000001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309">
        <v>-53.000999999999998</v>
      </c>
      <c r="E16" s="309" t="s">
        <v>152</v>
      </c>
      <c r="F16" s="310" t="s">
        <v>120</v>
      </c>
      <c r="G16" s="308">
        <v>140</v>
      </c>
      <c r="H16" s="308">
        <v>49</v>
      </c>
      <c r="I16" s="311">
        <v>-3.9220000000000002</v>
      </c>
      <c r="J16" s="173">
        <v>2.61</v>
      </c>
      <c r="K16" s="311">
        <v>-8.7409999999999997</v>
      </c>
      <c r="L16" s="173">
        <v>6.39</v>
      </c>
      <c r="M16" s="311">
        <v>-0.622</v>
      </c>
      <c r="N16" s="294">
        <f t="shared" si="1"/>
        <v>39</v>
      </c>
      <c r="O16" s="295">
        <f t="shared" si="2"/>
        <v>11.428571428571429</v>
      </c>
      <c r="P16" s="308">
        <v>35.1</v>
      </c>
      <c r="Q16" s="311">
        <v>-0.39700000000000002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229</v>
      </c>
      <c r="AA16" s="10">
        <f t="shared" si="4"/>
        <v>39</v>
      </c>
      <c r="AC16" s="312">
        <v>1.778</v>
      </c>
      <c r="IY16" s="120">
        <v>10</v>
      </c>
    </row>
    <row r="17" spans="1:29" s="10" customFormat="1" ht="40" customHeight="1" x14ac:dyDescent="0.55000000000000004">
      <c r="A17" s="10" t="str">
        <f t="shared" ca="1" si="0"/>
        <v/>
      </c>
      <c r="B17" s="69"/>
      <c r="C17" s="5"/>
      <c r="D17" s="309">
        <v>-53.000999999999998</v>
      </c>
      <c r="E17" s="309" t="s">
        <v>152</v>
      </c>
      <c r="F17" s="310" t="s">
        <v>121</v>
      </c>
      <c r="G17" s="308">
        <v>150</v>
      </c>
      <c r="H17" s="308">
        <v>49</v>
      </c>
      <c r="I17" s="311">
        <v>0</v>
      </c>
      <c r="J17" s="173">
        <v>2.48</v>
      </c>
      <c r="K17" s="311">
        <v>-4.9809999999999999</v>
      </c>
      <c r="L17" s="173">
        <v>6.38</v>
      </c>
      <c r="M17" s="311">
        <v>-0.156</v>
      </c>
      <c r="N17" s="294">
        <f t="shared" si="1"/>
        <v>39</v>
      </c>
      <c r="O17" s="295">
        <f t="shared" si="2"/>
        <v>0</v>
      </c>
      <c r="P17" s="308">
        <v>35.1</v>
      </c>
      <c r="Q17" s="311">
        <v>0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229</v>
      </c>
      <c r="AA17" s="10">
        <f t="shared" si="4"/>
        <v>39</v>
      </c>
      <c r="AC17" s="312">
        <v>0</v>
      </c>
    </row>
    <row r="18" spans="1:29" s="10" customFormat="1" ht="40" customHeight="1" x14ac:dyDescent="0.55000000000000004">
      <c r="A18" s="10" t="str">
        <f t="shared" ca="1" si="0"/>
        <v/>
      </c>
      <c r="B18" s="69"/>
      <c r="C18" s="5"/>
      <c r="D18" s="309">
        <v>-53.000999999999998</v>
      </c>
      <c r="E18" s="309" t="s">
        <v>152</v>
      </c>
      <c r="F18" s="310" t="s">
        <v>122</v>
      </c>
      <c r="G18" s="308">
        <v>220</v>
      </c>
      <c r="H18" s="308">
        <v>49</v>
      </c>
      <c r="I18" s="311">
        <v>0</v>
      </c>
      <c r="J18" s="173">
        <v>2.38</v>
      </c>
      <c r="K18" s="311">
        <v>-4.032</v>
      </c>
      <c r="L18" s="173">
        <v>6.36</v>
      </c>
      <c r="M18" s="311">
        <v>-0.313</v>
      </c>
      <c r="N18" s="294">
        <f t="shared" si="1"/>
        <v>41</v>
      </c>
      <c r="O18" s="295">
        <f t="shared" si="2"/>
        <v>5.1282051282051277</v>
      </c>
      <c r="P18" s="308">
        <v>35.130000000000003</v>
      </c>
      <c r="Q18" s="311">
        <v>8.5000000000000006E-2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231</v>
      </c>
      <c r="AA18" s="10">
        <f t="shared" si="4"/>
        <v>41</v>
      </c>
      <c r="AC18" s="312">
        <v>0.873</v>
      </c>
    </row>
    <row r="19" spans="1:29" s="10" customFormat="1" ht="40" customHeight="1" x14ac:dyDescent="0.55000000000000004">
      <c r="A19" s="10" t="str">
        <f t="shared" ca="1" si="0"/>
        <v/>
      </c>
      <c r="B19" s="69"/>
      <c r="C19" s="5"/>
      <c r="D19" s="309">
        <v>-53.000999999999998</v>
      </c>
      <c r="E19" s="309" t="s">
        <v>152</v>
      </c>
      <c r="F19" s="310" t="s">
        <v>123</v>
      </c>
      <c r="G19" s="308">
        <v>240</v>
      </c>
      <c r="H19" s="308">
        <v>46</v>
      </c>
      <c r="I19" s="311">
        <v>-6.1219999999999999</v>
      </c>
      <c r="J19" s="173">
        <v>1.73</v>
      </c>
      <c r="K19" s="311">
        <v>-27.311</v>
      </c>
      <c r="L19" s="173">
        <v>6.37</v>
      </c>
      <c r="M19" s="311">
        <v>0.157</v>
      </c>
      <c r="N19" s="294">
        <f t="shared" si="1"/>
        <v>21</v>
      </c>
      <c r="O19" s="295">
        <f t="shared" si="2"/>
        <v>48.780487804878049</v>
      </c>
      <c r="P19" s="308">
        <v>35.26</v>
      </c>
      <c r="Q19" s="311">
        <v>0.37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211</v>
      </c>
      <c r="AA19" s="10">
        <f t="shared" si="4"/>
        <v>21</v>
      </c>
      <c r="AC19" s="312">
        <v>-8.6579999999999995</v>
      </c>
    </row>
    <row r="20" spans="1:29" s="10" customFormat="1" ht="40" customHeight="1" x14ac:dyDescent="0.55000000000000004">
      <c r="A20" s="10" t="str">
        <f t="shared" ca="1" si="0"/>
        <v/>
      </c>
      <c r="B20" s="69"/>
      <c r="C20" s="5"/>
      <c r="D20" s="309">
        <v>-53.000999999999998</v>
      </c>
      <c r="E20" s="309" t="s">
        <v>152</v>
      </c>
      <c r="F20" s="310" t="s">
        <v>124</v>
      </c>
      <c r="G20" s="308">
        <v>320</v>
      </c>
      <c r="H20" s="308">
        <v>48</v>
      </c>
      <c r="I20" s="311">
        <v>4.3479999999999999</v>
      </c>
      <c r="J20" s="173">
        <v>1.76</v>
      </c>
      <c r="K20" s="311">
        <v>1.734</v>
      </c>
      <c r="L20" s="173">
        <v>6.35</v>
      </c>
      <c r="M20" s="311">
        <v>-0.314</v>
      </c>
      <c r="N20" s="294">
        <f t="shared" si="1"/>
        <v>-14</v>
      </c>
      <c r="O20" s="295">
        <f t="shared" si="2"/>
        <v>166.66666666666669</v>
      </c>
      <c r="P20" s="308">
        <v>35.31</v>
      </c>
      <c r="Q20" s="311">
        <v>0.14199999999999999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176</v>
      </c>
      <c r="AA20" s="10">
        <f t="shared" si="4"/>
        <v>-14</v>
      </c>
      <c r="AC20" s="312">
        <v>-16.588000000000001</v>
      </c>
    </row>
    <row r="21" spans="1:29" s="10" customFormat="1" ht="40" customHeight="1" x14ac:dyDescent="0.55000000000000004">
      <c r="A21" s="10" t="str">
        <f t="shared" ca="1" si="0"/>
        <v/>
      </c>
      <c r="B21" s="69"/>
      <c r="C21" s="5"/>
      <c r="D21" s="309">
        <v>-53.000999999999998</v>
      </c>
      <c r="E21" s="309" t="s">
        <v>152</v>
      </c>
      <c r="F21" s="310" t="s">
        <v>125</v>
      </c>
      <c r="G21" s="308">
        <v>360</v>
      </c>
      <c r="H21" s="308">
        <v>51</v>
      </c>
      <c r="I21" s="311">
        <v>6.25</v>
      </c>
      <c r="J21" s="173">
        <v>1.47</v>
      </c>
      <c r="K21" s="311">
        <v>-16.477</v>
      </c>
      <c r="L21" s="173">
        <v>6.33</v>
      </c>
      <c r="M21" s="311">
        <v>-0.315</v>
      </c>
      <c r="N21" s="294">
        <f t="shared" si="1"/>
        <v>-71</v>
      </c>
      <c r="O21" s="295">
        <f t="shared" si="2"/>
        <v>407.14285714285711</v>
      </c>
      <c r="P21" s="308">
        <v>35.409999999999997</v>
      </c>
      <c r="Q21" s="311">
        <v>0.28299999999999997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119</v>
      </c>
      <c r="AA21" s="10">
        <f t="shared" si="4"/>
        <v>-71</v>
      </c>
      <c r="AC21" s="312">
        <v>-32.386000000000003</v>
      </c>
    </row>
    <row r="22" spans="1:29" s="10" customFormat="1" ht="40" customHeight="1" x14ac:dyDescent="0.55000000000000004">
      <c r="A22" s="10" t="str">
        <f t="shared" ca="1" si="0"/>
        <v/>
      </c>
      <c r="B22" s="69"/>
      <c r="C22" s="5"/>
      <c r="D22" s="309">
        <v>-53.000999999999998</v>
      </c>
      <c r="E22" s="309" t="s">
        <v>152</v>
      </c>
      <c r="F22" s="310" t="s">
        <v>126</v>
      </c>
      <c r="G22" s="308">
        <v>420</v>
      </c>
      <c r="H22" s="308">
        <v>60</v>
      </c>
      <c r="I22" s="311">
        <v>17.646999999999998</v>
      </c>
      <c r="J22" s="173">
        <v>1.1399999999999999</v>
      </c>
      <c r="K22" s="311">
        <v>-22.449000000000002</v>
      </c>
      <c r="L22" s="173">
        <v>6.38</v>
      </c>
      <c r="M22" s="311">
        <v>0.79</v>
      </c>
      <c r="N22" s="294">
        <f t="shared" si="1"/>
        <v>-104</v>
      </c>
      <c r="O22" s="295">
        <f t="shared" si="2"/>
        <v>46.478873239436616</v>
      </c>
      <c r="P22" s="308">
        <v>35.49</v>
      </c>
      <c r="Q22" s="311">
        <v>0.22600000000000001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86</v>
      </c>
      <c r="AA22" s="10">
        <f t="shared" si="4"/>
        <v>-104</v>
      </c>
      <c r="AC22" s="312">
        <v>-27.731000000000002</v>
      </c>
    </row>
    <row r="23" spans="1:29" s="10" customFormat="1" ht="40" customHeight="1" x14ac:dyDescent="0.55000000000000004">
      <c r="A23" s="10" t="str">
        <f t="shared" ca="1" si="0"/>
        <v/>
      </c>
      <c r="B23" s="69"/>
      <c r="C23" s="5"/>
      <c r="D23" s="309">
        <v>-53.000999999999998</v>
      </c>
      <c r="E23" s="309" t="s">
        <v>152</v>
      </c>
      <c r="F23" s="310" t="s">
        <v>127</v>
      </c>
      <c r="G23" s="308">
        <v>450</v>
      </c>
      <c r="H23" s="308">
        <v>73</v>
      </c>
      <c r="I23" s="311">
        <v>21.667000000000002</v>
      </c>
      <c r="J23" s="173">
        <v>0.67</v>
      </c>
      <c r="K23" s="311">
        <v>-41.228000000000002</v>
      </c>
      <c r="L23" s="173">
        <v>6.52</v>
      </c>
      <c r="M23" s="311">
        <v>2.194</v>
      </c>
      <c r="N23" s="294">
        <f t="shared" si="1"/>
        <v>-152</v>
      </c>
      <c r="O23" s="295">
        <f t="shared" si="2"/>
        <v>46.153846153846153</v>
      </c>
      <c r="P23" s="308">
        <v>35.47</v>
      </c>
      <c r="Q23" s="311">
        <v>-5.6000000000000001E-2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38</v>
      </c>
      <c r="AA23" s="10">
        <f t="shared" si="4"/>
        <v>-152</v>
      </c>
      <c r="AC23" s="312">
        <v>-55.814</v>
      </c>
    </row>
    <row r="24" spans="1:29" s="10" customFormat="1" ht="40" customHeight="1" x14ac:dyDescent="0.25">
      <c r="A24" s="10">
        <f t="shared" ca="1" si="0"/>
        <v>24</v>
      </c>
      <c r="B24" s="313">
        <v>1</v>
      </c>
      <c r="C24" s="5"/>
      <c r="D24" s="309">
        <v>-53.000999999999998</v>
      </c>
      <c r="E24" s="309" t="s">
        <v>152</v>
      </c>
      <c r="F24" s="310" t="s">
        <v>128</v>
      </c>
      <c r="G24" s="308">
        <v>500</v>
      </c>
      <c r="H24" s="308">
        <v>79</v>
      </c>
      <c r="I24" s="311">
        <v>8.2189999999999994</v>
      </c>
      <c r="J24" s="173">
        <v>0.49</v>
      </c>
      <c r="K24" s="311">
        <v>-26.866</v>
      </c>
      <c r="L24" s="173">
        <v>6.59</v>
      </c>
      <c r="M24" s="311">
        <v>1.0740000000000001</v>
      </c>
      <c r="N24" s="294">
        <f t="shared" si="1"/>
        <v>-172</v>
      </c>
      <c r="O24" s="295">
        <f t="shared" si="2"/>
        <v>13.157894736842104</v>
      </c>
      <c r="P24" s="308">
        <v>35.46</v>
      </c>
      <c r="Q24" s="311">
        <v>-2.8000000000000001E-2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18</v>
      </c>
      <c r="AA24" s="10">
        <f t="shared" si="4"/>
        <v>-172</v>
      </c>
      <c r="AC24" s="312">
        <v>-52.631999999999998</v>
      </c>
    </row>
    <row r="25" spans="1:29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24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A8" zoomScale="70" zoomScaleNormal="70" zoomScaleSheetLayoutView="75" workbookViewId="0">
      <selection activeCell="F4" sqref="F4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153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309">
        <v>-58</v>
      </c>
      <c r="E14" s="309" t="s">
        <v>152</v>
      </c>
      <c r="F14" s="310" t="s">
        <v>129</v>
      </c>
      <c r="G14" s="308">
        <v>60</v>
      </c>
      <c r="H14" s="308">
        <v>39</v>
      </c>
      <c r="I14" s="311">
        <v>0</v>
      </c>
      <c r="J14" s="173">
        <v>7.75</v>
      </c>
      <c r="K14" s="311">
        <v>0</v>
      </c>
      <c r="L14" s="173">
        <v>6.75</v>
      </c>
      <c r="M14" s="311">
        <v>0</v>
      </c>
      <c r="N14" s="294"/>
      <c r="O14" s="295"/>
      <c r="P14" s="308">
        <v>29.42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90</v>
      </c>
      <c r="AC14" s="312">
        <v>0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309">
        <v>-58</v>
      </c>
      <c r="E15" s="309" t="s">
        <v>152</v>
      </c>
      <c r="F15" s="310" t="s">
        <v>130</v>
      </c>
      <c r="G15" s="308">
        <v>120</v>
      </c>
      <c r="H15" s="308">
        <v>42</v>
      </c>
      <c r="I15" s="311">
        <v>7.6920000000000002</v>
      </c>
      <c r="J15" s="173">
        <v>6.77</v>
      </c>
      <c r="K15" s="311">
        <v>-12.645</v>
      </c>
      <c r="L15" s="173">
        <v>6.53</v>
      </c>
      <c r="M15" s="311">
        <v>-3.2589999999999999</v>
      </c>
      <c r="N15" s="294">
        <f t="shared" ref="N15:N36" si="1">IF(ISNUMBER(Z15), AA15, "")</f>
        <v>76</v>
      </c>
      <c r="O15" s="295" t="str">
        <f t="shared" ref="O15:O36" si="2">IF(ISNUMBER(N14), IF(ISNUMBER(N15), ABS(((ABS(N14-N15))/N14)*100), ""), "")</f>
        <v/>
      </c>
      <c r="P15" s="308">
        <v>29.33</v>
      </c>
      <c r="Q15" s="311">
        <v>-0.30599999999999999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278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76</v>
      </c>
      <c r="AC15" s="312">
        <v>-4.7949999999999999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309">
        <v>-58</v>
      </c>
      <c r="E16" s="309" t="s">
        <v>152</v>
      </c>
      <c r="F16" s="310" t="s">
        <v>131</v>
      </c>
      <c r="G16" s="308">
        <v>180</v>
      </c>
      <c r="H16" s="308">
        <v>43</v>
      </c>
      <c r="I16" s="311">
        <v>2.3809999999999998</v>
      </c>
      <c r="J16" s="173">
        <v>6.96</v>
      </c>
      <c r="K16" s="311">
        <v>2.806</v>
      </c>
      <c r="L16" s="173">
        <v>6.37</v>
      </c>
      <c r="M16" s="311">
        <v>-2.4500000000000002</v>
      </c>
      <c r="N16" s="294">
        <f t="shared" si="1"/>
        <v>67</v>
      </c>
      <c r="O16" s="295">
        <f t="shared" si="2"/>
        <v>11.842105263157894</v>
      </c>
      <c r="P16" s="308">
        <v>29.3</v>
      </c>
      <c r="Q16" s="311">
        <v>-0.10199999999999999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269</v>
      </c>
      <c r="AA16" s="10">
        <f t="shared" si="4"/>
        <v>67</v>
      </c>
      <c r="AC16" s="312">
        <v>-3.2370000000000001</v>
      </c>
      <c r="IY16" s="120">
        <v>10</v>
      </c>
    </row>
    <row r="17" spans="1:29" s="10" customFormat="1" ht="40" customHeight="1" x14ac:dyDescent="0.55000000000000004">
      <c r="A17" s="10" t="str">
        <f t="shared" ca="1" si="0"/>
        <v/>
      </c>
      <c r="B17" s="69"/>
      <c r="C17" s="5"/>
      <c r="D17" s="309">
        <v>-58</v>
      </c>
      <c r="E17" s="309" t="s">
        <v>152</v>
      </c>
      <c r="F17" s="310" t="s">
        <v>132</v>
      </c>
      <c r="G17" s="308">
        <v>230</v>
      </c>
      <c r="H17" s="308">
        <v>43</v>
      </c>
      <c r="I17" s="311">
        <v>0</v>
      </c>
      <c r="J17" s="173">
        <v>6.94</v>
      </c>
      <c r="K17" s="311">
        <v>-0.28699999999999998</v>
      </c>
      <c r="L17" s="173">
        <v>6.28</v>
      </c>
      <c r="M17" s="311">
        <v>-1.413</v>
      </c>
      <c r="N17" s="294">
        <f t="shared" si="1"/>
        <v>60</v>
      </c>
      <c r="O17" s="295">
        <f t="shared" si="2"/>
        <v>10.44776119402985</v>
      </c>
      <c r="P17" s="308">
        <v>29.46</v>
      </c>
      <c r="Q17" s="311">
        <v>0.54600000000000004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262</v>
      </c>
      <c r="AA17" s="10">
        <f t="shared" si="4"/>
        <v>60</v>
      </c>
      <c r="AC17" s="312">
        <v>-2.6019999999999999</v>
      </c>
    </row>
    <row r="18" spans="1:29" s="10" customFormat="1" ht="40" customHeight="1" x14ac:dyDescent="0.55000000000000004">
      <c r="A18" s="10" t="str">
        <f t="shared" ca="1" si="0"/>
        <v/>
      </c>
      <c r="B18" s="69"/>
      <c r="C18" s="5"/>
      <c r="D18" s="309">
        <v>-58</v>
      </c>
      <c r="E18" s="309" t="s">
        <v>152</v>
      </c>
      <c r="F18" s="310" t="s">
        <v>133</v>
      </c>
      <c r="G18" s="308">
        <v>280</v>
      </c>
      <c r="H18" s="308">
        <v>45</v>
      </c>
      <c r="I18" s="311">
        <v>4.6509999999999998</v>
      </c>
      <c r="J18" s="173">
        <v>6.61</v>
      </c>
      <c r="K18" s="311">
        <v>-4.7549999999999999</v>
      </c>
      <c r="L18" s="173">
        <v>6.24</v>
      </c>
      <c r="M18" s="311">
        <v>-0.63700000000000001</v>
      </c>
      <c r="N18" s="294">
        <f t="shared" si="1"/>
        <v>60</v>
      </c>
      <c r="O18" s="295">
        <f t="shared" si="2"/>
        <v>0</v>
      </c>
      <c r="P18" s="308">
        <v>29.69</v>
      </c>
      <c r="Q18" s="311">
        <v>0.78100000000000003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262</v>
      </c>
      <c r="AA18" s="10">
        <f t="shared" si="4"/>
        <v>60</v>
      </c>
      <c r="AC18" s="312">
        <v>0</v>
      </c>
    </row>
    <row r="19" spans="1:29" s="10" customFormat="1" ht="40" customHeight="1" x14ac:dyDescent="0.55000000000000004">
      <c r="A19" s="10" t="str">
        <f t="shared" ca="1" si="0"/>
        <v/>
      </c>
      <c r="B19" s="69"/>
      <c r="C19" s="5"/>
      <c r="D19" s="309">
        <v>-58</v>
      </c>
      <c r="E19" s="309" t="s">
        <v>152</v>
      </c>
      <c r="F19" s="310" t="s">
        <v>134</v>
      </c>
      <c r="G19" s="308">
        <v>350</v>
      </c>
      <c r="H19" s="308">
        <v>47</v>
      </c>
      <c r="I19" s="311">
        <v>4.444</v>
      </c>
      <c r="J19" s="173">
        <v>5.56</v>
      </c>
      <c r="K19" s="311">
        <v>-15.885</v>
      </c>
      <c r="L19" s="173">
        <v>6.17</v>
      </c>
      <c r="M19" s="311">
        <v>-1.1220000000000001</v>
      </c>
      <c r="N19" s="294">
        <f t="shared" si="1"/>
        <v>49</v>
      </c>
      <c r="O19" s="295">
        <f t="shared" si="2"/>
        <v>18.333333333333332</v>
      </c>
      <c r="P19" s="308">
        <v>29.78</v>
      </c>
      <c r="Q19" s="311">
        <v>0.30299999999999999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251</v>
      </c>
      <c r="AA19" s="10">
        <f t="shared" si="4"/>
        <v>49</v>
      </c>
      <c r="AC19" s="312">
        <v>-4.1980000000000004</v>
      </c>
    </row>
    <row r="20" spans="1:29" s="10" customFormat="1" ht="40" customHeight="1" x14ac:dyDescent="0.55000000000000004">
      <c r="A20" s="10" t="str">
        <f t="shared" ca="1" si="0"/>
        <v/>
      </c>
      <c r="B20" s="69"/>
      <c r="C20" s="5"/>
      <c r="D20" s="309">
        <v>-58</v>
      </c>
      <c r="E20" s="309" t="s">
        <v>152</v>
      </c>
      <c r="F20" s="310" t="s">
        <v>135</v>
      </c>
      <c r="G20" s="308">
        <v>400</v>
      </c>
      <c r="H20" s="308">
        <v>48</v>
      </c>
      <c r="I20" s="311">
        <v>2.1280000000000001</v>
      </c>
      <c r="J20" s="173">
        <v>4.49</v>
      </c>
      <c r="K20" s="311">
        <v>-19.245000000000001</v>
      </c>
      <c r="L20" s="173">
        <v>6.19</v>
      </c>
      <c r="M20" s="311">
        <v>0.32400000000000001</v>
      </c>
      <c r="N20" s="294">
        <f t="shared" si="1"/>
        <v>25</v>
      </c>
      <c r="O20" s="295">
        <f t="shared" si="2"/>
        <v>48.979591836734691</v>
      </c>
      <c r="P20" s="308">
        <v>29.92</v>
      </c>
      <c r="Q20" s="311">
        <v>0.47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227</v>
      </c>
      <c r="AA20" s="10">
        <f t="shared" si="4"/>
        <v>25</v>
      </c>
      <c r="AC20" s="312">
        <v>-9.5619999999999994</v>
      </c>
    </row>
    <row r="21" spans="1:29" s="10" customFormat="1" ht="40" customHeight="1" x14ac:dyDescent="0.55000000000000004">
      <c r="A21" s="10" t="str">
        <f t="shared" ca="1" si="0"/>
        <v/>
      </c>
      <c r="B21" s="69"/>
      <c r="C21" s="5"/>
      <c r="D21" s="309">
        <v>-58</v>
      </c>
      <c r="E21" s="309" t="s">
        <v>152</v>
      </c>
      <c r="F21" s="310" t="s">
        <v>136</v>
      </c>
      <c r="G21" s="308">
        <v>460</v>
      </c>
      <c r="H21" s="308">
        <v>53</v>
      </c>
      <c r="I21" s="311">
        <v>10.417</v>
      </c>
      <c r="J21" s="173">
        <v>3.4</v>
      </c>
      <c r="K21" s="311">
        <v>-24.276</v>
      </c>
      <c r="L21" s="173">
        <v>6.22</v>
      </c>
      <c r="M21" s="311">
        <v>0.48499999999999999</v>
      </c>
      <c r="N21" s="294">
        <f t="shared" si="1"/>
        <v>-5</v>
      </c>
      <c r="O21" s="295">
        <f t="shared" si="2"/>
        <v>120</v>
      </c>
      <c r="P21" s="308">
        <v>30.04</v>
      </c>
      <c r="Q21" s="311">
        <v>0.40100000000000002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196</v>
      </c>
      <c r="AA21" s="10">
        <f t="shared" si="4"/>
        <v>-5</v>
      </c>
      <c r="AC21" s="312">
        <v>-13.656000000000001</v>
      </c>
    </row>
    <row r="22" spans="1:29" s="10" customFormat="1" ht="40" customHeight="1" x14ac:dyDescent="0.25">
      <c r="A22" s="10">
        <f t="shared" ca="1" si="0"/>
        <v>22</v>
      </c>
      <c r="B22" s="313">
        <v>1</v>
      </c>
      <c r="C22" s="5"/>
      <c r="D22" s="309">
        <v>-58</v>
      </c>
      <c r="E22" s="309" t="s">
        <v>152</v>
      </c>
      <c r="F22" s="310" t="s">
        <v>137</v>
      </c>
      <c r="G22" s="308">
        <v>510</v>
      </c>
      <c r="H22" s="308">
        <v>61</v>
      </c>
      <c r="I22" s="311">
        <v>15.093999999999999</v>
      </c>
      <c r="J22" s="173">
        <v>2.64</v>
      </c>
      <c r="K22" s="311">
        <v>-22.353000000000002</v>
      </c>
      <c r="L22" s="173">
        <v>6.29</v>
      </c>
      <c r="M22" s="311">
        <v>1.125</v>
      </c>
      <c r="N22" s="294">
        <f t="shared" si="1"/>
        <v>-58</v>
      </c>
      <c r="O22" s="295">
        <f t="shared" si="2"/>
        <v>1060</v>
      </c>
      <c r="P22" s="308">
        <v>30.1</v>
      </c>
      <c r="Q22" s="311">
        <v>0.2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143</v>
      </c>
      <c r="AA22" s="10">
        <f t="shared" si="4"/>
        <v>-58</v>
      </c>
      <c r="AC22" s="312">
        <v>-27.041</v>
      </c>
    </row>
    <row r="23" spans="1:29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22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topLeftCell="A5" zoomScale="70" zoomScaleNormal="70" zoomScaleSheetLayoutView="75" workbookViewId="0">
      <selection activeCell="F21" sqref="F21"/>
    </sheetView>
  </sheetViews>
  <sheetFormatPr defaultColWidth="9.1796875" defaultRowHeight="10" x14ac:dyDescent="0.2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DPT-25</v>
      </c>
      <c r="R2" s="381"/>
      <c r="S2" s="175"/>
      <c r="X2" s="5" t="s">
        <v>13</v>
      </c>
    </row>
    <row r="3" spans="1:259" s="9" customFormat="1" ht="13" customHeight="1" x14ac:dyDescent="0.4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3" customHeight="1" x14ac:dyDescent="0.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 x14ac:dyDescent="0.3">
      <c r="C5" s="8"/>
      <c r="D5" s="258" t="s">
        <v>16</v>
      </c>
      <c r="E5" s="385">
        <f>'Groundwater Profile Log'!C5</f>
        <v>42561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 x14ac:dyDescent="0.25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37.577934999999997</v>
      </c>
      <c r="Q6" s="258"/>
      <c r="R6" s="292"/>
      <c r="S6" s="293"/>
      <c r="T6" s="34"/>
      <c r="X6" s="5"/>
    </row>
    <row r="7" spans="1:259" s="9" customFormat="1" ht="23.15" customHeight="1" x14ac:dyDescent="0.4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69.981874000000005</v>
      </c>
      <c r="Q7" s="259"/>
      <c r="R7" s="292"/>
      <c r="S7" s="65"/>
      <c r="T7" s="65"/>
      <c r="X7" s="8"/>
    </row>
    <row r="8" spans="1:259" s="9" customFormat="1" ht="23.15" customHeight="1" x14ac:dyDescent="0.4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153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 x14ac:dyDescent="0.3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 x14ac:dyDescent="0.25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35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 x14ac:dyDescent="0.55000000000000004">
      <c r="A14" s="10" t="str">
        <f t="shared" ref="A14:A36" ca="1" si="0">IF(B14&lt;&gt;"",CELL("ROW",B14),"")</f>
        <v/>
      </c>
      <c r="B14" s="69"/>
      <c r="C14" s="5"/>
      <c r="D14" s="309">
        <v>-60.2</v>
      </c>
      <c r="E14" s="309" t="s">
        <v>152</v>
      </c>
      <c r="F14" s="310" t="s">
        <v>138</v>
      </c>
      <c r="G14" s="308">
        <v>80</v>
      </c>
      <c r="H14" s="308">
        <v>69</v>
      </c>
      <c r="I14" s="311">
        <v>13.115</v>
      </c>
      <c r="J14" s="173">
        <v>4.63</v>
      </c>
      <c r="K14" s="311">
        <v>75.379000000000005</v>
      </c>
      <c r="L14" s="173">
        <v>6.64</v>
      </c>
      <c r="M14" s="311">
        <v>5.5640000000000001</v>
      </c>
      <c r="N14" s="294"/>
      <c r="O14" s="295"/>
      <c r="P14" s="308">
        <v>32.68</v>
      </c>
      <c r="Q14" s="311">
        <v>8.5709999999999997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202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</v>
      </c>
      <c r="AC14" s="312">
        <v>41.259</v>
      </c>
      <c r="IY14" s="120">
        <v>8</v>
      </c>
    </row>
    <row r="15" spans="1:259" s="10" customFormat="1" ht="40" customHeight="1" x14ac:dyDescent="0.55000000000000004">
      <c r="A15" s="10" t="str">
        <f t="shared" ca="1" si="0"/>
        <v/>
      </c>
      <c r="B15" s="69"/>
      <c r="C15" s="5"/>
      <c r="D15" s="309">
        <v>-60.2</v>
      </c>
      <c r="E15" s="309" t="s">
        <v>152</v>
      </c>
      <c r="F15" s="310" t="s">
        <v>139</v>
      </c>
      <c r="G15" s="308">
        <v>140</v>
      </c>
      <c r="H15" s="308">
        <v>67</v>
      </c>
      <c r="I15" s="311">
        <v>-2.899</v>
      </c>
      <c r="J15" s="173">
        <v>5.07</v>
      </c>
      <c r="K15" s="311">
        <v>9.5030000000000001</v>
      </c>
      <c r="L15" s="173">
        <v>6.57</v>
      </c>
      <c r="M15" s="311">
        <v>-1.054</v>
      </c>
      <c r="N15" s="294">
        <f t="shared" ref="N15:N36" si="1">IF(ISNUMBER(Z15), AA15, "")</f>
        <v>14</v>
      </c>
      <c r="O15" s="295" t="str">
        <f t="shared" ref="O15:O36" si="2">IF(ISNUMBER(N14), IF(ISNUMBER(N15), ABS(((ABS(N14-N15))/N14)*100), ""), "")</f>
        <v/>
      </c>
      <c r="P15" s="308">
        <v>32.89</v>
      </c>
      <c r="Q15" s="311">
        <v>0.64300000000000002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207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14</v>
      </c>
      <c r="AC15" s="312">
        <v>2.4750000000000001</v>
      </c>
      <c r="IY15" s="120">
        <v>9</v>
      </c>
    </row>
    <row r="16" spans="1:259" s="10" customFormat="1" ht="40" customHeight="1" x14ac:dyDescent="0.55000000000000004">
      <c r="A16" s="10" t="str">
        <f t="shared" ca="1" si="0"/>
        <v/>
      </c>
      <c r="B16" s="69"/>
      <c r="C16" s="5"/>
      <c r="D16" s="309">
        <v>-60.2</v>
      </c>
      <c r="E16" s="309" t="s">
        <v>152</v>
      </c>
      <c r="F16" s="310" t="s">
        <v>140</v>
      </c>
      <c r="G16" s="308">
        <v>200</v>
      </c>
      <c r="H16" s="308">
        <v>62</v>
      </c>
      <c r="I16" s="311">
        <v>-7.4630000000000001</v>
      </c>
      <c r="J16" s="173">
        <v>4.88</v>
      </c>
      <c r="K16" s="311">
        <v>-3.7480000000000002</v>
      </c>
      <c r="L16" s="173">
        <v>6.51</v>
      </c>
      <c r="M16" s="311">
        <v>-0.91300000000000003</v>
      </c>
      <c r="N16" s="294">
        <f t="shared" si="1"/>
        <v>17</v>
      </c>
      <c r="O16" s="295">
        <f t="shared" si="2"/>
        <v>21.428571428571427</v>
      </c>
      <c r="P16" s="308">
        <v>33.04</v>
      </c>
      <c r="Q16" s="311">
        <v>0.45600000000000002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210</v>
      </c>
      <c r="AA16" s="10">
        <f t="shared" si="4"/>
        <v>17</v>
      </c>
      <c r="AC16" s="312">
        <v>1.4490000000000001</v>
      </c>
      <c r="IY16" s="120">
        <v>10</v>
      </c>
    </row>
    <row r="17" spans="1:29" s="10" customFormat="1" ht="40" customHeight="1" x14ac:dyDescent="0.55000000000000004">
      <c r="A17" s="10" t="str">
        <f t="shared" ca="1" si="0"/>
        <v/>
      </c>
      <c r="B17" s="69"/>
      <c r="C17" s="5"/>
      <c r="D17" s="309">
        <v>-60.2</v>
      </c>
      <c r="E17" s="309" t="s">
        <v>152</v>
      </c>
      <c r="F17" s="310" t="s">
        <v>141</v>
      </c>
      <c r="G17" s="308">
        <v>230</v>
      </c>
      <c r="H17" s="308">
        <v>62</v>
      </c>
      <c r="I17" s="311">
        <v>0</v>
      </c>
      <c r="J17" s="173">
        <v>4.82</v>
      </c>
      <c r="K17" s="311">
        <v>-1.23</v>
      </c>
      <c r="L17" s="173">
        <v>6.44</v>
      </c>
      <c r="M17" s="311">
        <v>-1.075</v>
      </c>
      <c r="N17" s="294">
        <f t="shared" si="1"/>
        <v>19</v>
      </c>
      <c r="O17" s="295">
        <f t="shared" si="2"/>
        <v>11.76470588235294</v>
      </c>
      <c r="P17" s="308">
        <v>33.14</v>
      </c>
      <c r="Q17" s="311">
        <v>0.30299999999999999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212</v>
      </c>
      <c r="AA17" s="10">
        <f t="shared" si="4"/>
        <v>19</v>
      </c>
      <c r="AC17" s="312">
        <v>0.95199999999999996</v>
      </c>
    </row>
    <row r="18" spans="1:29" s="10" customFormat="1" ht="40" customHeight="1" x14ac:dyDescent="0.55000000000000004">
      <c r="A18" s="10" t="str">
        <f t="shared" ca="1" si="0"/>
        <v/>
      </c>
      <c r="B18" s="69"/>
      <c r="C18" s="5"/>
      <c r="D18" s="309">
        <v>-60.2</v>
      </c>
      <c r="E18" s="309" t="s">
        <v>152</v>
      </c>
      <c r="F18" s="310" t="s">
        <v>142</v>
      </c>
      <c r="G18" s="308">
        <v>280</v>
      </c>
      <c r="H18" s="308">
        <v>62</v>
      </c>
      <c r="I18" s="311">
        <v>0</v>
      </c>
      <c r="J18" s="173">
        <v>4.66</v>
      </c>
      <c r="K18" s="311">
        <v>-3.32</v>
      </c>
      <c r="L18" s="173">
        <v>6.43</v>
      </c>
      <c r="M18" s="311">
        <v>-0.155</v>
      </c>
      <c r="N18" s="294">
        <f t="shared" si="1"/>
        <v>21</v>
      </c>
      <c r="O18" s="295">
        <f t="shared" si="2"/>
        <v>10.526315789473683</v>
      </c>
      <c r="P18" s="308">
        <v>33.29</v>
      </c>
      <c r="Q18" s="311">
        <v>0.45300000000000001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214</v>
      </c>
      <c r="AA18" s="10">
        <f t="shared" si="4"/>
        <v>21</v>
      </c>
      <c r="AC18" s="312">
        <v>0.94299999999999995</v>
      </c>
    </row>
    <row r="19" spans="1:29" s="10" customFormat="1" ht="40" customHeight="1" x14ac:dyDescent="0.55000000000000004">
      <c r="A19" s="10" t="str">
        <f t="shared" ca="1" si="0"/>
        <v/>
      </c>
      <c r="B19" s="69"/>
      <c r="C19" s="5"/>
      <c r="D19" s="309">
        <v>-60.2</v>
      </c>
      <c r="E19" s="309" t="s">
        <v>152</v>
      </c>
      <c r="F19" s="310" t="s">
        <v>143</v>
      </c>
      <c r="G19" s="308">
        <v>340</v>
      </c>
      <c r="H19" s="308">
        <v>73</v>
      </c>
      <c r="I19" s="311">
        <v>17.742000000000001</v>
      </c>
      <c r="J19" s="173">
        <v>4.26</v>
      </c>
      <c r="K19" s="311">
        <v>-8.5839999999999996</v>
      </c>
      <c r="L19" s="173">
        <v>6.35</v>
      </c>
      <c r="M19" s="311">
        <v>-1.244</v>
      </c>
      <c r="N19" s="294">
        <f t="shared" si="1"/>
        <v>19</v>
      </c>
      <c r="O19" s="295">
        <f t="shared" si="2"/>
        <v>9.5238095238095237</v>
      </c>
      <c r="P19" s="308">
        <v>33.28</v>
      </c>
      <c r="Q19" s="311">
        <v>-0.03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212</v>
      </c>
      <c r="AA19" s="10">
        <f t="shared" si="4"/>
        <v>19</v>
      </c>
      <c r="AC19" s="312">
        <v>-0.93500000000000005</v>
      </c>
    </row>
    <row r="20" spans="1:29" s="10" customFormat="1" ht="40" customHeight="1" x14ac:dyDescent="0.55000000000000004">
      <c r="A20" s="10" t="str">
        <f t="shared" ca="1" si="0"/>
        <v/>
      </c>
      <c r="B20" s="69"/>
      <c r="C20" s="5"/>
      <c r="D20" s="309">
        <v>-60.2</v>
      </c>
      <c r="E20" s="309" t="s">
        <v>152</v>
      </c>
      <c r="F20" s="310" t="s">
        <v>144</v>
      </c>
      <c r="G20" s="308">
        <v>420</v>
      </c>
      <c r="H20" s="308">
        <v>81</v>
      </c>
      <c r="I20" s="311">
        <v>10.959</v>
      </c>
      <c r="J20" s="173">
        <v>3.79</v>
      </c>
      <c r="K20" s="311">
        <v>-11.032999999999999</v>
      </c>
      <c r="L20" s="173">
        <v>6.15</v>
      </c>
      <c r="M20" s="311">
        <v>-3.15</v>
      </c>
      <c r="N20" s="294">
        <f t="shared" si="1"/>
        <v>18</v>
      </c>
      <c r="O20" s="295">
        <f t="shared" si="2"/>
        <v>5.2631578947368416</v>
      </c>
      <c r="P20" s="308">
        <v>33.22</v>
      </c>
      <c r="Q20" s="311">
        <v>-0.18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211</v>
      </c>
      <c r="AA20" s="10">
        <f t="shared" si="4"/>
        <v>18</v>
      </c>
      <c r="AC20" s="312">
        <v>-0.47199999999999998</v>
      </c>
    </row>
    <row r="21" spans="1:29" s="10" customFormat="1" ht="40" customHeight="1" x14ac:dyDescent="0.25">
      <c r="A21" s="10">
        <f t="shared" ca="1" si="0"/>
        <v>21</v>
      </c>
      <c r="B21" s="313">
        <v>1</v>
      </c>
      <c r="C21" s="5"/>
      <c r="D21" s="309">
        <v>-60.2</v>
      </c>
      <c r="E21" s="309" t="s">
        <v>152</v>
      </c>
      <c r="F21" s="310" t="s">
        <v>145</v>
      </c>
      <c r="G21" s="308">
        <v>500</v>
      </c>
      <c r="H21" s="308">
        <v>102</v>
      </c>
      <c r="I21" s="311">
        <v>25.925999999999998</v>
      </c>
      <c r="J21" s="173">
        <v>3.03</v>
      </c>
      <c r="K21" s="311">
        <v>-20.053000000000001</v>
      </c>
      <c r="L21" s="173">
        <v>6.05</v>
      </c>
      <c r="M21" s="311">
        <v>-1.6259999999999999</v>
      </c>
      <c r="N21" s="294">
        <f t="shared" si="1"/>
        <v>7</v>
      </c>
      <c r="O21" s="295">
        <f t="shared" si="2"/>
        <v>61.111111111111114</v>
      </c>
      <c r="P21" s="308">
        <v>33.119999999999997</v>
      </c>
      <c r="Q21" s="311">
        <v>-0.30099999999999999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200</v>
      </c>
      <c r="AA21" s="10">
        <f t="shared" si="4"/>
        <v>7</v>
      </c>
      <c r="AC21" s="312">
        <v>-5.2130000000000001</v>
      </c>
    </row>
    <row r="22" spans="1:29" s="10" customFormat="1" ht="40" customHeight="1" x14ac:dyDescent="0.5500000000000000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40" customHeight="1" x14ac:dyDescent="0.5500000000000000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 x14ac:dyDescent="0.5500000000000000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 x14ac:dyDescent="0.5500000000000000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 x14ac:dyDescent="0.5500000000000000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 x14ac:dyDescent="0.5500000000000000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 x14ac:dyDescent="0.5500000000000000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 x14ac:dyDescent="0.5500000000000000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 x14ac:dyDescent="0.5500000000000000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 x14ac:dyDescent="0.5500000000000000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 x14ac:dyDescent="0.5500000000000000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 x14ac:dyDescent="0.5500000000000000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 x14ac:dyDescent="0.5500000000000000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 x14ac:dyDescent="0.5500000000000000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 x14ac:dyDescent="0.5500000000000000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AFP6\APS\MSTJV\[DPT25_Groundwater Profiling Log_MSTJV.xlsx]Sample 4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21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2020-07-13T11:45:41Z</cp:lastPrinted>
  <dcterms:created xsi:type="dcterms:W3CDTF">1999-09-28T02:07:07Z</dcterms:created>
  <dcterms:modified xsi:type="dcterms:W3CDTF">2020-07-13T12:17:09Z</dcterms:modified>
</cp:coreProperties>
</file>