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0" windowWidth="0" windowHeight="0"/>
  </bookViews>
  <sheets>
    <sheet name="53264" sheetId="1" r:id="rId1"/>
  </sheets>
  <definedNames>
    <definedName name="HEADERRANGE" localSheetId="0">'53264'!$A$1:$K$14</definedName>
    <definedName name="FOOTERRANGE" localSheetId="0">'53264'!$A$18:$K$23</definedName>
    <definedName name="DETAILRANGE" localSheetId="0">'53264'!$A$15:$K$17</definedName>
    <definedName name="DETAILLEVEL0" localSheetId="0">'53264'!$A$17:$K$17</definedName>
    <definedName name="DETAILDATAMEMBER0" localSheetId="0">"nc_acc_kpi_kpinc_acc_kpi_data"</definedName>
  </definedNames>
  <calcPr/>
</workbook>
</file>

<file path=xl/calcChain.xml><?xml version="1.0" encoding="utf-8"?>
<calcChain xmlns="http://schemas.openxmlformats.org/spreadsheetml/2006/main">
  <c i="1" r="D12"/>
  <c r="C12"/>
  <c r="D11"/>
  <c r="C11"/>
  <c r="D10"/>
  <c r="C10"/>
  <c r="A17"/>
  <c r="C17"/>
  <c r="C6"/>
  <c r="C7"/>
  <c r="K2"/>
  <c r="H2"/>
  <c r="D2"/>
  <c r="E12"/>
  <c r="E10"/>
  <c r="E15"/>
  <c r="B15"/>
  <c r="C15"/>
  <c r="E17"/>
  <c r="J17"/>
  <c r="D17"/>
  <c r="D15"/>
  <c r="G15"/>
  <c r="G17"/>
  <c r="I15"/>
  <c r="I17"/>
  <c r="K15"/>
  <c r="K18"/>
  <c r="J15"/>
  <c r="H17"/>
  <c r="H15"/>
  <c r="F17"/>
  <c r="F15"/>
  <c r="C5"/>
  <c r="C4"/>
  <c r="E11"/>
  <c r="B17"/>
  <c r="A15"/>
</calcChain>
</file>

<file path=xl/sharedStrings.xml><?xml version="1.0" encoding="utf-8"?>
<sst xmlns="http://schemas.openxmlformats.org/spreadsheetml/2006/main">
  <si>
    <t>KERRY EXPRESS VN</t>
  </si>
  <si>
    <t>KPI VIEWER</t>
  </si>
  <si>
    <t>Today</t>
  </si>
  <si>
    <t>From Date</t>
  </si>
  <si>
    <t>To Date</t>
  </si>
  <si>
    <t>SALER</t>
  </si>
  <si>
    <t>NAME</t>
  </si>
  <si>
    <t>POSTION</t>
  </si>
  <si>
    <t>LOCALTION</t>
  </si>
  <si>
    <t>TIME</t>
  </si>
  <si>
    <t>TARGET</t>
  </si>
  <si>
    <t>AR</t>
  </si>
  <si>
    <t>KPI</t>
  </si>
  <si>
    <t>MONTH</t>
  </si>
  <si>
    <t>QUARTER</t>
  </si>
  <si>
    <t>YEAR</t>
  </si>
  <si>
    <t>KEY</t>
  </si>
  <si>
    <t>ROLE</t>
  </si>
  <si>
    <t>NORMAL RATE INCENTIVE</t>
  </si>
  <si>
    <t>SPECICAL RATE INCENTIVE</t>
  </si>
  <si>
    <t>INTERNAL SERVICE INCENTIVE</t>
  </si>
  <si>
    <t>FLC SERVICE INCENTIVE</t>
  </si>
  <si>
    <t>BONUS</t>
  </si>
  <si>
    <t>TOTALS</t>
  </si>
  <si>
    <t>Company Code</t>
  </si>
  <si>
    <t>Company Name</t>
  </si>
  <si>
    <t>Sale child</t>
  </si>
  <si>
    <t>Total AR</t>
  </si>
  <si>
    <t>M.</t>
  </si>
  <si>
    <t>Normal _x000d_
Rate _x000d_
AR</t>
  </si>
  <si>
    <t>Special _x000d_
Rate _x000d_
AR</t>
  </si>
  <si>
    <t>Internal _x000d_
Service _x000d_
AR</t>
  </si>
  <si>
    <t>FLC_x000d_
 Service _x000d_
AR</t>
  </si>
  <si>
    <t>First _x000d_
3 Month_x000d_
 AR</t>
  </si>
  <si>
    <t>SUM TOTAL</t>
  </si>
</sst>
</file>

<file path=xl/styles.xml><?xml version="1.0" encoding="utf-8"?>
<styleSheet xmlns="http://schemas.openxmlformats.org/spreadsheetml/2006/main">
  <numFmts count="4">
    <numFmt numFmtId="164" formatCode="dd-mm-yyyy"/>
    <numFmt numFmtId="165" formatCode="_(* #,##0_);_(* (#,##0);_(* &quot;-&quot;??_);_(@_)"/>
    <numFmt numFmtId="166" formatCode="0.0%"/>
    <numFmt numFmtId="167" formatCode="mm-yyyy"/>
  </numFmts>
  <fonts count="9">
    <font>
      <sz val="11"/>
      <name val="Calibri"/>
      <family val="2"/>
      <scheme val="minor"/>
    </font>
    <font>
      <b/>
      <sz val="12"/>
      <name val="Calibri"/>
      <scheme val="minor"/>
    </font>
    <font>
      <b/>
      <sz val="11"/>
      <name val="Calibri"/>
      <scheme val="minor"/>
    </font>
    <font>
      <b/>
      <sz val="11"/>
      <color theme="0"/>
      <name val="Calibri"/>
      <scheme val="minor"/>
    </font>
    <font>
      <sz val="11"/>
      <color theme="1"/>
      <name val="Calibri"/>
      <scheme val="minor"/>
    </font>
    <font>
      <b/>
      <sz val="11"/>
      <color rgb="FFFFFFFF"/>
      <name val="Calibri"/>
      <scheme val="minor"/>
    </font>
    <font>
      <b/>
      <i/>
      <sz val="11"/>
      <name val="Calibri"/>
      <scheme val="minor"/>
    </font>
    <font>
      <b/>
      <sz val="10"/>
      <name val="Calibri"/>
      <scheme val="minor"/>
    </font>
    <font>
      <sz val="1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</patternFill>
    </fill>
    <fill>
      <patternFill patternType="solid">
        <fgColor rgb="FFF2F2F2"/>
      </patternFill>
    </fill>
    <fill>
      <patternFill patternType="solid">
        <fgColor theme="9"/>
        <bgColor theme="9"/>
      </patternFill>
    </fill>
    <fill>
      <patternFill patternType="solid">
        <fgColor rgb="FF92CDDC"/>
      </patternFill>
    </fill>
    <fill>
      <patternFill patternType="solid">
        <fgColor rgb="FFBFBFBF"/>
      </patternFill>
    </fill>
  </fills>
  <borders count="31">
    <border/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hair">
        <color rgb="FF000000"/>
      </bottom>
    </border>
    <border>
      <top style="thin">
        <color rgb="FF000000"/>
      </top>
      <bottom style="hair">
        <color rgb="FF000000"/>
      </bottom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top style="hair">
        <color rgb="FF000000"/>
      </top>
      <bottom style="thin">
        <color rgb="FF000000"/>
      </bottom>
    </border>
    <border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79646"/>
      </bottom>
    </border>
    <border>
      <top style="thin">
        <color rgb="FF000000"/>
      </top>
    </border>
    <border>
      <top style="thin">
        <color rgb="FF000000"/>
      </top>
      <bottom style="thin">
        <color rgb="FFF79646"/>
      </bottom>
    </border>
    <border>
      <right style="thin">
        <color rgb="FF000000"/>
      </right>
      <top style="thin">
        <color rgb="FF000000"/>
      </top>
      <bottom style="thin">
        <color theme="9"/>
      </bottom>
    </border>
    <border>
      <left style="thin">
        <color rgb="FF000000"/>
      </left>
      <top style="thin">
        <color rgb="FFF79646"/>
      </top>
      <bottom style="thin">
        <color rgb="FFF79646"/>
      </bottom>
    </border>
    <border>
      <top style="thin">
        <color rgb="FFF79646"/>
      </top>
      <bottom style="thin">
        <color rgb="FFF79646"/>
      </bottom>
    </border>
    <border>
      <right style="thin">
        <color rgb="FF000000"/>
      </right>
      <top style="thin">
        <color theme="9"/>
      </top>
      <bottom style="thin">
        <color theme="9"/>
      </bottom>
    </border>
    <border>
      <left style="thin">
        <color rgb="FF000000"/>
      </left>
      <top style="thin">
        <color rgb="FFF79646"/>
      </top>
      <bottom style="thin">
        <color rgb="FF000000"/>
      </bottom>
    </border>
    <border>
      <top style="thin">
        <color rgb="FFF79646"/>
      </top>
      <bottom style="thin">
        <color rgb="FF000000"/>
      </bottom>
    </border>
    <border>
      <right style="thin">
        <color rgb="FF000000"/>
      </right>
      <top style="thin">
        <color theme="9"/>
      </top>
      <bottom style="thin">
        <color rgb="FF000000"/>
      </bottom>
    </border>
    <border>
      <left style="medium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164" fontId="0" fillId="0" borderId="0" xfId="0" applyNumberFormat="1" applyFont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164" fontId="0" fillId="0" borderId="2" xfId="0" applyNumberFormat="1" applyFont="1" applyBorder="1" applyAlignment="1">
      <alignment horizontal="right" vertical="center"/>
    </xf>
    <xf numFmtId="0" fontId="2" fillId="0" borderId="3" xfId="0" applyNumberFormat="1" applyFont="1" applyBorder="1" applyAlignment="1"/>
    <xf numFmtId="0" fontId="0" fillId="0" borderId="4" xfId="0" applyNumberFormat="1" applyFont="1" applyBorder="1" applyAlignment="1"/>
    <xf numFmtId="0" fontId="0" fillId="0" borderId="5" xfId="0" applyNumberFormat="1" applyFont="1" applyBorder="1" applyAlignment="1"/>
    <xf numFmtId="0" fontId="0" fillId="3" borderId="0" xfId="0" applyFill="1"/>
    <xf numFmtId="0" fontId="2" fillId="0" borderId="6" xfId="0" applyNumberFormat="1" applyFont="1" applyBorder="1" applyAlignment="1"/>
    <xf numFmtId="0" fontId="0" fillId="0" borderId="7" xfId="0" applyNumberFormat="1" applyFont="1" applyBorder="1" applyAlignment="1"/>
    <xf numFmtId="0" fontId="0" fillId="0" borderId="8" xfId="0" applyNumberFormat="1" applyFont="1" applyBorder="1" applyAlignment="1"/>
    <xf numFmtId="0" fontId="2" fillId="0" borderId="9" xfId="0" applyNumberFormat="1" applyFont="1" applyBorder="1" applyAlignment="1"/>
    <xf numFmtId="0" fontId="0" fillId="0" borderId="10" xfId="0" applyNumberFormat="1" applyFont="1" applyBorder="1" applyAlignment="1"/>
    <xf numFmtId="0" fontId="0" fillId="0" borderId="11" xfId="0" applyNumberFormat="1" applyFont="1" applyBorder="1" applyAlignment="1"/>
    <xf numFmtId="0" fontId="0" fillId="0" borderId="0" xfId="0" applyAlignment="1">
      <alignment horizontal="center"/>
    </xf>
    <xf numFmtId="0" fontId="3" fillId="4" borderId="12" xfId="0" applyFont="1" applyFill="1" applyBorder="1" applyAlignment="1">
      <alignment horizontal="left" vertical="center"/>
    </xf>
    <xf numFmtId="0" fontId="3" fillId="4" borderId="13" xfId="0" applyFont="1" applyFill="1" applyBorder="1" applyAlignment="1">
      <alignment horizontal="right" vertical="center"/>
    </xf>
    <xf numFmtId="0" fontId="3" fillId="4" borderId="14" xfId="0" applyFont="1" applyFill="1" applyBorder="1" applyAlignment="1">
      <alignment horizontal="right" vertical="center"/>
    </xf>
    <xf numFmtId="0" fontId="3" fillId="4" borderId="15" xfId="0" applyFont="1" applyFill="1" applyBorder="1" applyAlignment="1">
      <alignment horizontal="right" vertical="center"/>
    </xf>
    <xf numFmtId="165" fontId="4" fillId="0" borderId="16" xfId="0" applyNumberFormat="1" applyFont="1" applyBorder="1" applyAlignment="1">
      <alignment vertical="center"/>
    </xf>
    <xf numFmtId="165" fontId="4" fillId="0" borderId="17" xfId="0" applyNumberFormat="1" applyFont="1" applyBorder="1" applyAlignment="1">
      <alignment horizontal="right" vertical="center"/>
    </xf>
    <xf numFmtId="166" fontId="4" fillId="0" borderId="18" xfId="0" applyNumberFormat="1" applyFont="1" applyBorder="1" applyAlignment="1">
      <alignment vertical="center"/>
    </xf>
    <xf numFmtId="165" fontId="4" fillId="0" borderId="19" xfId="0" applyNumberFormat="1" applyFont="1" applyBorder="1" applyAlignment="1">
      <alignment vertical="center"/>
    </xf>
    <xf numFmtId="165" fontId="4" fillId="0" borderId="20" xfId="0" applyNumberFormat="1" applyFont="1" applyBorder="1" applyAlignment="1">
      <alignment horizontal="right" vertical="center"/>
    </xf>
    <xf numFmtId="166" fontId="4" fillId="0" borderId="21" xfId="0" applyNumberFormat="1" applyFont="1" applyBorder="1" applyAlignment="1">
      <alignment vertical="center"/>
    </xf>
    <xf numFmtId="0" fontId="5" fillId="5" borderId="22" xfId="0" applyFont="1" applyFill="1" applyBorder="1" applyAlignment="1">
      <alignment horizontal="left" vertical="center"/>
    </xf>
    <xf numFmtId="0" fontId="5" fillId="5" borderId="23" xfId="0" applyFont="1" applyFill="1" applyBorder="1" applyAlignment="1">
      <alignment horizontal="left" vertical="center"/>
    </xf>
    <xf numFmtId="0" fontId="5" fillId="5" borderId="23" xfId="0" applyFont="1" applyFill="1" applyBorder="1" applyAlignment="1">
      <alignment horizontal="right" vertical="center"/>
    </xf>
    <xf numFmtId="0" fontId="5" fillId="5" borderId="23" xfId="0" applyFont="1" applyFill="1" applyBorder="1" applyAlignment="1">
      <alignment horizontal="right" vertical="center" wrapText="1"/>
    </xf>
    <xf numFmtId="0" fontId="5" fillId="5" borderId="24" xfId="0" applyFont="1" applyFill="1" applyBorder="1" applyAlignment="1">
      <alignment horizontal="right" vertical="center" wrapText="1"/>
    </xf>
    <xf numFmtId="167" fontId="0" fillId="0" borderId="25" xfId="0" applyNumberFormat="1" applyFont="1" applyBorder="1" applyAlignment="1">
      <alignment horizontal="center" vertical="center"/>
    </xf>
    <xf numFmtId="0" fontId="0" fillId="0" borderId="26" xfId="0" applyNumberFormat="1" applyFont="1" applyBorder="1" applyAlignment="1">
      <alignment horizontal="left" vertical="center"/>
    </xf>
    <xf numFmtId="165" fontId="0" fillId="0" borderId="26" xfId="0" applyNumberFormat="1" applyFont="1" applyBorder="1" applyAlignment="1">
      <alignment horizontal="right" vertical="center"/>
    </xf>
    <xf numFmtId="9" fontId="6" fillId="0" borderId="26" xfId="0" applyNumberFormat="1" applyFont="1" applyBorder="1" applyAlignment="1">
      <alignment horizontal="center" vertical="center"/>
    </xf>
    <xf numFmtId="165" fontId="0" fillId="0" borderId="27" xfId="0" applyNumberFormat="1" applyFont="1" applyBorder="1" applyAlignment="1">
      <alignment horizontal="right" vertical="center"/>
    </xf>
    <xf numFmtId="0" fontId="7" fillId="6" borderId="25" xfId="0" applyNumberFormat="1" applyFont="1" applyFill="1" applyBorder="1" applyAlignment="1">
      <alignment horizontal="center" vertical="center" wrapText="1"/>
    </xf>
    <xf numFmtId="0" fontId="7" fillId="6" borderId="26" xfId="0" applyNumberFormat="1" applyFont="1" applyFill="1" applyBorder="1" applyAlignment="1">
      <alignment horizontal="center" vertical="center"/>
    </xf>
    <xf numFmtId="165" fontId="7" fillId="6" borderId="26" xfId="0" applyNumberFormat="1" applyFont="1" applyFill="1" applyBorder="1" applyAlignment="1">
      <alignment horizontal="center" vertical="center"/>
    </xf>
    <xf numFmtId="165" fontId="7" fillId="6" borderId="26" xfId="0" applyNumberFormat="1" applyFont="1" applyFill="1" applyBorder="1" applyAlignment="1">
      <alignment horizontal="right" vertical="center" wrapText="1"/>
    </xf>
    <xf numFmtId="165" fontId="7" fillId="6" borderId="27" xfId="0" applyNumberFormat="1" applyFont="1" applyFill="1" applyBorder="1" applyAlignment="1">
      <alignment horizontal="center" vertical="center" wrapText="1"/>
    </xf>
    <xf numFmtId="0" fontId="8" fillId="0" borderId="25" xfId="0" applyNumberFormat="1" applyFont="1" applyBorder="1" applyAlignment="1">
      <alignment horizontal="left" vertical="center"/>
    </xf>
    <xf numFmtId="0" fontId="8" fillId="0" borderId="26" xfId="0" applyNumberFormat="1" applyFont="1" applyBorder="1" applyAlignment="1">
      <alignment horizontal="left" vertical="center" wrapText="1"/>
    </xf>
    <xf numFmtId="0" fontId="8" fillId="0" borderId="26" xfId="0" applyNumberFormat="1" applyFont="1" applyBorder="1" applyAlignment="1">
      <alignment horizontal="left" vertical="center"/>
    </xf>
    <xf numFmtId="165" fontId="8" fillId="0" borderId="26" xfId="0" applyNumberFormat="1" applyFont="1" applyBorder="1" applyAlignment="1">
      <alignment horizontal="right" vertical="center"/>
    </xf>
    <xf numFmtId="165" fontId="8" fillId="0" borderId="26" xfId="0" applyNumberFormat="1" applyFont="1" applyBorder="1" applyAlignment="1">
      <alignment horizontal="center" vertical="center"/>
    </xf>
    <xf numFmtId="165" fontId="8" fillId="0" borderId="27" xfId="0" applyNumberFormat="1" applyFont="1" applyBorder="1" applyAlignment="1">
      <alignment horizontal="right" vertical="center"/>
    </xf>
    <xf numFmtId="0" fontId="0" fillId="0" borderId="28" xfId="0" applyFont="1" applyBorder="1" applyAlignment="1"/>
    <xf numFmtId="0" fontId="0" fillId="0" borderId="29" xfId="0" applyFont="1" applyBorder="1" applyAlignment="1"/>
    <xf numFmtId="165" fontId="2" fillId="0" borderId="29" xfId="0" applyNumberFormat="1" applyFont="1" applyBorder="1" applyAlignment="1"/>
    <xf numFmtId="165" fontId="2" fillId="0" borderId="29" xfId="0" applyNumberFormat="1" applyFont="1" applyBorder="1" applyAlignment="1">
      <alignment horizontal="right" vertical="center"/>
    </xf>
    <xf numFmtId="165" fontId="2" fillId="0" borderId="30" xfId="0" applyNumberFormat="1" applyFont="1" applyBorder="1" applyAlignment="1">
      <alignment horizontal="right" vertical="center"/>
    </xf>
  </cellXfs>
  <cellStyles count="1">
    <cellStyle name="Normal" xfId="0" builtinId="0"/>
  </cellStyles>
  <dxfs count="6">
    <dxf>
      <font>
        <b/>
        <i/>
        <color rgb="FFC00000"/>
      </font>
    </dxf>
    <dxf>
      <font>
        <b/>
        <i val="0"/>
        <color rgb="FFE36C09"/>
      </font>
    </dxf>
    <dxf>
      <font>
        <b/>
        <i val="0"/>
        <color rgb="FF31859B"/>
      </font>
    </dxf>
    <dxf>
      <font>
        <b/>
        <i val="0"/>
        <color rgb="FF17365D"/>
      </font>
    </dxf>
    <dxf>
      <font>
        <b/>
        <i val="0"/>
      </font>
    </dxf>
    <dxf>
      <font>
        <b val="0"/>
        <i val="0"/>
      </font>
    </dxf>
  </dxfs>
  <tableStyles count="0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Relationship Id="rId6" Type="http://schemas.openxmlformats.org/officeDocument/2006/relationships/customXml" Target="/customXML/dataSources.xml" /></Relationships>
</file>

<file path=xl/charts/chart1.xml><?xml version="1.0" encoding="utf-8"?>
<c:chartSpace xmlns:c="http://schemas.openxmlformats.org/drawingml/2006/chart" xmlns:r="http://schemas.openxmlformats.org/officeDocument/2006/relationships" xmlns:a="http://schemas.openxmlformats.org/drawingml/2006/main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'53264'!$C$9</c:f>
              <c:strCache>
                <c:ptCount val="1"/>
                <c:pt idx="0">
                  <c:v>TARGET</c:v>
                </c:pt>
              </c:strCache>
            </c:strRef>
          </c:tx>
          <c:invertIfNegative val="0"/>
          <c:cat>
            <c:strRef>
              <c:f>'53264'!$B$10:$B$12</c:f>
              <c:strCache>
                <c:ptCount val="3"/>
                <c:pt idx="0">
                  <c:v>MONTH</c:v>
                </c:pt>
                <c:pt idx="1">
                  <c:v>QUARTER</c:v>
                </c:pt>
                <c:pt idx="2">
                  <c:v>YEAR</c:v>
                </c:pt>
              </c:strCache>
            </c:strRef>
          </c:cat>
          <c:val>
            <c:numRef>
              <c:f>'53264'!$C$10:$C$12</c:f>
              <c:numCache>
                <c:formatCode>_(* #,##0_);_(* (#,##0);_(* "-"??_);_(@_)</c:formatCode>
                <c:ptCount val="3"/>
                <c:pt idx="0" formatCode="_(* #,##0_);_(* (#,##0);_(* &quot;-&quot;??_);_(@_)">
                  <c:v>0</c:v>
                </c:pt>
                <c:pt idx="1" formatCode="_(* #,##0_);_(* (#,##0);_(* &quot;-&quot;??_);_(@_)">
                  <c:v>0</c:v>
                </c:pt>
                <c:pt idx="2" formatCode="_(* #,##0_);_(* (#,##0);_(* &quot;-&quot;??_);_(@_)">
                  <c:v>0</c:v>
                </c:pt>
              </c:numCache>
            </c:numRef>
          </c:val>
        </c:ser>
        <c:ser>
          <c:idx val="1"/>
          <c:order val="1"/>
          <c:tx>
            <c:strRef>
              <c:f>'53264'!$D$9</c:f>
              <c:strCache>
                <c:ptCount val="1"/>
                <c:pt idx="0">
                  <c:v>AR</c:v>
                </c:pt>
              </c:strCache>
            </c:strRef>
          </c:tx>
          <c:invertIfNegative val="0"/>
          <c:cat>
            <c:strRef>
              <c:f>'53264'!$B$10:$B$12</c:f>
              <c:strCache>
                <c:ptCount val="3"/>
                <c:pt idx="0">
                  <c:v>MONTH</c:v>
                </c:pt>
                <c:pt idx="1">
                  <c:v>QUARTER</c:v>
                </c:pt>
                <c:pt idx="2">
                  <c:v>YEAR</c:v>
                </c:pt>
              </c:strCache>
            </c:strRef>
          </c:cat>
          <c:val>
            <c:numRef>
              <c:f>'53264'!$D$10:$D$12</c:f>
              <c:numCache>
                <c:formatCode>_(* #,##0_);_(* (#,##0);_(* "-"??_);_(@_)</c:formatCode>
                <c:ptCount val="3"/>
                <c:pt idx="0" formatCode="_(* #,##0_);_(* (#,##0);_(* &quot;-&quot;??_);_(@_)">
                  <c:v>0</c:v>
                </c:pt>
                <c:pt idx="1" formatCode="_(* #,##0_);_(* (#,##0);_(* &quot;-&quot;??_);_(@_)">
                  <c:v>0</c:v>
                </c:pt>
                <c:pt idx="2" formatCode="_(* #,##0_);_(* (#,##0);_(* &quot;-&quot;??_);_(@_)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1"/>
        <c:axPos val="b"/>
        <c:numFmt formatCode="_(* #,##0_);_(* (#,##0);_(* &quot;-&quot;??_);_(@_)" sourceLinked="1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1"/>
        <c:axPos val="l"/>
        <c:majorGridlines/>
        <c:numFmt formatCode="_(* #,##0_);_(* (#,##0);_(* &quot;-&quot;??_);_(@_)" sourceLinked="1"/>
        <c:majorTickMark val="out"/>
        <c:minorTickMark val="none"/>
        <c:tickLblPos val="nextTo"/>
        <c:crossAx val="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l="0.7" r="0.7" t="0.75" b="0.75" header="0.3" footer="0.3"/>
    <c:pageSetup/>
  </c:printSettings>
</c:chartSpace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3</xdr:row>
      <xdr:rowOff>19050</xdr:rowOff>
    </xdr:from>
    <xdr:to>
      <xdr:col>10</xdr:col>
      <xdr:colOff>838200</xdr:colOff>
      <xdr:row>11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 topLeftCell="A3">
      <selection activeCell="L10" sqref="L10"/>
    </sheetView>
  </sheetViews>
  <sheetFormatPr defaultRowHeight="15" outlineLevelRow="1"/>
  <cols>
    <col min="1" max="1" width="11.43" customWidth="1"/>
    <col min="2" max="2" width="22.29" customWidth="1"/>
    <col min="3" max="3" width="15.14" customWidth="1"/>
    <col min="4" max="4" width="15.14" customWidth="1"/>
    <col min="5" max="5" width="7.57" customWidth="1"/>
    <col min="6" max="6" width="12.71" customWidth="1"/>
    <col min="7" max="7" width="12.71" customWidth="1"/>
    <col min="8" max="8" width="12.71" customWidth="1"/>
    <col min="9" max="9" width="12.71" customWidth="1"/>
    <col min="10" max="10" width="12.71" customWidth="1"/>
    <col min="11" max="11" width="12.71" customWidth="1"/>
  </cols>
  <sheetData>
    <row r="1">
      <c r="A1" t="s">
        <v>0</v>
      </c>
      <c r="C1" s="1" t="s">
        <v>1</v>
      </c>
      <c r="D1" s="1"/>
      <c r="E1" s="1"/>
    </row>
    <row r="2">
      <c r="C2" s="2" t="s">
        <v>2</v>
      </c>
      <c r="D2" s="3">
        <f ca="1">NOW()</f>
        <v>43550.395284173726</v>
      </c>
      <c r="G2" s="4" t="s">
        <v>3</v>
      </c>
      <c r="H2" s="5" t="str">
        <f>FIELD("FROM_DATE")</f>
        <v>[FROM_DATE]</v>
      </c>
      <c r="J2" s="4" t="s">
        <v>4</v>
      </c>
      <c r="K2" s="5" t="str">
        <f>FIELD("TO_DATE")</f>
        <v>[TO_DATE]</v>
      </c>
    </row>
    <row r="4">
      <c r="B4" s="6" t="s">
        <v>5</v>
      </c>
      <c r="C4" s="7" t="str">
        <f>FIELD("SALE_MAN")</f>
        <v>[SALE_MAN]</v>
      </c>
      <c r="D4" s="7"/>
      <c r="E4" s="8"/>
      <c r="G4" s="9"/>
      <c r="H4" s="9"/>
      <c r="I4" s="9"/>
      <c r="J4" s="9"/>
      <c r="K4" s="9"/>
    </row>
    <row r="5">
      <c r="B5" s="10" t="s">
        <v>6</v>
      </c>
      <c r="C5" s="11" t="str">
        <f>FIELD("FULL_NAME")</f>
        <v>[FULL_NAME]</v>
      </c>
      <c r="D5" s="11"/>
      <c r="E5" s="12"/>
      <c r="G5" s="9"/>
      <c r="H5" s="9"/>
      <c r="I5" s="9"/>
      <c r="J5" s="9"/>
      <c r="K5" s="9"/>
    </row>
    <row r="6">
      <c r="B6" s="10" t="s">
        <v>7</v>
      </c>
      <c r="C6" s="11" t="str">
        <f>FIELD("description")</f>
        <v>[description]</v>
      </c>
      <c r="D6" s="11"/>
      <c r="E6" s="12"/>
      <c r="G6" s="9"/>
      <c r="H6" s="9"/>
      <c r="I6" s="9"/>
      <c r="J6" s="9"/>
      <c r="K6" s="9"/>
    </row>
    <row r="7">
      <c r="B7" s="13" t="s">
        <v>8</v>
      </c>
      <c r="C7" s="14" t="str">
        <f>FIELD("ZONE1")</f>
        <v>[ZONE1]</v>
      </c>
      <c r="D7" s="14"/>
      <c r="E7" s="15"/>
      <c r="G7" s="9"/>
      <c r="H7" s="9"/>
      <c r="I7" s="9"/>
      <c r="J7" s="9"/>
      <c r="K7" s="9"/>
    </row>
    <row r="8">
      <c r="C8" s="16"/>
      <c r="G8" s="9"/>
      <c r="H8" s="9"/>
      <c r="I8" s="9"/>
      <c r="J8" s="9"/>
      <c r="K8" s="9"/>
    </row>
    <row r="9">
      <c r="B9" s="17" t="s">
        <v>9</v>
      </c>
      <c r="C9" s="18" t="s">
        <v>10</v>
      </c>
      <c r="D9" s="19" t="s">
        <v>11</v>
      </c>
      <c r="E9" s="20" t="s">
        <v>12</v>
      </c>
      <c r="G9" s="9"/>
      <c r="H9" s="9"/>
      <c r="I9" s="9"/>
      <c r="J9" s="9"/>
      <c r="K9" s="9"/>
    </row>
    <row r="10">
      <c r="B10" s="21" t="s">
        <v>13</v>
      </c>
      <c r="C10" s="22" t="str">
        <f>FIELD("M_TARGET")</f>
        <v>[M_TARGET]</v>
      </c>
      <c r="D10" s="22" t="str">
        <f>FIELD("M_AR")</f>
        <v>[M_AR]</v>
      </c>
      <c r="E10" s="23">
        <f>IFERROR(D10/C10,0)</f>
        <v>0</v>
      </c>
      <c r="G10" s="9"/>
      <c r="H10" s="9"/>
      <c r="I10" s="9"/>
      <c r="J10" s="9"/>
      <c r="K10" s="9"/>
    </row>
    <row r="11">
      <c r="B11" s="21" t="s">
        <v>14</v>
      </c>
      <c r="C11" s="22" t="str">
        <f>FIELD("Q_TARGET")</f>
        <v>[Q_TARGET]</v>
      </c>
      <c r="D11" s="22" t="str">
        <f>FIELD("Q_AR")</f>
        <v>[Q_AR]</v>
      </c>
      <c r="E11" s="23">
        <f>IFERROR(D11/C11,0)</f>
        <v>0</v>
      </c>
      <c r="G11" s="9"/>
      <c r="H11" s="9"/>
      <c r="I11" s="9"/>
      <c r="J11" s="9"/>
      <c r="K11" s="9"/>
    </row>
    <row r="12">
      <c r="B12" s="24" t="s">
        <v>15</v>
      </c>
      <c r="C12" s="25" t="str">
        <f>FIELD("Y_TARGET")</f>
        <v>[Y_TARGET]</v>
      </c>
      <c r="D12" s="25" t="str">
        <f>FIELD("Y_AR")</f>
        <v>[Y_AR]</v>
      </c>
      <c r="E12" s="26">
        <f>IFERROR(D12/C12,0)</f>
        <v>0</v>
      </c>
      <c r="G12" s="9"/>
      <c r="H12" s="9"/>
      <c r="I12" s="9"/>
      <c r="J12" s="9"/>
      <c r="K12" s="9"/>
    </row>
    <row r="14">
      <c r="A14" s="27" t="s">
        <v>16</v>
      </c>
      <c r="B14" s="28" t="s">
        <v>17</v>
      </c>
      <c r="C14" s="29" t="s">
        <v>10</v>
      </c>
      <c r="D14" s="29" t="s">
        <v>11</v>
      </c>
      <c r="E14" s="29" t="s">
        <v>12</v>
      </c>
      <c r="F14" s="30" t="s">
        <v>18</v>
      </c>
      <c r="G14" s="30" t="s">
        <v>19</v>
      </c>
      <c r="H14" s="30" t="s">
        <v>20</v>
      </c>
      <c r="I14" s="30" t="s">
        <v>21</v>
      </c>
      <c r="J14" s="30" t="s">
        <v>22</v>
      </c>
      <c r="K14" s="31" t="s">
        <v>23</v>
      </c>
    </row>
    <row r="15" ht="19.5" customHeight="1">
      <c r="A15" s="32" t="str">
        <f>FIELD("IN_MONTH")</f>
        <v>[IN_MONTH]</v>
      </c>
      <c r="B15" s="33" t="str">
        <f>FIELD("name")</f>
        <v>[name]</v>
      </c>
      <c r="C15" s="34" t="str">
        <f>FIELD("TARGET")</f>
        <v>[TARGET]</v>
      </c>
      <c r="D15" s="34" t="str">
        <f>FIELD("AR")</f>
        <v>[AR]</v>
      </c>
      <c r="E15" s="35" t="str">
        <f>FIELD("KPI")</f>
        <v>[KPI]</v>
      </c>
      <c r="F15" s="34" t="str">
        <f>FIELD("IncentiveType1")</f>
        <v>[IncentiveType1]</v>
      </c>
      <c r="G15" s="34" t="str">
        <f>FIELD("IncentiveType2")</f>
        <v>[IncentiveType2]</v>
      </c>
      <c r="H15" s="34" t="str">
        <f>FIELD("IncentiveType3")</f>
        <v>[IncentiveType3]</v>
      </c>
      <c r="I15" s="34" t="str">
        <f>FIELD("IncentiveType4")</f>
        <v>[IncentiveType4]</v>
      </c>
      <c r="J15" s="34" t="str">
        <f>FIELD("BonusType1")</f>
        <v>[BonusType1]</v>
      </c>
      <c r="K15" s="36" t="str">
        <f>FIELD("IncentiveTotal")</f>
        <v>[IncentiveTotal]</v>
      </c>
    </row>
    <row r="16" outlineLevel="1" ht="35.25" customHeight="1">
      <c r="A16" s="37" t="s">
        <v>24</v>
      </c>
      <c r="B16" s="38" t="s">
        <v>25</v>
      </c>
      <c r="C16" s="38" t="s">
        <v>26</v>
      </c>
      <c r="D16" s="39" t="s">
        <v>27</v>
      </c>
      <c r="E16" s="39" t="s">
        <v>28</v>
      </c>
      <c r="F16" s="40" t="s">
        <v>29</v>
      </c>
      <c r="G16" s="40" t="s">
        <v>30</v>
      </c>
      <c r="H16" s="40" t="s">
        <v>31</v>
      </c>
      <c r="I16" s="40" t="s">
        <v>32</v>
      </c>
      <c r="J16" s="40" t="s">
        <v>33</v>
      </c>
      <c r="K16" s="41"/>
    </row>
    <row r="17" outlineLevel="1">
      <c r="A17" s="42" t="str">
        <f>FIELD("ma_kh")</f>
        <v>[ma_kh]</v>
      </c>
      <c r="B17" s="43" t="str">
        <f>FIELD("ten_kh")</f>
        <v>[ten_kh]</v>
      </c>
      <c r="C17" s="44" t="str">
        <f>FIELD("SALE_MAN_CHILD")</f>
        <v>[SALE_MAN_CHILD]</v>
      </c>
      <c r="D17" s="45" t="str">
        <f>FIELD("doanh_thu")</f>
        <v>[doanh_thu]</v>
      </c>
      <c r="E17" s="46" t="str">
        <f>FIELD("SERVICE_PERIOD")</f>
        <v>[SERVICE_PERIOD]</v>
      </c>
      <c r="F17" s="45" t="str">
        <f>FIELD("PriceType1")</f>
        <v>[PriceType1]</v>
      </c>
      <c r="G17" s="45" t="str">
        <f>FIELD("PriceType2")</f>
        <v>[PriceType2]</v>
      </c>
      <c r="H17" s="45" t="str">
        <f>FIELD("PriceType3")</f>
        <v>[PriceType3]</v>
      </c>
      <c r="I17" s="45" t="str">
        <f>FIELD("PriceType4")</f>
        <v>[PriceType4]</v>
      </c>
      <c r="J17" s="45">
        <f>IF(E17&lt;=3,D17,0)</f>
        <v>0</v>
      </c>
      <c r="K17" s="47"/>
    </row>
    <row r="18">
      <c r="A18" s="48"/>
      <c r="B18" s="49"/>
      <c r="C18" s="49"/>
      <c r="D18" s="49"/>
      <c r="E18" s="50"/>
      <c r="F18" s="50"/>
      <c r="G18" s="50"/>
      <c r="H18" s="50"/>
      <c r="I18" s="50"/>
      <c r="J18" s="51" t="s">
        <v>34</v>
      </c>
      <c r="K18" s="52">
        <f>SUM(RANGE($K$15))</f>
        <v>0</v>
      </c>
    </row>
  </sheetData>
  <mergeCells count="2">
    <mergeCell ref="B18:D18"/>
    <mergeCell ref="C1:E1"/>
  </mergeCells>
  <conditionalFormatting sqref="E15">
    <cfRule priority="1" dxfId="0" type="cellIs" operator="greaterThan">
      <formula>2</formula>
    </cfRule>
    <cfRule priority="2" dxfId="1" type="cellIs" operator="between">
      <formula>1.5</formula>
      <formula>2</formula>
    </cfRule>
    <cfRule priority="3" dxfId="2" type="cellIs" operator="between">
      <formula>1.2</formula>
      <formula>1.5</formula>
    </cfRule>
    <cfRule priority="4" dxfId="3" type="cellIs" operator="between">
      <formula>1</formula>
      <formula>1.2</formula>
    </cfRule>
    <cfRule priority="5" dxfId="4" type="cellIs" operator="between">
      <formula>0.8</formula>
      <formula>1</formula>
    </cfRule>
    <cfRule priority="6" dxfId="5" type="cellIs" operator="lessThan">
      <formula>0.8</formula>
    </cfRule>
  </conditionalFormatting>
  <printOptions horizontalCentered="1"/>
  <pageMargins left="0.25" right="0.25" top="0.25" bottom="0.25" header="0" footer="0"/>
  <pageSetup paperSize="9" orientation="landscape"/>
  <drawing r:id="rId1"/>
</worksheet>
</file>

<file path=customXML/dataSources.xml><?xml version="1.0" encoding="utf-8"?>
<MailMerge Default="0">
  <DataSources DataMember="nc_acc_kpi_kpi">
    <DataSource TypeName="DevExpress.DataAccess.Sql.SqlDataSource">
      <SqlDataSource>
        <Name>KEVN</Name>
        <Connection Name="localhost_kevncore_Connection" ProviderKey="MSSqlServer">
          <Parameters>
            <Parameter Name="server" Value="10.10.10.87"/>
            <Parameter Name="database" Value="kevncore"/>
            <Parameter Name="useIntegratedSecurity" Value="False"/>
            <Parameter Name="read only" Value="1"/>
            <Parameter Name="generateConnectionHelper" Value="false"/>
            <Parameter Name="userid" Value="kevncore"/>
            <Parameter Name="password" Value="Kevncore@2018@)!*"/>
          </Parameters>
        </Connection>
        <Query Type="SelectQuery" Name="nc_acc_kpi_kpi">
          <Tables>
            <Table Name="nc_acc_kpi_kpi" X="30" Y="30" Width="125" Height="514"/>
            <Table Name="nc_acc_kpi_setting" X="185" Y="30" Width="125" Height="400"/>
            <Relation Type="Inner" Parent="nc_acc_kpi_kpi" Nested="nc_acc_kpi_setting">
              <KeyColumn Parent="SettingType" Nested="id"/>
            </Relation>
          </Tables>
          <Columns>
            <Column Table="nc_acc_kpi_kpi" Name="SALE_MAN"/>
            <Column Table="nc_acc_kpi_kpi" Name="IN_MONTH"/>
            <Column Table="nc_acc_kpi_kpi" Name="AR"/>
            <Column Table="nc_acc_kpi_kpi" Name="IncentiveType1"/>
            <Column Table="nc_acc_kpi_kpi" Name="BonusType1"/>
            <Column Table="nc_acc_kpi_kpi" Name="IncentiveType2"/>
            <Column Table="nc_acc_kpi_kpi" Name="IncentiveType3"/>
            <Column Table="nc_acc_kpi_kpi" Name="IncentiveType4"/>
            <Column Table="nc_acc_kpi_kpi" Name="TARGET"/>
            <Column Table="nc_acc_kpi_kpi" Name="KPI"/>
            <Column Table="nc_acc_kpi_kpi" Name="IncentiveTotal"/>
            <Column Table="nc_acc_kpi_kpi" Name="SettingType"/>
            <Column Table="nc_acc_kpi_setting" Name="name"/>
            <Column Table="nc_acc_kpi_setting" Name="description"/>
          </Columns>
          <Sorting>
            <Column Table="nc_acc_kpi_kpi" Name="IN_MONTH"/>
          </Sorting>
          <Filter>[nc_acc_kpi_kpi.SALE_MAN] = '52999'</Filter>
          <GroupFilter/>
          <Meta X="20" Y="20" Width="100" Height="224"/>
        </Query>
        <Query Type="SelectQuery" Name="nc_acc_kpi_data">
          <Tables>
            <Table Name="nc_acc_kpi_data" X="30" Y="30" Width="125" Height="1274"/>
            <Table Name="nc_acc_kpi_customer" X="185" Y="30" Width="125" Height="305"/>
            <Table Name="nc_core_user" X="340" Y="30" Width="125" Height="495"/>
            <Relation Type="Inner" Parent="nc_acc_kpi_data" Nested="nc_acc_kpi_customer">
              <KeyColumn Parent="ma_kh" Nested="name"/>
            </Relation>
            <Relation Type="Inner" Parent="nc_acc_kpi_customer" Nested="nc_core_user">
              <KeyColumn Parent="user" Nested="username"/>
            </Relation>
          </Tables>
          <Columns>
            <Column Table="nc_acc_kpi_data" Name="ma_kh"/>
            <Column Table="nc_acc_kpi_data" Name="ten_kh"/>
            <Column Table="nc_acc_kpi_data" Name="join_date"/>
            <Column Table="nc_acc_kpi_data" Name="SERVICE_PERIOD"/>
            <Column Table="nc_acc_kpi_data" Name="PriceType1"/>
            <Column Table="nc_acc_kpi_data" Name="PriceType1A"/>
            <Column Table="nc_acc_kpi_data" Name="PriceType1B"/>
            <Column Table="nc_acc_kpi_data" Name="PriceType2"/>
            <Column Table="nc_acc_kpi_data" Name="PriceType2A"/>
            <Column Table="nc_acc_kpi_data" Name="PriceType2B"/>
            <Column Table="nc_acc_kpi_data" Name="PriceType3"/>
            <Column Table="nc_acc_kpi_data" Name="PriceType4"/>
            <Column Table="nc_acc_kpi_data" Name="in_month"/>
            <Column Table="nc_acc_kpi_data" Name="doanh_thu"/>
            <Column Table="nc_core_user" Name="firstname"/>
            <Column Table="nc_core_user" Name="lastname"/>
            <Column Table="nc_acc_kpi_customer" Name="user" Alias="SALE_MAN"/>
          </Columns>
          <Meta X="140" Y="20" Width="100" Height="326"/>
        </Query>
        <Relation Master="nc_acc_kpi_kpi" Detail="nc_acc_kpi_data">
          <KeyColumn Master="SALE_MAN" Detail="SALE_MAN"/>
        </Relation>
        <ResultSchema>
          <DataSet Name="KEVN">
            <View Name="nc_acc_kpi_kpi">
              <Field Name="SALE_MAN" Type="String"/>
              <Field Name="IN_MONTH" Type="DateTime"/>
              <Field Name="AR" Type="Decimal"/>
              <Field Name="IncentiveType1" Type="Decimal"/>
              <Field Name="BonusType1" Type="Int32"/>
              <Field Name="IncentiveType2" Type="Decimal"/>
              <Field Name="IncentiveType3" Type="Decimal"/>
              <Field Name="IncentiveType4" Type="Decimal"/>
              <Field Name="TARGET" Type="Decimal"/>
              <Field Name="KPI" Type="Decimal"/>
              <Field Name="IncentiveTotal" Type="Decimal"/>
              <Field Name="SettingType" Type="Int32"/>
              <Field Name="name" Type="String"/>
              <Field Name="description" Type="String"/>
            </View>
            <View Name="nc_acc_kpi_data">
              <Field Name="ma_kh" Type="String"/>
              <Field Name="ten_kh" Type="String"/>
              <Field Name="join_date" Type="DateTime"/>
              <Field Name="SERVICE_PERIOD" Type="Int32"/>
              <Field Name="PriceType1" Type="Decimal"/>
              <Field Name="PriceType1A" Type="Decimal"/>
              <Field Name="PriceType1B" Type="Decimal"/>
              <Field Name="PriceType2" Type="Decimal"/>
              <Field Name="PriceType2A" Type="Decimal"/>
              <Field Name="PriceType2B" Type="Decimal"/>
              <Field Name="PriceType3" Type="Decimal"/>
              <Field Name="PriceType4" Type="Decimal"/>
              <Field Name="in_month" Type="String"/>
              <Field Name="doanh_thu" Type="Decimal"/>
              <Field Name="firstname" Type="String"/>
              <Field Name="lastname" Type="String"/>
              <Field Name="SALE_MAN" Type="String"/>
            </View>
            <Relation Master="nc_acc_kpi_kpi" Detail="nc_acc_kpi_data">
              <KeyColumn Master="SALE_MAN" Detail="SALE_MAN"/>
            </Relation>
          </DataSet>
        </ResultSchema>
        <ConnectionOptions CloseConnection="true"/>
      </SqlDataSource>
    </DataSource>
  </DataSources>
</MailMerge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THINHKERRY\Thinh</dc:creator>
  <cp:lastModifiedBy>THINHKERRY\Thinh</cp:lastModifiedBy>
  <cp:lastPrinted>2019-03-25T10:24:21Z</cp:lastPrinted>
  <dcterms:created xsi:type="dcterms:W3CDTF">2019-03-22T04:30:57Z</dcterms:created>
  <dcterms:modified xsi:type="dcterms:W3CDTF">2019-03-26T02:31:48Z</dcterms:modified>
</cp:coreProperties>
</file>