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lassifica" sheetId="1" r:id="rId4"/>
  </sheets>
</workbook>
</file>

<file path=xl/sharedStrings.xml><?xml version="1.0" encoding="utf-8"?>
<sst xmlns="http://schemas.openxmlformats.org/spreadsheetml/2006/main" uniqueCount="60">
  <si>
    <t>2015-2016</t>
  </si>
  <si>
    <t>PALMARES</t>
  </si>
  <si>
    <t>Pos</t>
  </si>
  <si>
    <t>Giocatore</t>
  </si>
  <si>
    <t>Squadra</t>
  </si>
  <si>
    <t>G</t>
  </si>
  <si>
    <t>V</t>
  </si>
  <si>
    <t>P</t>
  </si>
  <si>
    <t>N</t>
  </si>
  <si>
    <t>G+</t>
  </si>
  <si>
    <t>G-</t>
  </si>
  <si>
    <t>PT</t>
  </si>
  <si>
    <t>TOT</t>
  </si>
  <si>
    <t>IC</t>
  </si>
  <si>
    <t>Bilancio</t>
  </si>
  <si>
    <t>LSM</t>
  </si>
  <si>
    <t>TBM (ex CSM)</t>
  </si>
  <si>
    <t>TC</t>
  </si>
  <si>
    <t>Andrea Benadì</t>
  </si>
  <si>
    <t>Benathinaikos FC</t>
  </si>
  <si>
    <t>Damiano Cerini</t>
  </si>
  <si>
    <t>PSV Endovena</t>
  </si>
  <si>
    <t>Tommaso Marchiori</t>
  </si>
  <si>
    <t>CSKA Marchio</t>
  </si>
  <si>
    <t>Jacopo De Santis</t>
  </si>
  <si>
    <t>Bayern Minchien</t>
  </si>
  <si>
    <t>Matteo Casamenti</t>
  </si>
  <si>
    <t>Realcolizzati</t>
  </si>
  <si>
    <t>Leonardo Spagnoli</t>
  </si>
  <si>
    <t>Dinamo Spagno</t>
  </si>
  <si>
    <t>Matteo Ilarioni</t>
  </si>
  <si>
    <t>Dortmund Zazze</t>
  </si>
  <si>
    <t>Andrea Massai</t>
  </si>
  <si>
    <t>Massaspor</t>
  </si>
  <si>
    <t>Tommaso Scarlatti</t>
  </si>
  <si>
    <t>Sporting Scarla</t>
  </si>
  <si>
    <t>Cosimo Petrioli</t>
  </si>
  <si>
    <t>Herta Vernello</t>
  </si>
  <si>
    <t>2016-2017</t>
  </si>
  <si>
    <t>Marester United</t>
  </si>
  <si>
    <t>Zenit San Petrioli</t>
  </si>
  <si>
    <t>De Santos</t>
  </si>
  <si>
    <t>Espagnol</t>
  </si>
  <si>
    <t>David Celli</t>
  </si>
  <si>
    <t>Leicellister City</t>
  </si>
  <si>
    <t>2017-2018</t>
  </si>
  <si>
    <t>Coppaenaghen</t>
  </si>
  <si>
    <t>Marchiester City</t>
  </si>
  <si>
    <t>Scardiff City</t>
  </si>
  <si>
    <t>Zevienoord</t>
  </si>
  <si>
    <t>2018-2019</t>
  </si>
  <si>
    <t>Fiorentila</t>
  </si>
  <si>
    <t>2019-2020</t>
  </si>
  <si>
    <t>G+ / Anno</t>
  </si>
  <si>
    <t>G- / Anno</t>
  </si>
  <si>
    <t>%V</t>
  </si>
  <si>
    <t>PT / Anno</t>
  </si>
  <si>
    <t>TOT  / Anno</t>
  </si>
  <si>
    <t>Pos / Anno</t>
  </si>
  <si>
    <t>0.2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</si>
</sst>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"/>
    <numFmt numFmtId="60" formatCode="[$€-2]0.00"/>
    <numFmt numFmtId="61" formatCode="#,##0%"/>
    <numFmt numFmtId="62" formatCode="#,##0.0"/>
    <numFmt numFmtId="63" formatCode="[$€-2]#,##0.00"/>
  </numFmts>
  <fonts count="20">
    <font>
      <sz val="10"/>
      <color indexed="8"/>
      <name val="Avenir Next Regular"/>
    </font>
    <font>
      <sz val="12"/>
      <color indexed="9"/>
      <name val="Avenir Next Regular"/>
    </font>
    <font>
      <b val="1"/>
      <sz val="12"/>
      <color indexed="10"/>
      <name val="Superclarendon Regular"/>
    </font>
    <font>
      <sz val="12"/>
      <color indexed="11"/>
      <name val="Avenir Next Demi Bold"/>
    </font>
    <font>
      <b val="1"/>
      <sz val="12"/>
      <color indexed="12"/>
      <name val="Avenir Next Regular"/>
    </font>
    <font>
      <b val="1"/>
      <sz val="16"/>
      <color indexed="11"/>
      <name val="Avenir Next Regular"/>
    </font>
    <font>
      <sz val="10"/>
      <color indexed="11"/>
      <name val="Avenir Next Demi Bold"/>
    </font>
    <font>
      <b val="1"/>
      <sz val="12"/>
      <color indexed="11"/>
      <name val="Avenir Next Regular"/>
    </font>
    <font>
      <b val="1"/>
      <sz val="12"/>
      <color indexed="9"/>
      <name val="Avenir Next Regular"/>
    </font>
    <font>
      <sz val="12"/>
      <color indexed="12"/>
      <name val="Avenir Next Demi Bold"/>
    </font>
    <font>
      <b val="1"/>
      <sz val="17"/>
      <color indexed="11"/>
      <name val="Avenir Next Regular"/>
    </font>
    <font>
      <sz val="12"/>
      <color indexed="12"/>
      <name val="Avenir Next Regular"/>
    </font>
    <font>
      <sz val="12"/>
      <color indexed="21"/>
      <name val="Avenir Next Regular"/>
    </font>
    <font>
      <sz val="16"/>
      <color indexed="23"/>
      <name val="Avenir Next Demi Bold"/>
    </font>
    <font>
      <sz val="16"/>
      <color indexed="23"/>
      <name val="Avenir Next Regular"/>
    </font>
    <font>
      <b val="1"/>
      <sz val="16"/>
      <color indexed="23"/>
      <name val="Avenir Next Regular"/>
    </font>
    <font>
      <sz val="14"/>
      <color indexed="8"/>
      <name val="Avenir Next Demi Bold"/>
    </font>
    <font>
      <b val="1"/>
      <sz val="14"/>
      <color indexed="11"/>
      <name val="Avenir Next Regular"/>
    </font>
    <font>
      <b val="1"/>
      <sz val="14"/>
      <color indexed="12"/>
      <name val="Avenir Next Regular"/>
    </font>
    <font>
      <sz val="10"/>
      <color indexed="12"/>
      <name val="Avenir Next Regular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7"/>
        <bgColor auto="1"/>
      </patternFill>
    </fill>
  </fills>
  <borders count="67">
    <border>
      <left/>
      <right/>
      <top/>
      <bottom/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4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medium">
        <color indexed="1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 style="thin">
        <color indexed="16"/>
      </right>
      <top style="medium">
        <color indexed="11"/>
      </top>
      <bottom/>
      <diagonal/>
    </border>
    <border>
      <left style="thin">
        <color indexed="16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3"/>
      </right>
      <top style="thin">
        <color indexed="14"/>
      </top>
      <bottom/>
      <diagonal/>
    </border>
    <border>
      <left style="thin">
        <color indexed="13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1"/>
      </right>
      <top/>
      <bottom style="thin">
        <color indexed="14"/>
      </bottom>
      <diagonal/>
    </border>
    <border>
      <left style="thin">
        <color indexed="11"/>
      </left>
      <right style="thin">
        <color indexed="16"/>
      </right>
      <top/>
      <bottom style="thin">
        <color indexed="14"/>
      </bottom>
      <diagonal/>
    </border>
    <border>
      <left style="thin">
        <color indexed="16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3"/>
      </right>
      <top/>
      <bottom style="thin">
        <color indexed="14"/>
      </bottom>
      <diagonal/>
    </border>
    <border>
      <left style="thin">
        <color indexed="14"/>
      </left>
      <right>
        <color indexed="21"/>
      </right>
      <top style="thin">
        <color indexed="14"/>
      </top>
      <bottom style="thin">
        <color indexed="14"/>
      </bottom>
      <diagonal/>
    </border>
    <border>
      <left>
        <color indexed="21"/>
      </left>
      <right>
        <color indexed="21"/>
      </right>
      <top style="thin">
        <color indexed="14"/>
      </top>
      <bottom style="thin">
        <color indexed="14"/>
      </bottom>
      <diagonal/>
    </border>
    <border>
      <left>
        <color indexed="21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1"/>
      </right>
      <top style="thin">
        <color indexed="14"/>
      </top>
      <bottom/>
      <diagonal/>
    </border>
    <border>
      <left style="thin">
        <color indexed="11"/>
      </left>
      <right style="thin">
        <color indexed="16"/>
      </right>
      <top style="thin">
        <color indexed="14"/>
      </top>
      <bottom/>
      <diagonal/>
    </border>
    <border>
      <left style="thin">
        <color indexed="16"/>
      </left>
      <right/>
      <top style="thin">
        <color indexed="14"/>
      </top>
      <bottom/>
      <diagonal/>
    </border>
    <border>
      <left style="thin">
        <color indexed="11"/>
      </left>
      <right style="thin">
        <color indexed="16"/>
      </right>
      <top/>
      <bottom>
        <color indexed="21"/>
      </bottom>
      <diagonal/>
    </border>
    <border>
      <left>
        <color indexed="21"/>
      </left>
      <right>
        <color indexed="21"/>
      </right>
      <top>
        <color indexed="21"/>
      </top>
      <bottom>
        <color indexed="21"/>
      </bottom>
      <diagonal/>
    </border>
    <border>
      <left style="thin">
        <color indexed="14"/>
      </left>
      <right style="thin">
        <color indexed="14"/>
      </right>
      <top>
        <color indexed="21"/>
      </top>
      <bottom style="thin">
        <color indexed="14"/>
      </bottom>
      <diagonal/>
    </border>
    <border>
      <left style="thin">
        <color indexed="13"/>
      </left>
      <right style="thin">
        <color indexed="11"/>
      </right>
      <top/>
      <bottom style="medium">
        <color indexed="11"/>
      </bottom>
      <diagonal/>
    </border>
    <border>
      <left style="thin">
        <color indexed="11"/>
      </left>
      <right style="thin">
        <color indexed="16"/>
      </right>
      <top/>
      <bottom style="medium">
        <color indexed="11"/>
      </bottom>
      <diagonal/>
    </border>
    <border>
      <left style="thin">
        <color indexed="16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3"/>
      </right>
      <top/>
      <bottom style="medium">
        <color indexed="11"/>
      </bottom>
      <diagonal/>
    </border>
    <border>
      <left style="thin">
        <color indexed="13"/>
      </left>
      <right/>
      <top style="medium">
        <color indexed="11"/>
      </top>
      <bottom style="thin">
        <color indexed="13"/>
      </bottom>
      <diagonal/>
    </border>
    <border>
      <left/>
      <right/>
      <top style="medium">
        <color indexed="11"/>
      </top>
      <bottom style="thin">
        <color indexed="13"/>
      </bottom>
      <diagonal/>
    </border>
    <border>
      <left/>
      <right style="thin">
        <color indexed="13"/>
      </right>
      <top style="medium">
        <color indexed="11"/>
      </top>
      <bottom style="thin">
        <color indexed="13"/>
      </bottom>
      <diagonal/>
    </border>
    <border>
      <left/>
      <right style="thin">
        <color indexed="25"/>
      </right>
      <top style="thin">
        <color indexed="14"/>
      </top>
      <bottom style="thin">
        <color indexed="26"/>
      </bottom>
      <diagonal/>
    </border>
    <border>
      <left style="thin">
        <color indexed="25"/>
      </left>
      <right style="thin">
        <color indexed="26"/>
      </right>
      <top style="thin">
        <color indexed="1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14"/>
      </top>
      <bottom style="thin">
        <color indexed="26"/>
      </bottom>
      <diagonal/>
    </border>
    <border>
      <left style="thin">
        <color indexed="26"/>
      </left>
      <right/>
      <top style="thin">
        <color indexed="14"/>
      </top>
      <bottom style="thin">
        <color indexed="26"/>
      </bottom>
      <diagonal/>
    </border>
    <border>
      <left/>
      <right style="thin">
        <color indexed="25"/>
      </right>
      <top style="thin">
        <color indexed="26"/>
      </top>
      <bottom style="thin">
        <color indexed="26"/>
      </bottom>
      <diagonal/>
    </border>
    <border>
      <left style="thin">
        <color indexed="25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  <border>
      <left/>
      <right style="thin">
        <color indexed="25"/>
      </right>
      <top style="thin">
        <color indexed="26"/>
      </top>
      <bottom>
        <color indexed="21"/>
      </bottom>
      <diagonal/>
    </border>
    <border>
      <left style="thin">
        <color indexed="25"/>
      </left>
      <right style="thin">
        <color indexed="26"/>
      </right>
      <top style="thin">
        <color indexed="26"/>
      </top>
      <bottom>
        <color indexed="21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>
        <color indexed="21"/>
      </bottom>
      <diagonal/>
    </border>
    <border>
      <left>
        <color indexed="21"/>
      </left>
      <right>
        <color indexed="21"/>
      </right>
      <top>
        <color indexed="21"/>
      </top>
      <bottom style="thin">
        <color indexed="26"/>
      </bottom>
      <diagonal/>
    </border>
    <border>
      <left>
        <color indexed="21"/>
      </left>
      <right style="thin">
        <color indexed="14"/>
      </right>
      <top>
        <color indexed="21"/>
      </top>
      <bottom style="thin">
        <color indexed="26"/>
      </bottom>
      <diagonal/>
    </border>
    <border>
      <left style="thin">
        <color indexed="14"/>
      </left>
      <right style="thin">
        <color indexed="14"/>
      </right>
      <top>
        <color indexed="21"/>
      </top>
      <bottom style="thin">
        <color indexed="26"/>
      </bottom>
      <diagonal/>
    </border>
    <border>
      <left style="thin">
        <color indexed="14"/>
      </left>
      <right>
        <color indexed="21"/>
      </right>
      <top>
        <color indexed="21"/>
      </top>
      <bottom style="thin">
        <color indexed="26"/>
      </bottom>
      <diagonal/>
    </border>
    <border>
      <left>
        <color indexed="21"/>
      </left>
      <right>
        <color indexed="21"/>
      </right>
      <top>
        <color indexed="21"/>
      </top>
      <bottom/>
      <diagonal/>
    </border>
    <border>
      <left>
        <color indexed="21"/>
      </left>
      <right>
        <color indexed="21"/>
      </right>
      <top style="thin">
        <color indexed="26"/>
      </top>
      <bottom/>
      <diagonal/>
    </border>
    <border>
      <left>
        <color indexed="21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/>
      <top style="thin">
        <color indexed="26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2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59" fontId="4" fillId="2" borderId="2" applyNumberFormat="1" applyFont="1" applyFill="1" applyBorder="1" applyAlignment="1" applyProtection="0">
      <alignment horizontal="center" vertical="top" wrapText="1"/>
    </xf>
    <xf numFmtId="49" fontId="5" fillId="2" borderId="2" applyNumberFormat="1" applyFont="1" applyFill="1" applyBorder="1" applyAlignment="1" applyProtection="0">
      <alignment horizontal="center" vertical="top" wrapText="1"/>
    </xf>
    <xf numFmtId="0" fontId="6" fillId="2" borderId="2" applyNumberFormat="0" applyFont="1" applyFill="1" applyBorder="1" applyAlignment="1" applyProtection="0">
      <alignment vertical="top" wrapText="1"/>
    </xf>
    <xf numFmtId="0" fontId="6" fillId="2" borderId="3" applyNumberFormat="0" applyFont="1" applyFill="1" applyBorder="1" applyAlignment="1" applyProtection="0">
      <alignment vertical="top" wrapText="1"/>
    </xf>
    <xf numFmtId="59" fontId="4" fillId="2" borderId="4" applyNumberFormat="1" applyFont="1" applyFill="1" applyBorder="1" applyAlignment="1" applyProtection="0">
      <alignment horizontal="center" vertical="top" wrapText="1"/>
    </xf>
    <xf numFmtId="49" fontId="7" fillId="2" borderId="4" applyNumberFormat="1" applyFont="1" applyFill="1" applyBorder="1" applyAlignment="1" applyProtection="0">
      <alignment horizontal="center" vertical="center" wrapText="1"/>
    </xf>
    <xf numFmtId="0" fontId="6" fillId="2" borderId="4" applyNumberFormat="0" applyFont="1" applyFill="1" applyBorder="1" applyAlignment="1" applyProtection="0">
      <alignment vertical="top" wrapText="1"/>
    </xf>
    <xf numFmtId="0" fontId="6" fillId="2" borderId="5" applyNumberFormat="0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vertical="top" wrapText="1"/>
    </xf>
    <xf numFmtId="49" fontId="7" fillId="2" borderId="8" applyNumberFormat="1" applyFont="1" applyFill="1" applyBorder="1" applyAlignment="1" applyProtection="0">
      <alignment vertical="top" wrapText="1"/>
    </xf>
    <xf numFmtId="49" fontId="7" fillId="2" borderId="9" applyNumberFormat="1" applyFont="1" applyFill="1" applyBorder="1" applyAlignment="1" applyProtection="0">
      <alignment vertical="top" wrapText="1"/>
    </xf>
    <xf numFmtId="49" fontId="7" fillId="2" borderId="9" applyNumberFormat="1" applyFont="1" applyFill="1" applyBorder="1" applyAlignment="1" applyProtection="0">
      <alignment horizontal="center" vertical="top" wrapText="1"/>
    </xf>
    <xf numFmtId="1" fontId="3" fillId="3" borderId="10" applyNumberFormat="1" applyFont="1" applyFill="1" applyBorder="1" applyAlignment="1" applyProtection="0">
      <alignment horizontal="center" vertical="top" wrapText="1"/>
    </xf>
    <xf numFmtId="49" fontId="3" fillId="3" borderId="11" applyNumberFormat="1" applyFont="1" applyFill="1" applyBorder="1" applyAlignment="1" applyProtection="0">
      <alignment vertical="top" wrapText="1"/>
    </xf>
    <xf numFmtId="49" fontId="1" borderId="12" applyNumberFormat="1" applyFont="1" applyFill="0" applyBorder="1" applyAlignment="1" applyProtection="0">
      <alignment vertical="top" wrapText="1"/>
    </xf>
    <xf numFmtId="3" fontId="1" borderId="13" applyNumberFormat="1" applyFont="1" applyFill="0" applyBorder="1" applyAlignment="1" applyProtection="0">
      <alignment vertical="top" wrapText="1"/>
    </xf>
    <xf numFmtId="0" fontId="8" borderId="13" applyNumberFormat="1" applyFont="1" applyFill="0" applyBorder="1" applyAlignment="1" applyProtection="0">
      <alignment vertical="top" wrapText="1"/>
    </xf>
    <xf numFmtId="59" fontId="8" borderId="13" applyNumberFormat="1" applyFont="1" applyFill="0" applyBorder="1" applyAlignment="1" applyProtection="0">
      <alignment vertical="top" wrapText="1"/>
    </xf>
    <xf numFmtId="2" fontId="1" borderId="13" applyNumberFormat="1" applyFont="1" applyFill="0" applyBorder="1" applyAlignment="1" applyProtection="0">
      <alignment vertical="top" wrapText="1"/>
    </xf>
    <xf numFmtId="60" fontId="8" borderId="14" applyNumberFormat="1" applyFont="1" applyFill="0" applyBorder="1" applyAlignment="1" applyProtection="0">
      <alignment vertical="top" wrapText="1"/>
    </xf>
    <xf numFmtId="1" fontId="1" borderId="14" applyNumberFormat="1" applyFont="1" applyFill="0" applyBorder="1" applyAlignment="1" applyProtection="0">
      <alignment vertical="top" wrapText="1"/>
    </xf>
    <xf numFmtId="1" fontId="1" borderId="15" applyNumberFormat="1" applyFont="1" applyFill="0" applyBorder="1" applyAlignment="1" applyProtection="0">
      <alignment vertical="top" wrapText="1"/>
    </xf>
    <xf numFmtId="1" fontId="3" fillId="3" borderId="16" applyNumberFormat="1" applyFont="1" applyFill="1" applyBorder="1" applyAlignment="1" applyProtection="0">
      <alignment horizontal="center" vertical="top" wrapText="1"/>
    </xf>
    <xf numFmtId="49" fontId="3" fillId="3" borderId="17" applyNumberFormat="1" applyFont="1" applyFill="1" applyBorder="1" applyAlignment="1" applyProtection="0">
      <alignment vertical="top" wrapText="1"/>
    </xf>
    <xf numFmtId="49" fontId="1" fillId="4" borderId="18" applyNumberFormat="1" applyFont="1" applyFill="1" applyBorder="1" applyAlignment="1" applyProtection="0">
      <alignment vertical="top" wrapText="1"/>
    </xf>
    <xf numFmtId="3" fontId="1" fillId="4" borderId="19" applyNumberFormat="1" applyFont="1" applyFill="1" applyBorder="1" applyAlignment="1" applyProtection="0">
      <alignment vertical="top" wrapText="1"/>
    </xf>
    <xf numFmtId="0" fontId="1" fillId="4" borderId="19" applyNumberFormat="1" applyFont="1" applyFill="1" applyBorder="1" applyAlignment="1" applyProtection="0">
      <alignment vertical="top" wrapText="1"/>
    </xf>
    <xf numFmtId="0" fontId="8" fillId="4" borderId="19" applyNumberFormat="1" applyFont="1" applyFill="1" applyBorder="1" applyAlignment="1" applyProtection="0">
      <alignment vertical="top" wrapText="1"/>
    </xf>
    <xf numFmtId="59" fontId="8" fillId="4" borderId="19" applyNumberFormat="1" applyFont="1" applyFill="1" applyBorder="1" applyAlignment="1" applyProtection="0">
      <alignment vertical="top" wrapText="1"/>
    </xf>
    <xf numFmtId="2" fontId="1" fillId="4" borderId="19" applyNumberFormat="1" applyFont="1" applyFill="1" applyBorder="1" applyAlignment="1" applyProtection="0">
      <alignment vertical="top" wrapText="1"/>
    </xf>
    <xf numFmtId="60" fontId="8" fillId="4" borderId="19" applyNumberFormat="1" applyFont="1" applyFill="1" applyBorder="1" applyAlignment="1" applyProtection="0">
      <alignment vertical="top" wrapText="1"/>
    </xf>
    <xf numFmtId="1" fontId="1" fillId="4" borderId="19" applyNumberFormat="1" applyFont="1" applyFill="1" applyBorder="1" applyAlignment="1" applyProtection="0">
      <alignment vertical="top" wrapText="1"/>
    </xf>
    <xf numFmtId="1" fontId="1" fillId="4" borderId="20" applyNumberFormat="1" applyFont="1" applyFill="1" applyBorder="1" applyAlignment="1" applyProtection="0">
      <alignment vertical="top" wrapText="1"/>
    </xf>
    <xf numFmtId="49" fontId="1" borderId="18" applyNumberFormat="1" applyFont="1" applyFill="0" applyBorder="1" applyAlignment="1" applyProtection="0">
      <alignment vertical="top" wrapText="1"/>
    </xf>
    <xf numFmtId="3" fontId="1" borderId="19" applyNumberFormat="1" applyFont="1" applyFill="0" applyBorder="1" applyAlignment="1" applyProtection="0">
      <alignment vertical="top" wrapText="1"/>
    </xf>
    <xf numFmtId="0" fontId="1" borderId="19" applyNumberFormat="1" applyFont="1" applyFill="0" applyBorder="1" applyAlignment="1" applyProtection="0">
      <alignment vertical="top" wrapText="1"/>
    </xf>
    <xf numFmtId="0" fontId="8" borderId="19" applyNumberFormat="1" applyFont="1" applyFill="0" applyBorder="1" applyAlignment="1" applyProtection="0">
      <alignment vertical="top" wrapText="1"/>
    </xf>
    <xf numFmtId="59" fontId="8" borderId="19" applyNumberFormat="1" applyFont="1" applyFill="0" applyBorder="1" applyAlignment="1" applyProtection="0">
      <alignment vertical="top" wrapText="1"/>
    </xf>
    <xf numFmtId="2" fontId="1" borderId="19" applyNumberFormat="1" applyFont="1" applyFill="0" applyBorder="1" applyAlignment="1" applyProtection="0">
      <alignment vertical="top" wrapText="1"/>
    </xf>
    <xf numFmtId="60" fontId="8" borderId="19" applyNumberFormat="1" applyFont="1" applyFill="0" applyBorder="1" applyAlignment="1" applyProtection="0">
      <alignment vertical="top" wrapText="1"/>
    </xf>
    <xf numFmtId="1" fontId="1" borderId="19" applyNumberFormat="1" applyFont="1" applyFill="0" applyBorder="1" applyAlignment="1" applyProtection="0">
      <alignment vertical="top" wrapText="1"/>
    </xf>
    <xf numFmtId="1" fontId="1" borderId="20" applyNumberFormat="1" applyFont="1" applyFill="0" applyBorder="1" applyAlignment="1" applyProtection="0">
      <alignment vertical="top" wrapText="1"/>
    </xf>
    <xf numFmtId="1" fontId="3" fillId="3" borderId="21" applyNumberFormat="1" applyFont="1" applyFill="1" applyBorder="1" applyAlignment="1" applyProtection="0">
      <alignment horizontal="center" vertical="top" wrapText="1"/>
    </xf>
    <xf numFmtId="49" fontId="3" fillId="3" borderId="22" applyNumberFormat="1" applyFont="1" applyFill="1" applyBorder="1" applyAlignment="1" applyProtection="0">
      <alignment vertical="top" wrapText="1"/>
    </xf>
    <xf numFmtId="49" fontId="1" fillId="4" borderId="23" applyNumberFormat="1" applyFont="1" applyFill="1" applyBorder="1" applyAlignment="1" applyProtection="0">
      <alignment vertical="top" wrapText="1"/>
    </xf>
    <xf numFmtId="3" fontId="1" fillId="4" borderId="24" applyNumberFormat="1" applyFont="1" applyFill="1" applyBorder="1" applyAlignment="1" applyProtection="0">
      <alignment vertical="top" wrapText="1"/>
    </xf>
    <xf numFmtId="0" fontId="8" fillId="4" borderId="24" applyNumberFormat="1" applyFont="1" applyFill="1" applyBorder="1" applyAlignment="1" applyProtection="0">
      <alignment vertical="top" wrapText="1"/>
    </xf>
    <xf numFmtId="59" fontId="8" fillId="4" borderId="24" applyNumberFormat="1" applyFont="1" applyFill="1" applyBorder="1" applyAlignment="1" applyProtection="0">
      <alignment vertical="top" wrapText="1"/>
    </xf>
    <xf numFmtId="2" fontId="1" fillId="4" borderId="24" applyNumberFormat="1" applyFont="1" applyFill="1" applyBorder="1" applyAlignment="1" applyProtection="0">
      <alignment vertical="top" wrapText="1"/>
    </xf>
    <xf numFmtId="60" fontId="8" fillId="4" borderId="24" applyNumberFormat="1" applyFont="1" applyFill="1" applyBorder="1" applyAlignment="1" applyProtection="0">
      <alignment vertical="top" wrapText="1"/>
    </xf>
    <xf numFmtId="1" fontId="1" fillId="4" borderId="24" applyNumberFormat="1" applyFont="1" applyFill="1" applyBorder="1" applyAlignment="1" applyProtection="0">
      <alignment vertical="top" wrapText="1"/>
    </xf>
    <xf numFmtId="1" fontId="1" fillId="4" borderId="25" applyNumberFormat="1" applyFont="1" applyFill="1" applyBorder="1" applyAlignment="1" applyProtection="0">
      <alignment vertical="top" wrapText="1"/>
    </xf>
    <xf numFmtId="0" fontId="3" fillId="2" borderId="26" applyNumberFormat="1" applyFont="1" applyFill="1" applyBorder="1" applyAlignment="1" applyProtection="0">
      <alignment horizontal="center" vertical="top" wrapText="1"/>
    </xf>
    <xf numFmtId="59" fontId="9" fillId="2" borderId="27" applyNumberFormat="1" applyFont="1" applyFill="1" applyBorder="1" applyAlignment="1" applyProtection="0">
      <alignment vertical="top" wrapText="1"/>
    </xf>
    <xf numFmtId="49" fontId="10" fillId="2" borderId="28" applyNumberFormat="1" applyFont="1" applyFill="1" applyBorder="1" applyAlignment="1" applyProtection="0">
      <alignment horizontal="center" vertical="top" wrapText="1"/>
    </xf>
    <xf numFmtId="0" fontId="1" borderId="29" applyNumberFormat="0" applyFont="1" applyFill="0" applyBorder="1" applyAlignment="1" applyProtection="0">
      <alignment vertical="top" wrapText="1"/>
    </xf>
    <xf numFmtId="0" fontId="1" borderId="30" applyNumberFormat="0" applyFont="1" applyFill="0" applyBorder="1" applyAlignment="1" applyProtection="0">
      <alignment vertical="top" wrapText="1"/>
    </xf>
    <xf numFmtId="2" fontId="11" fillId="2" borderId="31" applyNumberFormat="1" applyFont="1" applyFill="1" applyBorder="1" applyAlignment="1" applyProtection="0">
      <alignment horizontal="center" vertical="top" wrapText="1"/>
    </xf>
    <xf numFmtId="60" fontId="4" fillId="2" borderId="29" applyNumberFormat="1" applyFont="1" applyFill="1" applyBorder="1" applyAlignment="1" applyProtection="0">
      <alignment horizontal="center" vertical="top" wrapText="1"/>
    </xf>
    <xf numFmtId="49" fontId="7" fillId="2" borderId="29" applyNumberFormat="1" applyFont="1" applyFill="1" applyBorder="1" applyAlignment="1" applyProtection="0">
      <alignment horizontal="center" vertical="center" wrapText="1"/>
    </xf>
    <xf numFmtId="0" fontId="1" borderId="32" applyNumberFormat="0" applyFont="1" applyFill="0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horizontal="center" vertical="top" wrapText="1"/>
    </xf>
    <xf numFmtId="49" fontId="3" fillId="2" borderId="9" applyNumberFormat="1" applyFont="1" applyFill="1" applyBorder="1" applyAlignment="1" applyProtection="0">
      <alignment vertical="top" wrapText="1"/>
    </xf>
    <xf numFmtId="1" fontId="3" fillId="3" borderId="33" applyNumberFormat="1" applyFont="1" applyFill="1" applyBorder="1" applyAlignment="1" applyProtection="0">
      <alignment horizontal="center" vertical="top" wrapText="1"/>
    </xf>
    <xf numFmtId="49" fontId="3" fillId="3" borderId="34" applyNumberFormat="1" applyFont="1" applyFill="1" applyBorder="1" applyAlignment="1" applyProtection="0">
      <alignment vertical="top" wrapText="1"/>
    </xf>
    <xf numFmtId="49" fontId="1" borderId="35" applyNumberFormat="1" applyFont="1" applyFill="0" applyBorder="1" applyAlignment="1" applyProtection="0">
      <alignment vertical="top" wrapText="1"/>
    </xf>
    <xf numFmtId="0" fontId="1" borderId="14" applyNumberFormat="1" applyFont="1" applyFill="0" applyBorder="1" applyAlignment="1" applyProtection="0">
      <alignment vertical="top" wrapText="1"/>
    </xf>
    <xf numFmtId="3" fontId="1" borderId="14" applyNumberFormat="1" applyFont="1" applyFill="0" applyBorder="1" applyAlignment="1" applyProtection="0">
      <alignment vertical="top" wrapText="1"/>
    </xf>
    <xf numFmtId="0" fontId="8" borderId="14" applyNumberFormat="1" applyFont="1" applyFill="0" applyBorder="1" applyAlignment="1" applyProtection="0">
      <alignment vertical="top" wrapText="1"/>
    </xf>
    <xf numFmtId="59" fontId="8" borderId="14" applyNumberFormat="1" applyFont="1" applyFill="0" applyBorder="1" applyAlignment="1" applyProtection="0">
      <alignment vertical="top" wrapText="1"/>
    </xf>
    <xf numFmtId="2" fontId="1" borderId="14" applyNumberFormat="1" applyFont="1" applyFill="0" applyBorder="1" applyAlignment="1" applyProtection="0">
      <alignment vertical="top" wrapText="1"/>
    </xf>
    <xf numFmtId="49" fontId="3" fillId="3" borderId="36" applyNumberFormat="1" applyFont="1" applyFill="1" applyBorder="1" applyAlignment="1" applyProtection="0">
      <alignment vertical="top" wrapText="1"/>
    </xf>
    <xf numFmtId="0" fontId="1" fillId="4" borderId="24" applyNumberFormat="1" applyFont="1" applyFill="1" applyBorder="1" applyAlignment="1" applyProtection="0">
      <alignment vertical="top" wrapText="1"/>
    </xf>
    <xf numFmtId="59" fontId="9" fillId="2" borderId="37" applyNumberFormat="1" applyFont="1" applyFill="1" applyBorder="1" applyAlignment="1" applyProtection="0">
      <alignment vertical="top" wrapText="1"/>
    </xf>
    <xf numFmtId="49" fontId="3" fillId="2" borderId="38" applyNumberFormat="1" applyFont="1" applyFill="1" applyBorder="1" applyAlignment="1" applyProtection="0">
      <alignment vertical="top" wrapText="1"/>
    </xf>
    <xf numFmtId="3" fontId="8" borderId="14" applyNumberFormat="1" applyFont="1" applyFill="0" applyBorder="1" applyAlignment="1" applyProtection="0">
      <alignment vertical="top" wrapText="1"/>
    </xf>
    <xf numFmtId="3" fontId="8" fillId="4" borderId="19" applyNumberFormat="1" applyFont="1" applyFill="1" applyBorder="1" applyAlignment="1" applyProtection="0">
      <alignment vertical="top" wrapText="1"/>
    </xf>
    <xf numFmtId="49" fontId="5" fillId="2" borderId="28" applyNumberFormat="1" applyFont="1" applyFill="1" applyBorder="1" applyAlignment="1" applyProtection="0">
      <alignment horizontal="center" vertical="top" wrapText="1"/>
    </xf>
    <xf numFmtId="2" fontId="12" borderId="14" applyNumberFormat="1" applyFont="1" applyFill="0" applyBorder="1" applyAlignment="1" applyProtection="0">
      <alignment vertical="top" wrapText="1"/>
    </xf>
    <xf numFmtId="2" fontId="12" fillId="4" borderId="19" applyNumberFormat="1" applyFont="1" applyFill="1" applyBorder="1" applyAlignment="1" applyProtection="0">
      <alignment vertical="top" wrapText="1"/>
    </xf>
    <xf numFmtId="2" fontId="12" borderId="19" applyNumberFormat="1" applyFont="1" applyFill="0" applyBorder="1" applyAlignment="1" applyProtection="0">
      <alignment vertical="top" wrapText="1"/>
    </xf>
    <xf numFmtId="2" fontId="12" fillId="4" borderId="24" applyNumberFormat="1" applyFont="1" applyFill="1" applyBorder="1" applyAlignment="1" applyProtection="0">
      <alignment vertical="top" wrapText="1"/>
    </xf>
    <xf numFmtId="59" fontId="8" borderId="14" applyNumberFormat="1" applyFont="1" applyFill="0" applyBorder="1" applyAlignment="1" applyProtection="0">
      <alignment horizontal="right" vertical="top" wrapText="1"/>
    </xf>
    <xf numFmtId="0" fontId="8" fillId="4" borderId="19" applyNumberFormat="1" applyFont="1" applyFill="1" applyBorder="1" applyAlignment="1" applyProtection="0">
      <alignment horizontal="right" vertical="top" wrapText="1"/>
    </xf>
    <xf numFmtId="59" fontId="8" borderId="19" applyNumberFormat="1" applyFont="1" applyFill="0" applyBorder="1" applyAlignment="1" applyProtection="0">
      <alignment horizontal="right" vertical="top" wrapText="1"/>
    </xf>
    <xf numFmtId="49" fontId="3" fillId="2" borderId="39" applyNumberFormat="1" applyFont="1" applyFill="1" applyBorder="1" applyAlignment="1" applyProtection="0">
      <alignment vertical="top" wrapText="1"/>
    </xf>
    <xf numFmtId="49" fontId="3" fillId="2" borderId="40" applyNumberFormat="1" applyFont="1" applyFill="1" applyBorder="1" applyAlignment="1" applyProtection="0">
      <alignment vertical="top" wrapText="1"/>
    </xf>
    <xf numFmtId="49" fontId="1" fillId="2" borderId="41" applyNumberFormat="1" applyFont="1" applyFill="1" applyBorder="1" applyAlignment="1" applyProtection="0">
      <alignment vertical="top" wrapText="1"/>
    </xf>
    <xf numFmtId="61" fontId="1" fillId="2" borderId="42" applyNumberFormat="1" applyFont="1" applyFill="1" applyBorder="1" applyAlignment="1" applyProtection="0">
      <alignment vertical="top" wrapText="1"/>
    </xf>
    <xf numFmtId="0" fontId="1" fillId="2" borderId="42" applyNumberFormat="0" applyFont="1" applyFill="1" applyBorder="1" applyAlignment="1" applyProtection="0">
      <alignment vertical="top" wrapText="1"/>
    </xf>
    <xf numFmtId="4" fontId="4" fillId="2" borderId="42" applyNumberFormat="1" applyFont="1" applyFill="1" applyBorder="1" applyAlignment="1" applyProtection="0">
      <alignment horizontal="center" vertical="top" wrapText="1"/>
    </xf>
    <xf numFmtId="4" fontId="7" fillId="2" borderId="42" applyNumberFormat="1" applyFont="1" applyFill="1" applyBorder="1" applyAlignment="1" applyProtection="0">
      <alignment horizontal="center" vertical="top" wrapText="1"/>
    </xf>
    <xf numFmtId="4" fontId="7" fillId="2" borderId="43" applyNumberFormat="1" applyFont="1" applyFill="1" applyBorder="1" applyAlignment="1" applyProtection="0">
      <alignment horizontal="center" vertical="top" wrapText="1"/>
    </xf>
    <xf numFmtId="49" fontId="3" fillId="5" borderId="44" applyNumberFormat="1" applyFont="1" applyFill="1" applyBorder="1" applyAlignment="1" applyProtection="0">
      <alignment vertical="top" wrapText="1"/>
    </xf>
    <xf numFmtId="49" fontId="3" fillId="5" borderId="45" applyNumberFormat="1" applyFont="1" applyFill="1" applyBorder="1" applyAlignment="1" applyProtection="0">
      <alignment vertical="top" wrapText="1"/>
    </xf>
    <xf numFmtId="61" fontId="3" fillId="5" borderId="45" applyNumberFormat="1" applyFont="1" applyFill="1" applyBorder="1" applyAlignment="1" applyProtection="0">
      <alignment vertical="top" wrapText="1"/>
    </xf>
    <xf numFmtId="61" fontId="3" fillId="5" borderId="4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5" borderId="9" applyNumberFormat="1" applyFont="1" applyFill="1" applyBorder="1" applyAlignment="1" applyProtection="0">
      <alignment horizontal="center" vertical="top" wrapText="1"/>
    </xf>
    <xf numFmtId="49" fontId="13" fillId="6" borderId="47" applyNumberFormat="1" applyFont="1" applyFill="1" applyBorder="1" applyAlignment="1" applyProtection="0">
      <alignment vertical="top" wrapText="1"/>
    </xf>
    <xf numFmtId="3" fontId="14" fillId="7" borderId="48" applyNumberFormat="1" applyFont="1" applyFill="1" applyBorder="1" applyAlignment="1" applyProtection="0">
      <alignment vertical="top" wrapText="1"/>
    </xf>
    <xf numFmtId="3" fontId="14" fillId="7" borderId="49" applyNumberFormat="1" applyFont="1" applyFill="1" applyBorder="1" applyAlignment="1" applyProtection="0">
      <alignment vertical="top" wrapText="1"/>
    </xf>
    <xf numFmtId="4" fontId="14" fillId="7" borderId="49" applyNumberFormat="1" applyFont="1" applyFill="1" applyBorder="1" applyAlignment="1" applyProtection="0">
      <alignment vertical="top" wrapText="1"/>
    </xf>
    <xf numFmtId="0" fontId="14" fillId="7" borderId="49" applyNumberFormat="1" applyFont="1" applyFill="1" applyBorder="1" applyAlignment="1" applyProtection="0">
      <alignment vertical="top" wrapText="1"/>
    </xf>
    <xf numFmtId="62" fontId="14" fillId="7" borderId="49" applyNumberFormat="1" applyFont="1" applyFill="1" applyBorder="1" applyAlignment="1" applyProtection="0">
      <alignment vertical="top" wrapText="1"/>
    </xf>
    <xf numFmtId="9" fontId="13" fillId="7" borderId="49" applyNumberFormat="1" applyFont="1" applyFill="1" applyBorder="1" applyAlignment="1" applyProtection="0">
      <alignment vertical="top" wrapText="1"/>
    </xf>
    <xf numFmtId="59" fontId="13" fillId="7" borderId="49" applyNumberFormat="1" applyFont="1" applyFill="1" applyBorder="1" applyAlignment="1" applyProtection="0">
      <alignment vertical="top" wrapText="1"/>
    </xf>
    <xf numFmtId="4" fontId="15" fillId="7" borderId="49" applyNumberFormat="1" applyFont="1" applyFill="1" applyBorder="1" applyAlignment="1" applyProtection="0">
      <alignment vertical="top" wrapText="1"/>
    </xf>
    <xf numFmtId="2" fontId="13" fillId="7" borderId="49" applyNumberFormat="1" applyFont="1" applyFill="1" applyBorder="1" applyAlignment="1" applyProtection="0">
      <alignment horizontal="center" vertical="top" wrapText="1"/>
    </xf>
    <xf numFmtId="63" fontId="13" fillId="7" borderId="49" applyNumberFormat="1" applyFont="1" applyFill="1" applyBorder="1" applyAlignment="1" applyProtection="0">
      <alignment vertical="top" wrapText="1"/>
    </xf>
    <xf numFmtId="3" fontId="14" fillId="7" borderId="50" applyNumberFormat="1" applyFont="1" applyFill="1" applyBorder="1" applyAlignment="1" applyProtection="0">
      <alignment vertical="top" wrapText="1"/>
    </xf>
    <xf numFmtId="49" fontId="13" fillId="6" borderId="51" applyNumberFormat="1" applyFont="1" applyFill="1" applyBorder="1" applyAlignment="1" applyProtection="0">
      <alignment vertical="top" wrapText="1"/>
    </xf>
    <xf numFmtId="3" fontId="14" borderId="52" applyNumberFormat="1" applyFont="1" applyFill="0" applyBorder="1" applyAlignment="1" applyProtection="0">
      <alignment vertical="top" wrapText="1"/>
    </xf>
    <xf numFmtId="3" fontId="14" borderId="53" applyNumberFormat="1" applyFont="1" applyFill="0" applyBorder="1" applyAlignment="1" applyProtection="0">
      <alignment vertical="top" wrapText="1"/>
    </xf>
    <xf numFmtId="4" fontId="14" borderId="53" applyNumberFormat="1" applyFont="1" applyFill="0" applyBorder="1" applyAlignment="1" applyProtection="0">
      <alignment vertical="top" wrapText="1"/>
    </xf>
    <xf numFmtId="0" fontId="14" borderId="53" applyNumberFormat="1" applyFont="1" applyFill="0" applyBorder="1" applyAlignment="1" applyProtection="0">
      <alignment vertical="top" wrapText="1"/>
    </xf>
    <xf numFmtId="62" fontId="14" borderId="53" applyNumberFormat="1" applyFont="1" applyFill="0" applyBorder="1" applyAlignment="1" applyProtection="0">
      <alignment vertical="top" wrapText="1"/>
    </xf>
    <xf numFmtId="9" fontId="13" borderId="53" applyNumberFormat="1" applyFont="1" applyFill="0" applyBorder="1" applyAlignment="1" applyProtection="0">
      <alignment vertical="top" wrapText="1"/>
    </xf>
    <xf numFmtId="59" fontId="13" borderId="53" applyNumberFormat="1" applyFont="1" applyFill="0" applyBorder="1" applyAlignment="1" applyProtection="0">
      <alignment vertical="top" wrapText="1"/>
    </xf>
    <xf numFmtId="4" fontId="15" borderId="53" applyNumberFormat="1" applyFont="1" applyFill="0" applyBorder="1" applyAlignment="1" applyProtection="0">
      <alignment vertical="top" wrapText="1"/>
    </xf>
    <xf numFmtId="2" fontId="13" borderId="53" applyNumberFormat="1" applyFont="1" applyFill="0" applyBorder="1" applyAlignment="1" applyProtection="0">
      <alignment horizontal="center" vertical="top" wrapText="1"/>
    </xf>
    <xf numFmtId="63" fontId="13" borderId="53" applyNumberFormat="1" applyFont="1" applyFill="0" applyBorder="1" applyAlignment="1" applyProtection="0">
      <alignment vertical="top" wrapText="1"/>
    </xf>
    <xf numFmtId="3" fontId="14" borderId="54" applyNumberFormat="1" applyFont="1" applyFill="0" applyBorder="1" applyAlignment="1" applyProtection="0">
      <alignment vertical="top" wrapText="1"/>
    </xf>
    <xf numFmtId="3" fontId="14" fillId="7" borderId="52" applyNumberFormat="1" applyFont="1" applyFill="1" applyBorder="1" applyAlignment="1" applyProtection="0">
      <alignment vertical="top" wrapText="1"/>
    </xf>
    <xf numFmtId="3" fontId="14" fillId="7" borderId="53" applyNumberFormat="1" applyFont="1" applyFill="1" applyBorder="1" applyAlignment="1" applyProtection="0">
      <alignment vertical="top" wrapText="1"/>
    </xf>
    <xf numFmtId="4" fontId="14" fillId="7" borderId="53" applyNumberFormat="1" applyFont="1" applyFill="1" applyBorder="1" applyAlignment="1" applyProtection="0">
      <alignment vertical="top" wrapText="1"/>
    </xf>
    <xf numFmtId="0" fontId="14" fillId="7" borderId="53" applyNumberFormat="1" applyFont="1" applyFill="1" applyBorder="1" applyAlignment="1" applyProtection="0">
      <alignment vertical="top" wrapText="1"/>
    </xf>
    <xf numFmtId="62" fontId="14" fillId="7" borderId="53" applyNumberFormat="1" applyFont="1" applyFill="1" applyBorder="1" applyAlignment="1" applyProtection="0">
      <alignment vertical="top" wrapText="1"/>
    </xf>
    <xf numFmtId="9" fontId="13" fillId="7" borderId="53" applyNumberFormat="1" applyFont="1" applyFill="1" applyBorder="1" applyAlignment="1" applyProtection="0">
      <alignment vertical="top" wrapText="1"/>
    </xf>
    <xf numFmtId="59" fontId="13" fillId="7" borderId="53" applyNumberFormat="1" applyFont="1" applyFill="1" applyBorder="1" applyAlignment="1" applyProtection="0">
      <alignment vertical="top" wrapText="1"/>
    </xf>
    <xf numFmtId="4" fontId="15" fillId="7" borderId="53" applyNumberFormat="1" applyFont="1" applyFill="1" applyBorder="1" applyAlignment="1" applyProtection="0">
      <alignment vertical="top" wrapText="1"/>
    </xf>
    <xf numFmtId="2" fontId="13" fillId="7" borderId="53" applyNumberFormat="1" applyFont="1" applyFill="1" applyBorder="1" applyAlignment="1" applyProtection="0">
      <alignment horizontal="center" vertical="top" wrapText="1"/>
    </xf>
    <xf numFmtId="63" fontId="13" fillId="7" borderId="53" applyNumberFormat="1" applyFont="1" applyFill="1" applyBorder="1" applyAlignment="1" applyProtection="0">
      <alignment vertical="top" wrapText="1"/>
    </xf>
    <xf numFmtId="3" fontId="14" fillId="7" borderId="54" applyNumberFormat="1" applyFont="1" applyFill="1" applyBorder="1" applyAlignment="1" applyProtection="0">
      <alignment vertical="top" wrapText="1"/>
    </xf>
    <xf numFmtId="49" fontId="13" fillId="6" borderId="55" applyNumberFormat="1" applyFont="1" applyFill="1" applyBorder="1" applyAlignment="1" applyProtection="0">
      <alignment vertical="top" wrapText="1"/>
    </xf>
    <xf numFmtId="3" fontId="14" fillId="7" borderId="56" applyNumberFormat="1" applyFont="1" applyFill="1" applyBorder="1" applyAlignment="1" applyProtection="0">
      <alignment vertical="top" wrapText="1"/>
    </xf>
    <xf numFmtId="3" fontId="14" fillId="7" borderId="57" applyNumberFormat="1" applyFont="1" applyFill="1" applyBorder="1" applyAlignment="1" applyProtection="0">
      <alignment vertical="top" wrapText="1"/>
    </xf>
    <xf numFmtId="4" fontId="14" fillId="7" borderId="57" applyNumberFormat="1" applyFont="1" applyFill="1" applyBorder="1" applyAlignment="1" applyProtection="0">
      <alignment vertical="top" wrapText="1"/>
    </xf>
    <xf numFmtId="0" fontId="14" fillId="7" borderId="57" applyNumberFormat="1" applyFont="1" applyFill="1" applyBorder="1" applyAlignment="1" applyProtection="0">
      <alignment vertical="top" wrapText="1"/>
    </xf>
    <xf numFmtId="62" fontId="14" fillId="7" borderId="57" applyNumberFormat="1" applyFont="1" applyFill="1" applyBorder="1" applyAlignment="1" applyProtection="0">
      <alignment vertical="top" wrapText="1"/>
    </xf>
    <xf numFmtId="9" fontId="13" fillId="7" borderId="57" applyNumberFormat="1" applyFont="1" applyFill="1" applyBorder="1" applyAlignment="1" applyProtection="0">
      <alignment vertical="top" wrapText="1"/>
    </xf>
    <xf numFmtId="59" fontId="13" fillId="7" borderId="57" applyNumberFormat="1" applyFont="1" applyFill="1" applyBorder="1" applyAlignment="1" applyProtection="0">
      <alignment vertical="top" wrapText="1"/>
    </xf>
    <xf numFmtId="4" fontId="15" fillId="7" borderId="57" applyNumberFormat="1" applyFont="1" applyFill="1" applyBorder="1" applyAlignment="1" applyProtection="0">
      <alignment vertical="top" wrapText="1"/>
    </xf>
    <xf numFmtId="2" fontId="13" fillId="7" borderId="57" applyNumberFormat="1" applyFont="1" applyFill="1" applyBorder="1" applyAlignment="1" applyProtection="0">
      <alignment horizontal="center" vertical="top" wrapText="1"/>
    </xf>
    <xf numFmtId="49" fontId="16" fillId="2" borderId="58" applyNumberFormat="1" applyFont="1" applyFill="1" applyBorder="1" applyAlignment="1" applyProtection="0">
      <alignment vertical="top" wrapText="1"/>
    </xf>
    <xf numFmtId="0" fontId="17" fillId="2" borderId="58" applyNumberFormat="0" applyFont="1" applyFill="1" applyBorder="1" applyAlignment="1" applyProtection="0">
      <alignment vertical="top" wrapText="1"/>
    </xf>
    <xf numFmtId="0" fontId="17" fillId="2" borderId="59" applyNumberFormat="0" applyFont="1" applyFill="1" applyBorder="1" applyAlignment="1" applyProtection="0">
      <alignment vertical="top" wrapText="1"/>
    </xf>
    <xf numFmtId="0" fontId="0" fillId="2" borderId="60" applyNumberFormat="0" applyFont="1" applyFill="1" applyBorder="1" applyAlignment="1" applyProtection="0">
      <alignment vertical="top" wrapText="1"/>
    </xf>
    <xf numFmtId="2" fontId="18" fillId="2" borderId="60" applyNumberFormat="1" applyFont="1" applyFill="1" applyBorder="1" applyAlignment="1" applyProtection="0">
      <alignment vertical="top" wrapText="1"/>
    </xf>
    <xf numFmtId="0" fontId="19" fillId="2" borderId="60" applyNumberFormat="0" applyFont="1" applyFill="1" applyBorder="1" applyAlignment="1" applyProtection="0">
      <alignment vertical="top" wrapText="1"/>
    </xf>
    <xf numFmtId="0" fontId="19" fillId="2" borderId="61" applyNumberFormat="0" applyFont="1" applyFill="1" applyBorder="1" applyAlignment="1" applyProtection="0">
      <alignment vertical="top" wrapText="1"/>
    </xf>
    <xf numFmtId="0" fontId="18" fillId="2" borderId="58" applyNumberFormat="0" applyFont="1" applyFill="1" applyBorder="1" applyAlignment="1" applyProtection="0">
      <alignment vertical="top" wrapText="1"/>
    </xf>
    <xf numFmtId="49" fontId="18" fillId="2" borderId="62" applyNumberFormat="1" applyFont="1" applyFill="1" applyBorder="1" applyAlignment="1" applyProtection="0">
      <alignment vertical="top" wrapText="1"/>
    </xf>
    <xf numFmtId="2" fontId="18" fillId="2" borderId="58" applyNumberFormat="1" applyFont="1" applyFill="1" applyBorder="1" applyAlignment="1" applyProtection="0">
      <alignment vertical="top" wrapText="1"/>
    </xf>
    <xf numFmtId="4" fontId="19" fillId="2" borderId="63" applyNumberFormat="1" applyFont="1" applyFill="1" applyBorder="1" applyAlignment="1" applyProtection="0">
      <alignment vertical="top" wrapText="1"/>
    </xf>
    <xf numFmtId="0" fontId="0" fillId="2" borderId="64" applyNumberFormat="0" applyFont="1" applyFill="1" applyBorder="1" applyAlignment="1" applyProtection="0">
      <alignment vertical="top" wrapText="1"/>
    </xf>
    <xf numFmtId="0" fontId="0" fillId="2" borderId="65" applyNumberFormat="0" applyFont="1" applyFill="1" applyBorder="1" applyAlignment="1" applyProtection="0">
      <alignment vertical="top" wrapText="1"/>
    </xf>
    <xf numFmtId="0" fontId="0" fillId="2" borderId="6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14">
    <dxf>
      <font>
        <color rgb="ffd23600"/>
      </font>
    </dxf>
    <dxf>
      <font>
        <color rgb="ff669c35"/>
      </font>
    </dxf>
    <dxf>
      <font>
        <color rgb="ffe32400"/>
      </font>
    </dxf>
    <dxf>
      <font>
        <color rgb="ff669c35"/>
      </font>
    </dxf>
    <dxf>
      <font>
        <color rgb="ffe32400"/>
      </font>
    </dxf>
    <dxf>
      <font>
        <color rgb="ff669c35"/>
      </font>
    </dxf>
    <dxf>
      <font>
        <color rgb="ffe32400"/>
      </font>
    </dxf>
    <dxf>
      <font>
        <color rgb="ff669c35"/>
      </font>
    </dxf>
    <dxf>
      <font>
        <color rgb="ffe32400"/>
      </font>
    </dxf>
    <dxf>
      <font>
        <color rgb="ff669c35"/>
      </font>
    </dxf>
    <dxf>
      <font>
        <color rgb="ffe32400"/>
      </font>
    </dxf>
    <dxf>
      <font>
        <color rgb="ffd23600"/>
      </font>
    </dxf>
    <dxf>
      <font>
        <b val="1"/>
        <color rgb="ff669c35"/>
      </font>
    </dxf>
    <dxf>
      <font>
        <color rgb="ffe324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605f5f"/>
      <rgbColor rgb="ff444344"/>
      <rgbColor rgb="fffefffe"/>
      <rgbColor rgb="ff8cb9b0"/>
      <rgbColor rgb="ffebe8e3"/>
      <rgbColor rgb="fffce4b6"/>
      <rgbColor rgb="ff4f9d8c"/>
      <rgbColor rgb="ffd8d1c8"/>
      <rgbColor rgb="ffd23600"/>
      <rgbColor rgb="ff669c35"/>
      <rgbColor rgb="ffe32400"/>
      <rgbColor rgb="ffeeeeee"/>
      <rgbColor rgb="ff000000"/>
      <rgbColor rgb="ff407f72"/>
      <rgbColor rgb="ff2b5a45"/>
      <rgbColor rgb="ffe5eedb"/>
      <rgbColor rgb="ffb5d198"/>
      <rgbColor rgb="ffecf3e5"/>
      <rgbColor rgb="fffcfee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722705</xdr:colOff>
      <xdr:row>0</xdr:row>
      <xdr:rowOff>0</xdr:rowOff>
    </xdr:from>
    <xdr:to>
      <xdr:col>11</xdr:col>
      <xdr:colOff>627793</xdr:colOff>
      <xdr:row>0</xdr:row>
      <xdr:rowOff>4199924</xdr:rowOff>
    </xdr:to>
    <xdr:pic>
      <xdr:nvPicPr>
        <xdr:cNvPr id="2" name="sml 18-19.jpe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473005" y="0"/>
          <a:ext cx="4197689" cy="41999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89847F"/>
      </a:dk2>
      <a:lt2>
        <a:srgbClr val="EDEAE7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Avenir Next Medium"/>
        <a:ea typeface="Avenir Next Medium"/>
        <a:cs typeface="Avenir Next Medium"/>
      </a:majorFont>
      <a:minorFont>
        <a:latin typeface="Superclarendon Light"/>
        <a:ea typeface="Superclarendon Light"/>
        <a:cs typeface="Superclarendon Light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hueOff val="-369091"/>
            <a:satOff val="-11559"/>
            <a:lumOff val="-3247"/>
          </a:schemeClr>
        </a:solidFill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j-lt"/>
            <a:ea typeface="+mj-ea"/>
            <a:cs typeface="+mj-cs"/>
            <a:sym typeface="Avenir Next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3175" cap="flat">
          <a:solidFill>
            <a:srgbClr val="444444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1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venir Next Regular"/>
            <a:ea typeface="Avenir Next Regular"/>
            <a:cs typeface="Avenir Next Regular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2:AL77"/>
  <sheetViews>
    <sheetView workbookViewId="0" showGridLines="0" defaultGridColor="1">
      <pane topLeftCell="A4" xSplit="0" ySplit="3" activePane="bottomLeft" state="frozen"/>
    </sheetView>
  </sheetViews>
  <sheetFormatPr defaultColWidth="21.6698" defaultRowHeight="24.35" customHeight="1" outlineLevelRow="0" outlineLevelCol="0"/>
  <cols>
    <col min="1" max="1" width="25.0312" style="1" customWidth="1"/>
    <col min="2" max="2" width="5.73438" style="1" customWidth="1"/>
    <col min="3" max="3" width="21.6797" style="1" customWidth="1"/>
    <col min="4" max="4" width="19.9297" style="1" customWidth="1"/>
    <col min="5" max="10" width="14.0859" style="1" customWidth="1"/>
    <col min="11" max="14" width="13.875" style="1" customWidth="1"/>
    <col min="15" max="15" width="14.8359" style="1" customWidth="1"/>
    <col min="16" max="16" width="16.6172" style="1" customWidth="1"/>
    <col min="17" max="17" width="16.0859" style="1" customWidth="1"/>
    <col min="18" max="18" width="25.7891" style="101" customWidth="1"/>
    <col min="19" max="24" width="14.0859" style="101" customWidth="1"/>
    <col min="25" max="25" width="15.2734" style="101" customWidth="1"/>
    <col min="26" max="27" width="14.0859" style="101" customWidth="1"/>
    <col min="28" max="30" width="13.875" style="101" customWidth="1"/>
    <col min="31" max="31" width="17.1875" style="101" customWidth="1"/>
    <col min="32" max="32" width="18.5859" style="101" customWidth="1"/>
    <col min="33" max="33" width="16.5781" style="101" customWidth="1"/>
    <col min="34" max="34" width="18.5859" style="101" customWidth="1"/>
    <col min="35" max="36" width="16.5781" style="101" customWidth="1"/>
    <col min="37" max="37" width="19.6484" style="101" customWidth="1"/>
    <col min="38" max="38" width="16.5781" style="101" customWidth="1"/>
    <col min="39" max="16384" width="21.6797" style="101" customWidth="1"/>
  </cols>
  <sheetData>
    <row r="1" ht="366.9" customHeight="1"/>
    <row r="2" ht="30.5" customHeight="1">
      <c r="B2" s="2"/>
      <c r="C2" s="3">
        <f>MIN(L4:L13)</f>
        <v>2424.5</v>
      </c>
      <c r="D2" t="s" s="4">
        <v>0</v>
      </c>
      <c r="E2" s="5"/>
      <c r="F2" s="5"/>
      <c r="G2" s="5"/>
      <c r="H2" s="5"/>
      <c r="I2" s="5"/>
      <c r="J2" s="5"/>
      <c r="K2" s="5"/>
      <c r="L2" s="5"/>
      <c r="M2" s="6"/>
      <c r="N2" s="7">
        <f>MAX(L4:L13)</f>
        <v>2596.5</v>
      </c>
      <c r="O2" t="s" s="8">
        <v>1</v>
      </c>
      <c r="P2" s="9"/>
      <c r="Q2" s="10"/>
    </row>
    <row r="3" ht="25.25" customHeight="1">
      <c r="B3" t="s" s="11">
        <v>2</v>
      </c>
      <c r="C3" t="s" s="12">
        <v>3</v>
      </c>
      <c r="D3" t="s" s="12">
        <v>4</v>
      </c>
      <c r="E3" t="s" s="12">
        <v>5</v>
      </c>
      <c r="F3" t="s" s="12">
        <v>6</v>
      </c>
      <c r="G3" t="s" s="12">
        <v>7</v>
      </c>
      <c r="H3" t="s" s="12">
        <v>8</v>
      </c>
      <c r="I3" t="s" s="12">
        <v>9</v>
      </c>
      <c r="J3" t="s" s="12">
        <v>10</v>
      </c>
      <c r="K3" t="s" s="12">
        <v>11</v>
      </c>
      <c r="L3" t="s" s="12">
        <v>12</v>
      </c>
      <c r="M3" t="s" s="13">
        <v>13</v>
      </c>
      <c r="N3" t="s" s="14">
        <v>14</v>
      </c>
      <c r="O3" t="s" s="15">
        <v>15</v>
      </c>
      <c r="P3" t="s" s="15">
        <v>16</v>
      </c>
      <c r="Q3" t="s" s="15">
        <v>17</v>
      </c>
    </row>
    <row r="4" ht="25" customHeight="1">
      <c r="B4" s="16">
        <v>1</v>
      </c>
      <c r="C4" t="s" s="17">
        <v>18</v>
      </c>
      <c r="D4" t="s" s="18">
        <v>19</v>
      </c>
      <c r="E4" s="19">
        <v>36</v>
      </c>
      <c r="F4" s="19">
        <v>19</v>
      </c>
      <c r="G4" s="19">
        <v>11</v>
      </c>
      <c r="H4" s="19">
        <v>6</v>
      </c>
      <c r="I4" s="19">
        <v>50</v>
      </c>
      <c r="J4" s="19">
        <v>38</v>
      </c>
      <c r="K4" s="20">
        <v>63</v>
      </c>
      <c r="L4" s="21">
        <v>2577</v>
      </c>
      <c r="M4" s="22">
        <f>$M$14-(L4/K4)</f>
        <v>9.7889500627837</v>
      </c>
      <c r="N4" s="23">
        <v>275</v>
      </c>
      <c r="O4" s="24">
        <v>1</v>
      </c>
      <c r="P4" s="24">
        <v>1</v>
      </c>
      <c r="Q4" s="25">
        <v>0</v>
      </c>
    </row>
    <row r="5" ht="24" customHeight="1">
      <c r="B5" s="26">
        <v>2</v>
      </c>
      <c r="C5" t="s" s="27">
        <v>20</v>
      </c>
      <c r="D5" t="s" s="28">
        <v>21</v>
      </c>
      <c r="E5" s="29">
        <v>36</v>
      </c>
      <c r="F5" s="29">
        <v>17</v>
      </c>
      <c r="G5" s="29">
        <v>11</v>
      </c>
      <c r="H5" s="29">
        <v>8</v>
      </c>
      <c r="I5" s="29">
        <v>41</v>
      </c>
      <c r="J5" s="30">
        <v>33</v>
      </c>
      <c r="K5" s="31">
        <v>59</v>
      </c>
      <c r="L5" s="32">
        <v>2533.5</v>
      </c>
      <c r="M5" s="33">
        <f>$M$14-(L5/K5)</f>
        <v>7.75303400144391</v>
      </c>
      <c r="N5" s="34">
        <v>75</v>
      </c>
      <c r="O5" s="35">
        <v>0</v>
      </c>
      <c r="P5" s="35">
        <v>0</v>
      </c>
      <c r="Q5" s="36">
        <v>0</v>
      </c>
    </row>
    <row r="6" ht="24" customHeight="1">
      <c r="B6" s="26">
        <v>3</v>
      </c>
      <c r="C6" t="s" s="27">
        <v>22</v>
      </c>
      <c r="D6" t="s" s="37">
        <v>23</v>
      </c>
      <c r="E6" s="38">
        <v>36</v>
      </c>
      <c r="F6" s="38">
        <v>16</v>
      </c>
      <c r="G6" s="38">
        <v>10</v>
      </c>
      <c r="H6" s="38">
        <v>10</v>
      </c>
      <c r="I6" s="38">
        <v>45</v>
      </c>
      <c r="J6" s="39">
        <v>37</v>
      </c>
      <c r="K6" s="40">
        <v>58</v>
      </c>
      <c r="L6" s="41">
        <v>2545</v>
      </c>
      <c r="M6" s="42">
        <f>$M$14-(L6/K6)</f>
        <v>6.81440162271801</v>
      </c>
      <c r="N6" s="43">
        <v>0</v>
      </c>
      <c r="O6" s="44">
        <v>0</v>
      </c>
      <c r="P6" s="44">
        <v>0</v>
      </c>
      <c r="Q6" s="45">
        <v>0</v>
      </c>
    </row>
    <row r="7" ht="24" customHeight="1">
      <c r="B7" s="26">
        <v>4</v>
      </c>
      <c r="C7" t="s" s="27">
        <v>24</v>
      </c>
      <c r="D7" t="s" s="28">
        <v>25</v>
      </c>
      <c r="E7" s="29">
        <v>36</v>
      </c>
      <c r="F7" s="29">
        <v>14</v>
      </c>
      <c r="G7" s="29">
        <v>9</v>
      </c>
      <c r="H7" s="29">
        <v>13</v>
      </c>
      <c r="I7" s="29">
        <v>54</v>
      </c>
      <c r="J7" s="30">
        <v>35</v>
      </c>
      <c r="K7" s="31">
        <v>55</v>
      </c>
      <c r="L7" s="32">
        <v>2596.5</v>
      </c>
      <c r="M7" s="33">
        <f>$M$14-(L7/K7)</f>
        <v>3.48462105845469</v>
      </c>
      <c r="N7" s="34">
        <v>-50</v>
      </c>
      <c r="O7" s="35">
        <v>0</v>
      </c>
      <c r="P7" s="35">
        <v>0</v>
      </c>
      <c r="Q7" s="36">
        <v>0</v>
      </c>
    </row>
    <row r="8" ht="24" customHeight="1">
      <c r="B8" s="26">
        <v>5</v>
      </c>
      <c r="C8" t="s" s="27">
        <v>26</v>
      </c>
      <c r="D8" t="s" s="37">
        <v>27</v>
      </c>
      <c r="E8" s="38">
        <v>36</v>
      </c>
      <c r="F8" s="38">
        <v>14</v>
      </c>
      <c r="G8" s="38">
        <v>11</v>
      </c>
      <c r="H8" s="38">
        <v>11</v>
      </c>
      <c r="I8" s="38">
        <v>49</v>
      </c>
      <c r="J8" s="38">
        <v>44</v>
      </c>
      <c r="K8" s="40">
        <v>53</v>
      </c>
      <c r="L8" s="41">
        <v>2538.5</v>
      </c>
      <c r="M8" s="42">
        <f>$M$14-(L8/K8)</f>
        <v>2.79748555245126</v>
      </c>
      <c r="N8" s="43">
        <v>-50</v>
      </c>
      <c r="O8" s="44">
        <v>0</v>
      </c>
      <c r="P8" s="44">
        <v>0</v>
      </c>
      <c r="Q8" s="45">
        <v>0</v>
      </c>
    </row>
    <row r="9" ht="24" customHeight="1">
      <c r="B9" s="26">
        <v>6</v>
      </c>
      <c r="C9" t="s" s="27">
        <v>28</v>
      </c>
      <c r="D9" t="s" s="28">
        <v>29</v>
      </c>
      <c r="E9" s="29">
        <v>36</v>
      </c>
      <c r="F9" s="29">
        <v>11</v>
      </c>
      <c r="G9" s="29">
        <v>14</v>
      </c>
      <c r="H9" s="29">
        <v>11</v>
      </c>
      <c r="I9" s="29">
        <v>31</v>
      </c>
      <c r="J9" s="30">
        <v>39</v>
      </c>
      <c r="K9" s="31">
        <v>44</v>
      </c>
      <c r="L9" s="32">
        <v>2441.5</v>
      </c>
      <c r="M9" s="33">
        <f>$M$14-(L9/K9)</f>
        <v>-4.79492439609076</v>
      </c>
      <c r="N9" s="34">
        <v>-50</v>
      </c>
      <c r="O9" s="35">
        <v>0</v>
      </c>
      <c r="P9" s="35">
        <v>0</v>
      </c>
      <c r="Q9" s="36">
        <v>0</v>
      </c>
    </row>
    <row r="10" ht="24" customHeight="1">
      <c r="B10" s="26">
        <v>7</v>
      </c>
      <c r="C10" t="s" s="27">
        <v>30</v>
      </c>
      <c r="D10" t="s" s="37">
        <v>31</v>
      </c>
      <c r="E10" s="38">
        <v>36</v>
      </c>
      <c r="F10" s="38">
        <v>11</v>
      </c>
      <c r="G10" s="38">
        <v>15</v>
      </c>
      <c r="H10" s="38">
        <v>10</v>
      </c>
      <c r="I10" s="38">
        <v>38</v>
      </c>
      <c r="J10" s="39">
        <v>43</v>
      </c>
      <c r="K10" s="40">
        <v>43</v>
      </c>
      <c r="L10" s="41">
        <v>2462.5</v>
      </c>
      <c r="M10" s="42">
        <f>$M$14-(L10/K10)</f>
        <v>-6.57372989291952</v>
      </c>
      <c r="N10" s="43">
        <v>-50</v>
      </c>
      <c r="O10" s="44">
        <v>0</v>
      </c>
      <c r="P10" s="44">
        <v>0</v>
      </c>
      <c r="Q10" s="45">
        <v>0</v>
      </c>
    </row>
    <row r="11" ht="24" customHeight="1">
      <c r="B11" s="26">
        <v>8</v>
      </c>
      <c r="C11" t="s" s="27">
        <v>32</v>
      </c>
      <c r="D11" t="s" s="28">
        <v>33</v>
      </c>
      <c r="E11" s="29">
        <v>36</v>
      </c>
      <c r="F11" s="29">
        <v>11</v>
      </c>
      <c r="G11" s="29">
        <v>16</v>
      </c>
      <c r="H11" s="29">
        <v>9</v>
      </c>
      <c r="I11" s="29">
        <v>31</v>
      </c>
      <c r="J11" s="30">
        <v>41</v>
      </c>
      <c r="K11" s="31">
        <v>42</v>
      </c>
      <c r="L11" s="32">
        <v>2425</v>
      </c>
      <c r="M11" s="33">
        <f>$M$14-(L11/K11)</f>
        <v>-7.04438327054964</v>
      </c>
      <c r="N11" s="34">
        <v>-50</v>
      </c>
      <c r="O11" s="35">
        <v>0</v>
      </c>
      <c r="P11" s="35">
        <v>0</v>
      </c>
      <c r="Q11" s="36">
        <v>0</v>
      </c>
    </row>
    <row r="12" ht="24" customHeight="1">
      <c r="B12" s="26">
        <v>9</v>
      </c>
      <c r="C12" t="s" s="27">
        <v>34</v>
      </c>
      <c r="D12" t="s" s="37">
        <v>35</v>
      </c>
      <c r="E12" s="38">
        <v>36</v>
      </c>
      <c r="F12" s="38">
        <v>10</v>
      </c>
      <c r="G12" s="38">
        <v>17</v>
      </c>
      <c r="H12" s="38">
        <v>9</v>
      </c>
      <c r="I12" s="38">
        <v>35</v>
      </c>
      <c r="J12" s="38">
        <v>48</v>
      </c>
      <c r="K12" s="40">
        <v>39</v>
      </c>
      <c r="L12" s="41">
        <v>2448</v>
      </c>
      <c r="M12" s="42">
        <f>$M$14-(L12/K12)</f>
        <v>-12.0755188016852</v>
      </c>
      <c r="N12" s="43">
        <v>-50</v>
      </c>
      <c r="O12" s="44">
        <v>0</v>
      </c>
      <c r="P12" s="44">
        <v>0</v>
      </c>
      <c r="Q12" s="45">
        <v>0</v>
      </c>
    </row>
    <row r="13" ht="24.25" customHeight="1">
      <c r="B13" s="46">
        <v>10</v>
      </c>
      <c r="C13" t="s" s="47">
        <v>36</v>
      </c>
      <c r="D13" t="s" s="48">
        <v>37</v>
      </c>
      <c r="E13" s="49">
        <v>36</v>
      </c>
      <c r="F13" s="49">
        <v>10</v>
      </c>
      <c r="G13" s="49">
        <v>19</v>
      </c>
      <c r="H13" s="49">
        <v>7</v>
      </c>
      <c r="I13" s="49">
        <v>29</v>
      </c>
      <c r="J13" s="49">
        <v>42</v>
      </c>
      <c r="K13" s="50">
        <v>37</v>
      </c>
      <c r="L13" s="51">
        <v>2424.5</v>
      </c>
      <c r="M13" s="52">
        <f>$M$14-(L13/K13)</f>
        <v>-14.8333150594814</v>
      </c>
      <c r="N13" s="53">
        <v>-50</v>
      </c>
      <c r="O13" s="54">
        <v>0</v>
      </c>
      <c r="P13" s="54">
        <v>0</v>
      </c>
      <c r="Q13" s="55">
        <v>0</v>
      </c>
    </row>
    <row r="14" ht="31.5" customHeight="1">
      <c r="B14" s="56"/>
      <c r="C14" s="57">
        <f>MIN(L16:L25)</f>
        <v>2442</v>
      </c>
      <c r="D14" t="s" s="58">
        <v>38</v>
      </c>
      <c r="E14" s="59"/>
      <c r="F14" s="59"/>
      <c r="G14" s="59"/>
      <c r="H14" s="59"/>
      <c r="I14" s="59"/>
      <c r="J14" s="59"/>
      <c r="K14" s="59"/>
      <c r="L14" s="60"/>
      <c r="M14" s="61">
        <f>SUM(L4:L13)/SUM(K4:K13)</f>
        <v>50.6937119675456</v>
      </c>
      <c r="N14" s="62">
        <f>MAX(L16:L25)</f>
        <v>2624</v>
      </c>
      <c r="O14" t="s" s="63">
        <v>1</v>
      </c>
      <c r="P14" s="59"/>
      <c r="Q14" s="64"/>
    </row>
    <row r="15" ht="24.5" customHeight="1">
      <c r="B15" t="s" s="65">
        <v>2</v>
      </c>
      <c r="C15" t="s" s="66">
        <v>3</v>
      </c>
      <c r="D15" t="s" s="14">
        <v>4</v>
      </c>
      <c r="E15" t="s" s="14">
        <v>5</v>
      </c>
      <c r="F15" t="s" s="14">
        <v>6</v>
      </c>
      <c r="G15" t="s" s="14">
        <v>7</v>
      </c>
      <c r="H15" t="s" s="14">
        <v>8</v>
      </c>
      <c r="I15" t="s" s="14">
        <v>9</v>
      </c>
      <c r="J15" t="s" s="14">
        <v>10</v>
      </c>
      <c r="K15" t="s" s="14">
        <v>11</v>
      </c>
      <c r="L15" t="s" s="14">
        <v>12</v>
      </c>
      <c r="M15" t="s" s="14">
        <v>13</v>
      </c>
      <c r="N15" t="s" s="14">
        <v>14</v>
      </c>
      <c r="O15" t="s" s="15">
        <v>15</v>
      </c>
      <c r="P15" t="s" s="15">
        <v>16</v>
      </c>
      <c r="Q15" t="s" s="15">
        <v>17</v>
      </c>
    </row>
    <row r="16" ht="24.25" customHeight="1">
      <c r="B16" s="67">
        <v>1</v>
      </c>
      <c r="C16" t="s" s="68">
        <v>32</v>
      </c>
      <c r="D16" t="s" s="69">
        <v>33</v>
      </c>
      <c r="E16" s="70">
        <v>36</v>
      </c>
      <c r="F16" s="71">
        <v>19</v>
      </c>
      <c r="G16" s="71">
        <v>9</v>
      </c>
      <c r="H16" s="71">
        <v>8</v>
      </c>
      <c r="I16" s="71">
        <v>63</v>
      </c>
      <c r="J16" s="71">
        <v>42</v>
      </c>
      <c r="K16" s="72">
        <v>65</v>
      </c>
      <c r="L16" s="73">
        <v>2622</v>
      </c>
      <c r="M16" s="74">
        <f>$M$26-(L16/K16)</f>
        <v>11.3708880550344</v>
      </c>
      <c r="N16" s="23">
        <v>200</v>
      </c>
      <c r="O16" s="24">
        <v>1</v>
      </c>
      <c r="P16" s="24">
        <v>0</v>
      </c>
      <c r="Q16" s="25">
        <v>0</v>
      </c>
    </row>
    <row r="17" ht="24" customHeight="1">
      <c r="B17" s="26">
        <v>2</v>
      </c>
      <c r="C17" t="s" s="27">
        <v>26</v>
      </c>
      <c r="D17" t="s" s="28">
        <v>39</v>
      </c>
      <c r="E17" s="30">
        <v>36</v>
      </c>
      <c r="F17" s="29">
        <v>18</v>
      </c>
      <c r="G17" s="29">
        <v>10</v>
      </c>
      <c r="H17" s="29">
        <v>8</v>
      </c>
      <c r="I17" s="29">
        <v>62</v>
      </c>
      <c r="J17" s="30">
        <v>42</v>
      </c>
      <c r="K17" s="31">
        <v>62</v>
      </c>
      <c r="L17" s="32">
        <v>2624</v>
      </c>
      <c r="M17" s="33">
        <f>$M$26-(L17/K17)</f>
        <v>9.386768948334611</v>
      </c>
      <c r="N17" s="34">
        <v>75</v>
      </c>
      <c r="O17" s="35">
        <v>0</v>
      </c>
      <c r="P17" s="35">
        <v>0</v>
      </c>
      <c r="Q17" s="36">
        <v>0</v>
      </c>
    </row>
    <row r="18" ht="24" customHeight="1">
      <c r="B18" s="26">
        <v>3</v>
      </c>
      <c r="C18" t="s" s="27">
        <v>18</v>
      </c>
      <c r="D18" t="s" s="37">
        <v>19</v>
      </c>
      <c r="E18" s="39">
        <v>36</v>
      </c>
      <c r="F18" s="38">
        <v>15</v>
      </c>
      <c r="G18" s="38">
        <v>11</v>
      </c>
      <c r="H18" s="38">
        <v>10</v>
      </c>
      <c r="I18" s="38">
        <v>51</v>
      </c>
      <c r="J18" s="39">
        <v>46</v>
      </c>
      <c r="K18" s="40">
        <v>55</v>
      </c>
      <c r="L18" s="41">
        <v>2555</v>
      </c>
      <c r="M18" s="42">
        <f>$M$26-(L18/K18)</f>
        <v>5.25480413895045</v>
      </c>
      <c r="N18" s="43">
        <v>75</v>
      </c>
      <c r="O18" s="44">
        <v>0</v>
      </c>
      <c r="P18" s="44">
        <v>1</v>
      </c>
      <c r="Q18" s="45">
        <v>0</v>
      </c>
    </row>
    <row r="19" ht="24" customHeight="1">
      <c r="B19" s="26">
        <v>4</v>
      </c>
      <c r="C19" t="s" s="27">
        <v>36</v>
      </c>
      <c r="D19" t="s" s="28">
        <v>40</v>
      </c>
      <c r="E19" s="30">
        <v>36</v>
      </c>
      <c r="F19" s="29">
        <v>15</v>
      </c>
      <c r="G19" s="29">
        <v>12</v>
      </c>
      <c r="H19" s="29">
        <v>9</v>
      </c>
      <c r="I19" s="29">
        <v>49</v>
      </c>
      <c r="J19" s="30">
        <v>42</v>
      </c>
      <c r="K19" s="31">
        <v>54</v>
      </c>
      <c r="L19" s="32">
        <v>2537.5</v>
      </c>
      <c r="M19" s="33">
        <f>$M$26-(L19/K19)</f>
        <v>4.71860885275516</v>
      </c>
      <c r="N19" s="34">
        <v>-75</v>
      </c>
      <c r="O19" s="35">
        <v>0</v>
      </c>
      <c r="P19" s="35">
        <v>0</v>
      </c>
      <c r="Q19" s="36">
        <v>0</v>
      </c>
    </row>
    <row r="20" ht="24" customHeight="1">
      <c r="B20" s="26">
        <v>5</v>
      </c>
      <c r="C20" t="s" s="27">
        <v>20</v>
      </c>
      <c r="D20" t="s" s="37">
        <v>21</v>
      </c>
      <c r="E20" s="39">
        <v>36</v>
      </c>
      <c r="F20" s="38">
        <v>13</v>
      </c>
      <c r="G20" s="38">
        <v>13</v>
      </c>
      <c r="H20" s="38">
        <v>10</v>
      </c>
      <c r="I20" s="38">
        <v>44</v>
      </c>
      <c r="J20" s="39">
        <v>52</v>
      </c>
      <c r="K20" s="40">
        <v>49</v>
      </c>
      <c r="L20" s="41">
        <v>2514</v>
      </c>
      <c r="M20" s="42">
        <f>$M$26-(L20/K20)</f>
        <v>0.403227144516308</v>
      </c>
      <c r="N20" s="43">
        <v>-75</v>
      </c>
      <c r="O20" s="44">
        <v>0</v>
      </c>
      <c r="P20" s="44">
        <v>0</v>
      </c>
      <c r="Q20" s="45">
        <v>0</v>
      </c>
    </row>
    <row r="21" ht="24" customHeight="1">
      <c r="B21" s="26">
        <v>6</v>
      </c>
      <c r="C21" t="s" s="27">
        <v>24</v>
      </c>
      <c r="D21" t="s" s="28">
        <v>41</v>
      </c>
      <c r="E21" s="30">
        <v>36</v>
      </c>
      <c r="F21" s="29">
        <v>12</v>
      </c>
      <c r="G21" s="29">
        <v>12</v>
      </c>
      <c r="H21" s="29">
        <v>12</v>
      </c>
      <c r="I21" s="29">
        <v>56</v>
      </c>
      <c r="J21" s="29">
        <v>50</v>
      </c>
      <c r="K21" s="31">
        <v>48</v>
      </c>
      <c r="L21" s="32">
        <v>2581</v>
      </c>
      <c r="M21" s="33">
        <f>$M$26-(L21/K21)</f>
        <v>-2.06148373983743</v>
      </c>
      <c r="N21" s="34">
        <v>-75</v>
      </c>
      <c r="O21" s="35">
        <v>0</v>
      </c>
      <c r="P21" s="35">
        <v>0</v>
      </c>
      <c r="Q21" s="36">
        <v>0</v>
      </c>
    </row>
    <row r="22" ht="24" customHeight="1">
      <c r="B22" s="26">
        <v>7</v>
      </c>
      <c r="C22" t="s" s="27">
        <v>34</v>
      </c>
      <c r="D22" t="s" s="37">
        <v>35</v>
      </c>
      <c r="E22" s="39">
        <v>36</v>
      </c>
      <c r="F22" s="38">
        <v>12</v>
      </c>
      <c r="G22" s="38">
        <v>12</v>
      </c>
      <c r="H22" s="38">
        <v>12</v>
      </c>
      <c r="I22" s="38">
        <v>51</v>
      </c>
      <c r="J22" s="39">
        <v>52</v>
      </c>
      <c r="K22" s="40">
        <v>48</v>
      </c>
      <c r="L22" s="41">
        <v>2559</v>
      </c>
      <c r="M22" s="42">
        <f>$M$26-(L22/K22)</f>
        <v>-1.6031504065041</v>
      </c>
      <c r="N22" s="43">
        <v>-75</v>
      </c>
      <c r="O22" s="44">
        <v>0</v>
      </c>
      <c r="P22" s="44">
        <v>0</v>
      </c>
      <c r="Q22" s="45">
        <v>0</v>
      </c>
    </row>
    <row r="23" ht="24" customHeight="1">
      <c r="B23" s="26">
        <v>8</v>
      </c>
      <c r="C23" t="s" s="27">
        <v>28</v>
      </c>
      <c r="D23" t="s" s="28">
        <v>42</v>
      </c>
      <c r="E23" s="30">
        <v>36</v>
      </c>
      <c r="F23" s="29">
        <v>11</v>
      </c>
      <c r="G23" s="29">
        <v>18</v>
      </c>
      <c r="H23" s="29">
        <v>7</v>
      </c>
      <c r="I23" s="29">
        <v>33</v>
      </c>
      <c r="J23" s="30">
        <v>49</v>
      </c>
      <c r="K23" s="31">
        <v>40</v>
      </c>
      <c r="L23" s="32">
        <v>2442</v>
      </c>
      <c r="M23" s="33">
        <f>$M$26-(L23/K23)</f>
        <v>-9.3406504065041</v>
      </c>
      <c r="N23" s="34">
        <v>-75</v>
      </c>
      <c r="O23" s="35">
        <v>0</v>
      </c>
      <c r="P23" s="35">
        <v>0</v>
      </c>
      <c r="Q23" s="36">
        <v>0</v>
      </c>
    </row>
    <row r="24" ht="24" customHeight="1">
      <c r="B24" s="26">
        <v>9</v>
      </c>
      <c r="C24" t="s" s="27">
        <v>22</v>
      </c>
      <c r="D24" t="s" s="37">
        <v>23</v>
      </c>
      <c r="E24" s="39">
        <v>36</v>
      </c>
      <c r="F24" s="38">
        <v>10</v>
      </c>
      <c r="G24" s="38">
        <v>18</v>
      </c>
      <c r="H24" s="38">
        <v>8</v>
      </c>
      <c r="I24" s="38">
        <v>47</v>
      </c>
      <c r="J24" s="38">
        <v>65</v>
      </c>
      <c r="K24" s="40">
        <v>38</v>
      </c>
      <c r="L24" s="41">
        <v>2537</v>
      </c>
      <c r="M24" s="42">
        <f>$M$26-(L24/K24)</f>
        <v>-15.0538083012409</v>
      </c>
      <c r="N24" s="43">
        <v>-75</v>
      </c>
      <c r="O24" s="44">
        <v>0</v>
      </c>
      <c r="P24" s="44">
        <v>0</v>
      </c>
      <c r="Q24" s="45">
        <v>0</v>
      </c>
    </row>
    <row r="25" ht="24.25" customHeight="1">
      <c r="B25" s="46">
        <v>10</v>
      </c>
      <c r="C25" t="s" s="75">
        <v>43</v>
      </c>
      <c r="D25" t="s" s="48">
        <v>44</v>
      </c>
      <c r="E25" s="76">
        <v>36</v>
      </c>
      <c r="F25" s="49">
        <v>7</v>
      </c>
      <c r="G25" s="49">
        <v>17</v>
      </c>
      <c r="H25" s="49">
        <v>12</v>
      </c>
      <c r="I25" s="49">
        <v>39</v>
      </c>
      <c r="J25" s="49">
        <v>55</v>
      </c>
      <c r="K25" s="50">
        <v>33</v>
      </c>
      <c r="L25" s="51">
        <v>2469.5</v>
      </c>
      <c r="M25" s="52">
        <f>$M$26-(L25/K25)</f>
        <v>-23.1239837398374</v>
      </c>
      <c r="N25" s="53">
        <v>0</v>
      </c>
      <c r="O25" s="54">
        <v>0</v>
      </c>
      <c r="P25" s="54">
        <v>0</v>
      </c>
      <c r="Q25" s="55">
        <v>1</v>
      </c>
    </row>
    <row r="26" ht="31.5" customHeight="1">
      <c r="B26" s="56"/>
      <c r="C26" s="77">
        <f>MIN(L28:L37)</f>
        <v>2444.5</v>
      </c>
      <c r="D26" t="s" s="58">
        <v>45</v>
      </c>
      <c r="E26" s="59"/>
      <c r="F26" s="59"/>
      <c r="G26" s="59"/>
      <c r="H26" s="59"/>
      <c r="I26" s="59"/>
      <c r="J26" s="59"/>
      <c r="K26" s="59"/>
      <c r="L26" s="60"/>
      <c r="M26" s="61">
        <f>SUM(L16:L25)/SUM(K16:K25)</f>
        <v>51.7093495934959</v>
      </c>
      <c r="N26" s="62">
        <f>MAX(L28:L37)</f>
        <v>2618.5</v>
      </c>
      <c r="O26" t="s" s="63">
        <v>1</v>
      </c>
      <c r="P26" s="59"/>
      <c r="Q26" s="64"/>
    </row>
    <row r="27" ht="24.5" customHeight="1">
      <c r="B27" t="s" s="65">
        <v>2</v>
      </c>
      <c r="C27" t="s" s="78">
        <v>3</v>
      </c>
      <c r="D27" t="s" s="14">
        <v>4</v>
      </c>
      <c r="E27" t="s" s="14">
        <v>5</v>
      </c>
      <c r="F27" t="s" s="14">
        <v>6</v>
      </c>
      <c r="G27" t="s" s="14">
        <v>7</v>
      </c>
      <c r="H27" t="s" s="14">
        <v>8</v>
      </c>
      <c r="I27" t="s" s="14">
        <v>9</v>
      </c>
      <c r="J27" t="s" s="14">
        <v>10</v>
      </c>
      <c r="K27" t="s" s="14">
        <v>11</v>
      </c>
      <c r="L27" t="s" s="14">
        <v>12</v>
      </c>
      <c r="M27" t="s" s="14">
        <v>13</v>
      </c>
      <c r="N27" t="s" s="14">
        <v>14</v>
      </c>
      <c r="O27" t="s" s="15">
        <v>15</v>
      </c>
      <c r="P27" t="s" s="15">
        <v>16</v>
      </c>
      <c r="Q27" t="s" s="15">
        <v>17</v>
      </c>
    </row>
    <row r="28" ht="24.25" customHeight="1">
      <c r="B28" s="67">
        <v>1</v>
      </c>
      <c r="C28" t="s" s="68">
        <v>43</v>
      </c>
      <c r="D28" t="s" s="69">
        <v>46</v>
      </c>
      <c r="E28" s="71">
        <v>36</v>
      </c>
      <c r="F28" s="71">
        <v>20</v>
      </c>
      <c r="G28" s="71">
        <v>5</v>
      </c>
      <c r="H28" s="71">
        <v>11</v>
      </c>
      <c r="I28" s="71">
        <v>64</v>
      </c>
      <c r="J28" s="71">
        <v>37</v>
      </c>
      <c r="K28" s="79">
        <v>71</v>
      </c>
      <c r="L28" s="73">
        <v>2618.5</v>
      </c>
      <c r="M28" s="74">
        <f>$M$38-(L28/K28)</f>
        <v>14.8732970419655</v>
      </c>
      <c r="N28" s="23">
        <v>250</v>
      </c>
      <c r="O28" s="24">
        <v>1</v>
      </c>
      <c r="P28" s="24">
        <v>0</v>
      </c>
      <c r="Q28" s="25">
        <v>0</v>
      </c>
    </row>
    <row r="29" ht="24" customHeight="1">
      <c r="B29" s="26">
        <v>2</v>
      </c>
      <c r="C29" t="s" s="27">
        <v>32</v>
      </c>
      <c r="D29" t="s" s="28">
        <v>33</v>
      </c>
      <c r="E29" s="29">
        <v>36</v>
      </c>
      <c r="F29" s="29">
        <v>18</v>
      </c>
      <c r="G29" s="29">
        <v>12</v>
      </c>
      <c r="H29" s="29">
        <v>6</v>
      </c>
      <c r="I29" s="29">
        <v>57</v>
      </c>
      <c r="J29" s="30">
        <v>49</v>
      </c>
      <c r="K29" s="80">
        <v>60</v>
      </c>
      <c r="L29" s="32">
        <v>2598.5</v>
      </c>
      <c r="M29" s="33">
        <f>$M$38-(L29/K29)</f>
        <v>8.44524539877297</v>
      </c>
      <c r="N29" s="34">
        <v>100</v>
      </c>
      <c r="O29" s="35">
        <v>0</v>
      </c>
      <c r="P29" s="35">
        <v>0</v>
      </c>
      <c r="Q29" s="36">
        <v>0</v>
      </c>
    </row>
    <row r="30" ht="24" customHeight="1">
      <c r="B30" s="26">
        <v>3</v>
      </c>
      <c r="C30" t="s" s="27">
        <v>22</v>
      </c>
      <c r="D30" t="s" s="37">
        <v>47</v>
      </c>
      <c r="E30" s="38">
        <v>36</v>
      </c>
      <c r="F30" s="38">
        <v>16</v>
      </c>
      <c r="G30" s="38">
        <v>12</v>
      </c>
      <c r="H30" s="38">
        <v>8</v>
      </c>
      <c r="I30" s="38">
        <v>55</v>
      </c>
      <c r="J30" s="39">
        <v>48</v>
      </c>
      <c r="K30" s="40">
        <v>56</v>
      </c>
      <c r="L30" s="41">
        <v>2585</v>
      </c>
      <c r="M30" s="42">
        <f>$M$38-(L30/K30)</f>
        <v>5.59286444639201</v>
      </c>
      <c r="N30" s="43">
        <v>125</v>
      </c>
      <c r="O30" s="44">
        <v>0</v>
      </c>
      <c r="P30" s="44">
        <v>1</v>
      </c>
      <c r="Q30" s="45">
        <v>0</v>
      </c>
    </row>
    <row r="31" ht="24" customHeight="1">
      <c r="B31" s="26">
        <v>4</v>
      </c>
      <c r="C31" t="s" s="27">
        <v>34</v>
      </c>
      <c r="D31" t="s" s="28">
        <v>48</v>
      </c>
      <c r="E31" s="29">
        <v>36</v>
      </c>
      <c r="F31" s="29">
        <v>13</v>
      </c>
      <c r="G31" s="29">
        <v>12</v>
      </c>
      <c r="H31" s="29">
        <v>11</v>
      </c>
      <c r="I31" s="29">
        <v>52</v>
      </c>
      <c r="J31" s="30">
        <v>49</v>
      </c>
      <c r="K31" s="31">
        <v>48</v>
      </c>
      <c r="L31" s="32">
        <v>2562</v>
      </c>
      <c r="M31" s="33">
        <f>$M$38-(L31/K31)</f>
        <v>-1.6214212678937</v>
      </c>
      <c r="N31" s="34">
        <v>-100</v>
      </c>
      <c r="O31" s="35">
        <v>0</v>
      </c>
      <c r="P31" s="35">
        <v>0</v>
      </c>
      <c r="Q31" s="36">
        <v>0</v>
      </c>
    </row>
    <row r="32" ht="24" customHeight="1">
      <c r="B32" s="26">
        <v>5</v>
      </c>
      <c r="C32" t="s" s="27">
        <v>20</v>
      </c>
      <c r="D32" t="s" s="37">
        <v>49</v>
      </c>
      <c r="E32" s="38">
        <v>36</v>
      </c>
      <c r="F32" s="38">
        <v>12</v>
      </c>
      <c r="G32" s="38">
        <v>13</v>
      </c>
      <c r="H32" s="38">
        <v>11</v>
      </c>
      <c r="I32" s="38">
        <v>44</v>
      </c>
      <c r="J32" s="39">
        <v>50</v>
      </c>
      <c r="K32" s="40">
        <v>47</v>
      </c>
      <c r="L32" s="41">
        <v>2518</v>
      </c>
      <c r="M32" s="42">
        <f>$M$38-(L32/K32)</f>
        <v>-1.82088935300008</v>
      </c>
      <c r="N32" s="43">
        <v>25</v>
      </c>
      <c r="O32" s="44">
        <v>0</v>
      </c>
      <c r="P32" s="44">
        <v>0</v>
      </c>
      <c r="Q32" s="45">
        <v>1</v>
      </c>
    </row>
    <row r="33" ht="24" customHeight="1">
      <c r="B33" s="26">
        <v>6</v>
      </c>
      <c r="C33" t="s" s="27">
        <v>28</v>
      </c>
      <c r="D33" t="s" s="28">
        <v>42</v>
      </c>
      <c r="E33" s="29">
        <v>36</v>
      </c>
      <c r="F33" s="29">
        <v>13</v>
      </c>
      <c r="G33" s="29">
        <v>15</v>
      </c>
      <c r="H33" s="29">
        <v>8</v>
      </c>
      <c r="I33" s="29">
        <v>43</v>
      </c>
      <c r="J33" s="29">
        <v>46</v>
      </c>
      <c r="K33" s="31">
        <v>46</v>
      </c>
      <c r="L33" s="32">
        <v>2532</v>
      </c>
      <c r="M33" s="33">
        <f>$M$38-(L33/K33)</f>
        <v>-3.28989952876327</v>
      </c>
      <c r="N33" s="34">
        <v>-100</v>
      </c>
      <c r="O33" s="35">
        <v>0</v>
      </c>
      <c r="P33" s="35">
        <v>0</v>
      </c>
      <c r="Q33" s="36">
        <v>0</v>
      </c>
    </row>
    <row r="34" ht="24" customHeight="1">
      <c r="B34" s="26">
        <v>7</v>
      </c>
      <c r="C34" t="s" s="27">
        <v>18</v>
      </c>
      <c r="D34" t="s" s="37">
        <v>19</v>
      </c>
      <c r="E34" s="38">
        <v>36</v>
      </c>
      <c r="F34" s="38">
        <v>12</v>
      </c>
      <c r="G34" s="38">
        <v>15</v>
      </c>
      <c r="H34" s="38">
        <v>9</v>
      </c>
      <c r="I34" s="38">
        <v>41</v>
      </c>
      <c r="J34" s="39">
        <v>45</v>
      </c>
      <c r="K34" s="40">
        <v>45</v>
      </c>
      <c r="L34" s="41">
        <v>2489</v>
      </c>
      <c r="M34" s="42">
        <f>$M$38-(L34/K34)</f>
        <v>-3.55753237900481</v>
      </c>
      <c r="N34" s="43">
        <v>-100</v>
      </c>
      <c r="O34" s="44">
        <v>0</v>
      </c>
      <c r="P34" s="44">
        <v>0</v>
      </c>
      <c r="Q34" s="45">
        <v>0</v>
      </c>
    </row>
    <row r="35" ht="24" customHeight="1">
      <c r="B35" s="26">
        <v>8</v>
      </c>
      <c r="C35" t="s" s="27">
        <v>36</v>
      </c>
      <c r="D35" t="s" s="28">
        <v>40</v>
      </c>
      <c r="E35" s="29">
        <v>36</v>
      </c>
      <c r="F35" s="29">
        <v>11</v>
      </c>
      <c r="G35" s="29">
        <v>18</v>
      </c>
      <c r="H35" s="29">
        <v>7</v>
      </c>
      <c r="I35" s="29">
        <v>39</v>
      </c>
      <c r="J35" s="30">
        <v>51</v>
      </c>
      <c r="K35" s="31">
        <v>40</v>
      </c>
      <c r="L35" s="32">
        <v>2496.5</v>
      </c>
      <c r="M35" s="33">
        <f>$M$38-(L35/K35)</f>
        <v>-10.6589212678937</v>
      </c>
      <c r="N35" s="34">
        <v>-100</v>
      </c>
      <c r="O35" s="35">
        <v>0</v>
      </c>
      <c r="P35" s="35">
        <v>0</v>
      </c>
      <c r="Q35" s="36">
        <v>0</v>
      </c>
    </row>
    <row r="36" ht="24" customHeight="1">
      <c r="B36" s="26">
        <v>9</v>
      </c>
      <c r="C36" t="s" s="27">
        <v>24</v>
      </c>
      <c r="D36" t="s" s="37">
        <v>41</v>
      </c>
      <c r="E36" s="38">
        <v>36</v>
      </c>
      <c r="F36" s="38">
        <v>9</v>
      </c>
      <c r="G36" s="38">
        <v>14</v>
      </c>
      <c r="H36" s="38">
        <v>13</v>
      </c>
      <c r="I36" s="38">
        <v>39</v>
      </c>
      <c r="J36" s="38">
        <v>46</v>
      </c>
      <c r="K36" s="40">
        <v>40</v>
      </c>
      <c r="L36" s="41">
        <v>2463.5</v>
      </c>
      <c r="M36" s="42">
        <f>$M$38-(L36/K36)</f>
        <v>-9.8339212678937</v>
      </c>
      <c r="N36" s="43">
        <v>-100</v>
      </c>
      <c r="O36" s="44">
        <v>0</v>
      </c>
      <c r="P36" s="44">
        <v>0</v>
      </c>
      <c r="Q36" s="45">
        <v>0</v>
      </c>
    </row>
    <row r="37" ht="24.25" customHeight="1">
      <c r="B37" s="46">
        <v>10</v>
      </c>
      <c r="C37" t="s" s="75">
        <v>26</v>
      </c>
      <c r="D37" t="s" s="48">
        <v>39</v>
      </c>
      <c r="E37" s="49">
        <v>36</v>
      </c>
      <c r="F37" s="49">
        <v>8</v>
      </c>
      <c r="G37" s="49">
        <v>16</v>
      </c>
      <c r="H37" s="49">
        <v>12</v>
      </c>
      <c r="I37" s="49">
        <v>32</v>
      </c>
      <c r="J37" s="49">
        <v>45</v>
      </c>
      <c r="K37" s="50">
        <v>36</v>
      </c>
      <c r="L37" s="51">
        <v>2444.5</v>
      </c>
      <c r="M37" s="52">
        <f>$M$38-(L37/K37)</f>
        <v>-16.1491990456715</v>
      </c>
      <c r="N37" s="53">
        <v>-100</v>
      </c>
      <c r="O37" s="54">
        <v>0</v>
      </c>
      <c r="P37" s="54">
        <v>0</v>
      </c>
      <c r="Q37" s="55">
        <v>0</v>
      </c>
    </row>
    <row r="38" ht="30.5" customHeight="1">
      <c r="B38" s="56"/>
      <c r="C38" s="77">
        <f>MIN(L40:L49)</f>
        <v>2457.5</v>
      </c>
      <c r="D38" t="s" s="81">
        <v>50</v>
      </c>
      <c r="E38" s="59"/>
      <c r="F38" s="59"/>
      <c r="G38" s="59"/>
      <c r="H38" s="59"/>
      <c r="I38" s="59"/>
      <c r="J38" s="59"/>
      <c r="K38" s="59"/>
      <c r="L38" s="60"/>
      <c r="M38" s="61">
        <f>SUM(L28:L37)/SUM(K28:K37)</f>
        <v>51.7535787321063</v>
      </c>
      <c r="N38" s="62">
        <f>MAX(L40:L49)</f>
        <v>2594.5</v>
      </c>
      <c r="O38" t="s" s="63">
        <v>1</v>
      </c>
      <c r="P38" s="59"/>
      <c r="Q38" s="64"/>
    </row>
    <row r="39" ht="24.5" customHeight="1">
      <c r="B39" t="s" s="65">
        <v>2</v>
      </c>
      <c r="C39" t="s" s="78">
        <v>3</v>
      </c>
      <c r="D39" t="s" s="14">
        <v>4</v>
      </c>
      <c r="E39" t="s" s="14">
        <v>5</v>
      </c>
      <c r="F39" t="s" s="14">
        <v>6</v>
      </c>
      <c r="G39" t="s" s="14">
        <v>7</v>
      </c>
      <c r="H39" t="s" s="14">
        <v>8</v>
      </c>
      <c r="I39" t="s" s="14">
        <v>9</v>
      </c>
      <c r="J39" t="s" s="14">
        <v>10</v>
      </c>
      <c r="K39" t="s" s="14">
        <v>11</v>
      </c>
      <c r="L39" t="s" s="14">
        <v>12</v>
      </c>
      <c r="M39" t="s" s="14">
        <v>13</v>
      </c>
      <c r="N39" t="s" s="14">
        <v>14</v>
      </c>
      <c r="O39" t="s" s="15">
        <v>15</v>
      </c>
      <c r="P39" t="s" s="15">
        <v>16</v>
      </c>
      <c r="Q39" t="s" s="15">
        <v>17</v>
      </c>
    </row>
    <row r="40" ht="24.25" customHeight="1">
      <c r="B40" s="67">
        <v>1</v>
      </c>
      <c r="C40" t="s" s="68">
        <v>18</v>
      </c>
      <c r="D40" t="s" s="69">
        <v>19</v>
      </c>
      <c r="E40" s="71">
        <v>36</v>
      </c>
      <c r="F40" s="71">
        <v>22</v>
      </c>
      <c r="G40" s="70">
        <v>7</v>
      </c>
      <c r="H40" s="70">
        <v>7</v>
      </c>
      <c r="I40" s="71">
        <v>57</v>
      </c>
      <c r="J40" s="71">
        <v>33</v>
      </c>
      <c r="K40" s="72">
        <v>73</v>
      </c>
      <c r="L40" s="73">
        <v>2575</v>
      </c>
      <c r="M40" s="82">
        <f>$M$50-(L40/K40)</f>
        <v>15.6012789063146</v>
      </c>
      <c r="N40" s="23">
        <v>300</v>
      </c>
      <c r="O40" s="24">
        <v>1</v>
      </c>
      <c r="P40" s="24">
        <v>0</v>
      </c>
      <c r="Q40" s="25">
        <v>0</v>
      </c>
    </row>
    <row r="41" ht="24" customHeight="1">
      <c r="B41" s="26">
        <v>2</v>
      </c>
      <c r="C41" t="s" s="27">
        <v>36</v>
      </c>
      <c r="D41" t="s" s="28">
        <v>40</v>
      </c>
      <c r="E41" s="29">
        <v>36</v>
      </c>
      <c r="F41" s="29">
        <v>16</v>
      </c>
      <c r="G41" s="30">
        <v>10</v>
      </c>
      <c r="H41" s="30">
        <v>10</v>
      </c>
      <c r="I41" s="29">
        <v>59</v>
      </c>
      <c r="J41" s="30">
        <v>48</v>
      </c>
      <c r="K41" s="31">
        <v>58</v>
      </c>
      <c r="L41" s="32">
        <v>2573.5</v>
      </c>
      <c r="M41" s="83">
        <f>$M$50-(L41/K41)</f>
        <v>6.50456185388189</v>
      </c>
      <c r="N41" s="34">
        <v>100</v>
      </c>
      <c r="O41" s="35">
        <v>0</v>
      </c>
      <c r="P41" s="35">
        <v>0</v>
      </c>
      <c r="Q41" s="36">
        <v>0</v>
      </c>
    </row>
    <row r="42" ht="24" customHeight="1">
      <c r="B42" s="26">
        <v>3</v>
      </c>
      <c r="C42" t="s" s="27">
        <v>32</v>
      </c>
      <c r="D42" t="s" s="37">
        <v>33</v>
      </c>
      <c r="E42" s="38">
        <v>36</v>
      </c>
      <c r="F42" s="38">
        <v>16</v>
      </c>
      <c r="G42" s="38">
        <v>11</v>
      </c>
      <c r="H42" s="38">
        <v>9</v>
      </c>
      <c r="I42" s="38">
        <v>41</v>
      </c>
      <c r="J42" s="39">
        <v>35</v>
      </c>
      <c r="K42" s="40">
        <v>57</v>
      </c>
      <c r="L42" s="41">
        <v>2487.5</v>
      </c>
      <c r="M42" s="84">
        <f>$M$50-(L42/K42)</f>
        <v>7.23490063186132</v>
      </c>
      <c r="N42" s="43">
        <v>0</v>
      </c>
      <c r="O42" s="44">
        <v>0</v>
      </c>
      <c r="P42" s="44">
        <v>0</v>
      </c>
      <c r="Q42" s="45">
        <v>0</v>
      </c>
    </row>
    <row r="43" ht="24" customHeight="1">
      <c r="B43" s="26">
        <v>4</v>
      </c>
      <c r="C43" t="s" s="27">
        <v>22</v>
      </c>
      <c r="D43" t="s" s="28">
        <v>47</v>
      </c>
      <c r="E43" s="29">
        <v>36</v>
      </c>
      <c r="F43" s="29">
        <v>16</v>
      </c>
      <c r="G43" s="29">
        <v>14</v>
      </c>
      <c r="H43" s="29">
        <v>6</v>
      </c>
      <c r="I43" s="29">
        <v>62</v>
      </c>
      <c r="J43" s="30">
        <v>48</v>
      </c>
      <c r="K43" s="31">
        <v>54</v>
      </c>
      <c r="L43" s="32">
        <v>2594.5</v>
      </c>
      <c r="M43" s="83">
        <f>$M$50-(L43/K43)</f>
        <v>2.828955212758</v>
      </c>
      <c r="N43" s="34">
        <v>-100</v>
      </c>
      <c r="O43" s="35">
        <v>0</v>
      </c>
      <c r="P43" s="35">
        <v>0</v>
      </c>
      <c r="Q43" s="36">
        <v>0</v>
      </c>
    </row>
    <row r="44" ht="24" customHeight="1">
      <c r="B44" s="26">
        <v>5</v>
      </c>
      <c r="C44" t="s" s="27">
        <v>43</v>
      </c>
      <c r="D44" t="s" s="37">
        <v>46</v>
      </c>
      <c r="E44" s="38">
        <v>36</v>
      </c>
      <c r="F44" s="38">
        <v>15</v>
      </c>
      <c r="G44" s="38">
        <v>14</v>
      </c>
      <c r="H44" s="38">
        <v>7</v>
      </c>
      <c r="I44" s="38">
        <v>55</v>
      </c>
      <c r="J44" s="39">
        <v>45</v>
      </c>
      <c r="K44" s="40">
        <v>52</v>
      </c>
      <c r="L44" s="41">
        <v>2572.5</v>
      </c>
      <c r="M44" s="84">
        <f>$M$50-(L44/K44)</f>
        <v>1.40409766290045</v>
      </c>
      <c r="N44" s="43">
        <v>-100</v>
      </c>
      <c r="O44" s="44">
        <v>0</v>
      </c>
      <c r="P44" s="44">
        <v>0</v>
      </c>
      <c r="Q44" s="45">
        <v>0</v>
      </c>
    </row>
    <row r="45" ht="24" customHeight="1">
      <c r="B45" s="26">
        <v>6</v>
      </c>
      <c r="C45" t="s" s="27">
        <v>28</v>
      </c>
      <c r="D45" t="s" s="28">
        <v>42</v>
      </c>
      <c r="E45" s="29">
        <v>36</v>
      </c>
      <c r="F45" s="29">
        <v>13</v>
      </c>
      <c r="G45" s="29">
        <v>15</v>
      </c>
      <c r="H45" s="29">
        <v>8</v>
      </c>
      <c r="I45" s="29">
        <v>51</v>
      </c>
      <c r="J45" s="29">
        <v>62</v>
      </c>
      <c r="K45" s="31">
        <v>47</v>
      </c>
      <c r="L45" s="32">
        <v>2569.5</v>
      </c>
      <c r="M45" s="83">
        <f>$M$50-(L45/K45)</f>
        <v>-3.79496125690315</v>
      </c>
      <c r="N45" s="34">
        <v>0</v>
      </c>
      <c r="O45" s="35">
        <v>0</v>
      </c>
      <c r="P45" s="35">
        <v>0</v>
      </c>
      <c r="Q45" s="36">
        <v>1</v>
      </c>
    </row>
    <row r="46" ht="24" customHeight="1">
      <c r="B46" s="26">
        <v>7</v>
      </c>
      <c r="C46" t="s" s="27">
        <v>20</v>
      </c>
      <c r="D46" t="s" s="37">
        <v>49</v>
      </c>
      <c r="E46" s="38">
        <v>36</v>
      </c>
      <c r="F46" s="38">
        <v>11</v>
      </c>
      <c r="G46" s="38">
        <v>11</v>
      </c>
      <c r="H46" s="38">
        <v>14</v>
      </c>
      <c r="I46" s="38">
        <v>41</v>
      </c>
      <c r="J46" s="39">
        <v>40</v>
      </c>
      <c r="K46" s="40">
        <v>47</v>
      </c>
      <c r="L46" s="41">
        <v>2467.5</v>
      </c>
      <c r="M46" s="84">
        <f>$M$50-(L46/K46)</f>
        <v>-1.6247484909457</v>
      </c>
      <c r="N46" s="43">
        <v>-100</v>
      </c>
      <c r="O46" s="44">
        <v>0</v>
      </c>
      <c r="P46" s="44">
        <v>0</v>
      </c>
      <c r="Q46" s="45">
        <v>0</v>
      </c>
    </row>
    <row r="47" ht="24" customHeight="1">
      <c r="B47" s="26">
        <v>8</v>
      </c>
      <c r="C47" t="s" s="27">
        <v>30</v>
      </c>
      <c r="D47" t="s" s="28">
        <v>51</v>
      </c>
      <c r="E47" s="29">
        <v>36</v>
      </c>
      <c r="F47" s="29">
        <v>10</v>
      </c>
      <c r="G47" s="29">
        <v>17</v>
      </c>
      <c r="H47" s="29">
        <v>9</v>
      </c>
      <c r="I47" s="29">
        <v>42</v>
      </c>
      <c r="J47" s="30">
        <v>59</v>
      </c>
      <c r="K47" s="31">
        <v>39</v>
      </c>
      <c r="L47" s="32">
        <v>2494</v>
      </c>
      <c r="M47" s="83">
        <f>$M$50-(L47/K47)</f>
        <v>-13.0734664396636</v>
      </c>
      <c r="N47" s="34">
        <v>-100</v>
      </c>
      <c r="O47" s="35">
        <v>0</v>
      </c>
      <c r="P47" s="35">
        <v>0</v>
      </c>
      <c r="Q47" s="36">
        <v>0</v>
      </c>
    </row>
    <row r="48" ht="24" customHeight="1">
      <c r="B48" s="26">
        <v>9</v>
      </c>
      <c r="C48" t="s" s="27">
        <v>26</v>
      </c>
      <c r="D48" t="s" s="37">
        <v>39</v>
      </c>
      <c r="E48" s="38">
        <v>36</v>
      </c>
      <c r="F48" s="38">
        <v>10</v>
      </c>
      <c r="G48" s="38">
        <v>19</v>
      </c>
      <c r="H48" s="38">
        <v>7</v>
      </c>
      <c r="I48" s="38">
        <v>44</v>
      </c>
      <c r="J48" s="38">
        <v>61</v>
      </c>
      <c r="K48" s="40">
        <v>37</v>
      </c>
      <c r="L48" s="41">
        <v>2493.5</v>
      </c>
      <c r="M48" s="84">
        <f>$M$50-(L48/K48)</f>
        <v>-16.5166403828376</v>
      </c>
      <c r="N48" s="43">
        <v>-100</v>
      </c>
      <c r="O48" s="44">
        <v>0</v>
      </c>
      <c r="P48" s="44">
        <v>0</v>
      </c>
      <c r="Q48" s="45">
        <v>0</v>
      </c>
    </row>
    <row r="49" ht="24.25" customHeight="1">
      <c r="B49" s="46">
        <v>10</v>
      </c>
      <c r="C49" t="s" s="75">
        <v>34</v>
      </c>
      <c r="D49" t="s" s="48">
        <v>48</v>
      </c>
      <c r="E49" s="49">
        <v>36</v>
      </c>
      <c r="F49" s="49">
        <v>9</v>
      </c>
      <c r="G49" s="49">
        <v>19</v>
      </c>
      <c r="H49" s="49">
        <v>9</v>
      </c>
      <c r="I49" s="49">
        <v>38</v>
      </c>
      <c r="J49" s="49">
        <v>59</v>
      </c>
      <c r="K49" s="50">
        <v>33</v>
      </c>
      <c r="L49" s="51">
        <v>2457.5</v>
      </c>
      <c r="M49" s="85">
        <f>$M$50-(L49/K49)</f>
        <v>-23.5944454606427</v>
      </c>
      <c r="N49" s="53">
        <v>0</v>
      </c>
      <c r="O49" s="54">
        <v>0</v>
      </c>
      <c r="P49" s="54">
        <v>1</v>
      </c>
      <c r="Q49" s="55">
        <v>0</v>
      </c>
    </row>
    <row r="50" ht="30.5" customHeight="1">
      <c r="B50" s="56"/>
      <c r="C50" s="77">
        <f>MIN(L52:L61)</f>
        <v>1171.5</v>
      </c>
      <c r="D50" t="s" s="81">
        <v>52</v>
      </c>
      <c r="E50" s="59"/>
      <c r="F50" s="59"/>
      <c r="G50" s="59"/>
      <c r="H50" s="59"/>
      <c r="I50" s="59"/>
      <c r="J50" s="59"/>
      <c r="K50" s="59"/>
      <c r="L50" s="60"/>
      <c r="M50" s="61">
        <f>SUM(L40:L49)/SUM(K40:K49)</f>
        <v>50.8752515090543</v>
      </c>
      <c r="N50" s="62">
        <f>MAX(L52:L61)</f>
        <v>1341</v>
      </c>
      <c r="O50" t="s" s="63">
        <v>1</v>
      </c>
      <c r="P50" s="59"/>
      <c r="Q50" s="64"/>
    </row>
    <row r="51" ht="24.5" customHeight="1">
      <c r="B51" t="s" s="65">
        <v>2</v>
      </c>
      <c r="C51" t="s" s="78">
        <v>3</v>
      </c>
      <c r="D51" t="s" s="14">
        <v>4</v>
      </c>
      <c r="E51" t="s" s="14">
        <v>5</v>
      </c>
      <c r="F51" t="s" s="14">
        <v>6</v>
      </c>
      <c r="G51" t="s" s="14">
        <v>7</v>
      </c>
      <c r="H51" t="s" s="14">
        <v>8</v>
      </c>
      <c r="I51" t="s" s="14">
        <v>9</v>
      </c>
      <c r="J51" t="s" s="14">
        <v>10</v>
      </c>
      <c r="K51" t="s" s="14">
        <v>11</v>
      </c>
      <c r="L51" t="s" s="14">
        <v>12</v>
      </c>
      <c r="M51" t="s" s="14">
        <v>13</v>
      </c>
      <c r="N51" t="s" s="14">
        <v>14</v>
      </c>
      <c r="O51" t="s" s="15">
        <v>15</v>
      </c>
      <c r="P51" t="s" s="15">
        <v>16</v>
      </c>
      <c r="Q51" t="s" s="15">
        <v>17</v>
      </c>
    </row>
    <row r="52" ht="24.25" customHeight="1">
      <c r="B52" s="67">
        <v>1</v>
      </c>
      <c r="C52" t="s" s="68">
        <v>34</v>
      </c>
      <c r="D52" t="s" s="69">
        <v>48</v>
      </c>
      <c r="E52" s="71">
        <v>18</v>
      </c>
      <c r="F52" s="71">
        <v>11</v>
      </c>
      <c r="G52" s="71">
        <v>3</v>
      </c>
      <c r="H52" s="70">
        <v>4</v>
      </c>
      <c r="I52" s="70">
        <v>38</v>
      </c>
      <c r="J52" s="70">
        <v>27</v>
      </c>
      <c r="K52" s="72">
        <v>37</v>
      </c>
      <c r="L52" s="86">
        <v>1341</v>
      </c>
      <c r="M52" s="74">
        <f>$M$62-(L52/K52)</f>
        <v>15.1896835860251</v>
      </c>
      <c r="N52" s="23">
        <v>0</v>
      </c>
      <c r="O52" s="24">
        <v>0</v>
      </c>
      <c r="P52" s="24">
        <v>1</v>
      </c>
      <c r="Q52" s="25">
        <v>0</v>
      </c>
    </row>
    <row r="53" ht="24" customHeight="1">
      <c r="B53" s="26">
        <v>2</v>
      </c>
      <c r="C53" t="s" s="27">
        <v>18</v>
      </c>
      <c r="D53" t="s" s="28">
        <v>19</v>
      </c>
      <c r="E53" s="29">
        <v>18</v>
      </c>
      <c r="F53" s="29">
        <v>9</v>
      </c>
      <c r="G53" s="29">
        <v>5</v>
      </c>
      <c r="H53" s="30">
        <v>4</v>
      </c>
      <c r="I53" s="30">
        <v>36</v>
      </c>
      <c r="J53" s="30">
        <v>22</v>
      </c>
      <c r="K53" s="31">
        <v>31</v>
      </c>
      <c r="L53" s="87">
        <v>1329.5</v>
      </c>
      <c r="M53" s="33">
        <f>$M$62-(L53/K53)</f>
        <v>8.545830055074751</v>
      </c>
      <c r="N53" s="34">
        <v>-100</v>
      </c>
      <c r="O53" s="35">
        <v>0</v>
      </c>
      <c r="P53" s="35">
        <v>0</v>
      </c>
      <c r="Q53" s="36">
        <v>1</v>
      </c>
    </row>
    <row r="54" ht="24" customHeight="1">
      <c r="B54" s="26">
        <v>3</v>
      </c>
      <c r="C54" t="s" s="27">
        <v>36</v>
      </c>
      <c r="D54" t="s" s="37">
        <v>40</v>
      </c>
      <c r="E54" s="38">
        <v>18</v>
      </c>
      <c r="F54" s="38">
        <v>8</v>
      </c>
      <c r="G54" s="38">
        <v>7</v>
      </c>
      <c r="H54" s="38">
        <v>3</v>
      </c>
      <c r="I54" s="38">
        <v>21</v>
      </c>
      <c r="J54" s="38">
        <v>23</v>
      </c>
      <c r="K54" s="40">
        <v>26</v>
      </c>
      <c r="L54" s="41">
        <v>1264</v>
      </c>
      <c r="M54" s="42">
        <f>$M$62-(L54/K54)</f>
        <v>2.81754221388368</v>
      </c>
      <c r="N54" s="43">
        <v>-100</v>
      </c>
      <c r="O54" s="44">
        <v>0</v>
      </c>
      <c r="P54" s="44">
        <v>0</v>
      </c>
      <c r="Q54" s="45">
        <v>0</v>
      </c>
    </row>
    <row r="55" ht="24" customHeight="1">
      <c r="B55" s="26">
        <v>4</v>
      </c>
      <c r="C55" t="s" s="27">
        <v>20</v>
      </c>
      <c r="D55" t="s" s="28">
        <v>49</v>
      </c>
      <c r="E55" s="29">
        <v>18</v>
      </c>
      <c r="F55" s="29">
        <v>6</v>
      </c>
      <c r="G55" s="29">
        <v>5</v>
      </c>
      <c r="H55" s="30">
        <v>7</v>
      </c>
      <c r="I55" s="30">
        <v>24</v>
      </c>
      <c r="J55" s="30">
        <v>22</v>
      </c>
      <c r="K55" s="31">
        <v>25</v>
      </c>
      <c r="L55" s="32">
        <v>1269</v>
      </c>
      <c r="M55" s="33">
        <f>$M$62-(L55/K55)</f>
        <v>0.6729268292683001</v>
      </c>
      <c r="N55" s="34">
        <v>-100</v>
      </c>
      <c r="O55" s="35">
        <v>0</v>
      </c>
      <c r="P55" s="35">
        <v>0</v>
      </c>
      <c r="Q55" s="36">
        <v>0</v>
      </c>
    </row>
    <row r="56" ht="24" customHeight="1">
      <c r="B56" s="26">
        <v>5</v>
      </c>
      <c r="C56" t="s" s="27">
        <v>24</v>
      </c>
      <c r="D56" t="s" s="37">
        <v>41</v>
      </c>
      <c r="E56" s="38">
        <v>18</v>
      </c>
      <c r="F56" s="38">
        <v>7</v>
      </c>
      <c r="G56" s="38">
        <v>7</v>
      </c>
      <c r="H56" s="39">
        <v>4</v>
      </c>
      <c r="I56" s="39">
        <v>22</v>
      </c>
      <c r="J56" s="39">
        <v>26</v>
      </c>
      <c r="K56" s="40">
        <v>25</v>
      </c>
      <c r="L56" s="88">
        <v>1241</v>
      </c>
      <c r="M56" s="42">
        <f>$M$62-(L56/K56)</f>
        <v>1.7929268292683</v>
      </c>
      <c r="N56" s="43">
        <v>-100</v>
      </c>
      <c r="O56" s="44">
        <v>0</v>
      </c>
      <c r="P56" s="44">
        <v>0</v>
      </c>
      <c r="Q56" s="45">
        <v>0</v>
      </c>
    </row>
    <row r="57" ht="24" customHeight="1">
      <c r="B57" s="26">
        <v>6</v>
      </c>
      <c r="C57" t="s" s="27">
        <v>32</v>
      </c>
      <c r="D57" t="s" s="28">
        <v>33</v>
      </c>
      <c r="E57" s="29">
        <v>18</v>
      </c>
      <c r="F57" s="29">
        <v>7</v>
      </c>
      <c r="G57" s="29">
        <v>8</v>
      </c>
      <c r="H57" s="30">
        <v>3</v>
      </c>
      <c r="I57" s="30">
        <v>22</v>
      </c>
      <c r="J57" s="30">
        <v>23</v>
      </c>
      <c r="K57" s="31">
        <v>24</v>
      </c>
      <c r="L57" s="32">
        <v>1262</v>
      </c>
      <c r="M57" s="33">
        <f>$M$62-(L57/K57)</f>
        <v>-1.15040650406503</v>
      </c>
      <c r="N57" s="34">
        <v>-100</v>
      </c>
      <c r="O57" s="35">
        <v>0</v>
      </c>
      <c r="P57" s="35">
        <v>0</v>
      </c>
      <c r="Q57" s="36">
        <v>0</v>
      </c>
    </row>
    <row r="58" ht="24" customHeight="1">
      <c r="B58" s="26">
        <v>7</v>
      </c>
      <c r="C58" t="s" s="27">
        <v>28</v>
      </c>
      <c r="D58" t="s" s="37">
        <v>42</v>
      </c>
      <c r="E58" s="38">
        <v>18</v>
      </c>
      <c r="F58" s="38">
        <v>7</v>
      </c>
      <c r="G58" s="38">
        <v>9</v>
      </c>
      <c r="H58" s="38">
        <v>2</v>
      </c>
      <c r="I58" s="39">
        <v>25</v>
      </c>
      <c r="J58" s="39">
        <v>30</v>
      </c>
      <c r="K58" s="40">
        <v>23</v>
      </c>
      <c r="L58" s="88">
        <v>1272.5</v>
      </c>
      <c r="M58" s="42">
        <f>$M$62-(L58/K58)</f>
        <v>-3.89316012725344</v>
      </c>
      <c r="N58" s="43">
        <v>-100</v>
      </c>
      <c r="O58" s="44">
        <v>0</v>
      </c>
      <c r="P58" s="44">
        <v>0</v>
      </c>
      <c r="Q58" s="45">
        <v>0</v>
      </c>
    </row>
    <row r="59" ht="24" customHeight="1">
      <c r="B59" s="26">
        <v>8</v>
      </c>
      <c r="C59" t="s" s="27">
        <v>30</v>
      </c>
      <c r="D59" t="s" s="28">
        <v>51</v>
      </c>
      <c r="E59" s="29">
        <v>18</v>
      </c>
      <c r="F59" s="29">
        <v>4</v>
      </c>
      <c r="G59" s="29">
        <v>6</v>
      </c>
      <c r="H59" s="30">
        <v>8</v>
      </c>
      <c r="I59" s="30">
        <v>27</v>
      </c>
      <c r="J59" s="30">
        <v>28</v>
      </c>
      <c r="K59" s="31">
        <v>20</v>
      </c>
      <c r="L59" s="32">
        <v>1281.5</v>
      </c>
      <c r="M59" s="33">
        <f>$M$62-(L59/K59)</f>
        <v>-12.6420731707317</v>
      </c>
      <c r="N59" s="34">
        <v>-100</v>
      </c>
      <c r="O59" s="35">
        <v>0</v>
      </c>
      <c r="P59" s="35">
        <v>0</v>
      </c>
      <c r="Q59" s="36">
        <v>0</v>
      </c>
    </row>
    <row r="60" ht="24" customHeight="1">
      <c r="B60" s="26">
        <v>9</v>
      </c>
      <c r="C60" t="s" s="27">
        <v>43</v>
      </c>
      <c r="D60" t="s" s="37">
        <v>46</v>
      </c>
      <c r="E60" s="38">
        <v>18</v>
      </c>
      <c r="F60" s="38">
        <v>4</v>
      </c>
      <c r="G60" s="38">
        <v>8</v>
      </c>
      <c r="H60" s="38">
        <v>6</v>
      </c>
      <c r="I60" s="39">
        <v>18</v>
      </c>
      <c r="J60" s="39">
        <v>24</v>
      </c>
      <c r="K60" s="40">
        <v>18</v>
      </c>
      <c r="L60" s="88">
        <v>1220.5</v>
      </c>
      <c r="M60" s="42">
        <f>$M$62-(L60/K60)</f>
        <v>-16.3726287262873</v>
      </c>
      <c r="N60" s="43">
        <v>-100</v>
      </c>
      <c r="O60" s="44">
        <v>0</v>
      </c>
      <c r="P60" s="44">
        <v>0</v>
      </c>
      <c r="Q60" s="45">
        <v>0</v>
      </c>
    </row>
    <row r="61" ht="24" customHeight="1">
      <c r="B61" s="26">
        <v>10</v>
      </c>
      <c r="C61" t="s" s="27">
        <v>22</v>
      </c>
      <c r="D61" t="s" s="28">
        <v>47</v>
      </c>
      <c r="E61" s="29">
        <v>18</v>
      </c>
      <c r="F61" s="29">
        <v>4</v>
      </c>
      <c r="G61" s="29">
        <v>9</v>
      </c>
      <c r="H61" s="29">
        <v>5</v>
      </c>
      <c r="I61" s="30">
        <v>13</v>
      </c>
      <c r="J61" s="30">
        <v>21</v>
      </c>
      <c r="K61" s="31">
        <v>17</v>
      </c>
      <c r="L61" s="32">
        <v>1171.5</v>
      </c>
      <c r="M61" s="33">
        <f>$M$62-(L61/K61)</f>
        <v>-17.4788378766141</v>
      </c>
      <c r="N61" s="34">
        <v>-100</v>
      </c>
      <c r="O61" s="35">
        <v>0</v>
      </c>
      <c r="P61" s="35">
        <v>0</v>
      </c>
      <c r="Q61" s="36">
        <v>0</v>
      </c>
    </row>
    <row r="62" ht="25" customHeight="1">
      <c r="B62" s="89"/>
      <c r="C62" s="90"/>
      <c r="D62" s="91"/>
      <c r="E62" s="92"/>
      <c r="F62" s="92"/>
      <c r="G62" s="92"/>
      <c r="H62" s="92"/>
      <c r="I62" s="92"/>
      <c r="J62" s="92"/>
      <c r="K62" s="93"/>
      <c r="L62" s="93"/>
      <c r="M62" s="94">
        <f>SUM(L52:L61)/SUM(K52:K61)</f>
        <v>51.4329268292683</v>
      </c>
      <c r="N62" s="95"/>
      <c r="O62" s="95"/>
      <c r="P62" s="95"/>
      <c r="Q62" s="96"/>
    </row>
    <row r="63" ht="25.25" customHeight="1">
      <c r="B63" s="97"/>
      <c r="C63" s="98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100"/>
    </row>
    <row r="65" ht="30.5" customHeight="1">
      <c r="R65" t="s" s="102">
        <v>3</v>
      </c>
      <c r="S65" t="s" s="102">
        <v>15</v>
      </c>
      <c r="T65" t="s" s="102">
        <v>5</v>
      </c>
      <c r="U65" t="s" s="102">
        <v>6</v>
      </c>
      <c r="V65" t="s" s="102">
        <v>7</v>
      </c>
      <c r="W65" t="s" s="102">
        <v>8</v>
      </c>
      <c r="X65" t="s" s="102">
        <v>9</v>
      </c>
      <c r="Y65" t="s" s="102">
        <v>53</v>
      </c>
      <c r="Z65" t="s" s="102">
        <v>10</v>
      </c>
      <c r="AA65" t="s" s="102">
        <v>54</v>
      </c>
      <c r="AB65" t="s" s="102">
        <v>11</v>
      </c>
      <c r="AC65" t="s" s="102">
        <v>12</v>
      </c>
      <c r="AD65" t="s" s="102">
        <v>55</v>
      </c>
      <c r="AE65" t="s" s="102">
        <v>56</v>
      </c>
      <c r="AF65" t="s" s="102">
        <v>57</v>
      </c>
      <c r="AG65" t="s" s="102">
        <v>13</v>
      </c>
      <c r="AH65" t="s" s="102">
        <v>58</v>
      </c>
      <c r="AI65" t="s" s="102">
        <v>14</v>
      </c>
      <c r="AJ65" t="s" s="102">
        <v>15</v>
      </c>
      <c r="AK65" t="s" s="102">
        <v>16</v>
      </c>
      <c r="AL65" t="s" s="102">
        <v>17</v>
      </c>
    </row>
    <row r="66" ht="30.35" customHeight="1">
      <c r="R66" t="s" s="103">
        <v>18</v>
      </c>
      <c r="S66" s="104">
        <f>COUNTIF(C4:C62,R66)</f>
        <v>5</v>
      </c>
      <c r="T66" s="105">
        <f>SUMIF(C4:C62,R66,E4:E62)</f>
        <v>162</v>
      </c>
      <c r="U66" s="105">
        <f>SUMIF(C4:C62,R66,F4:F62)</f>
        <v>77</v>
      </c>
      <c r="V66" s="105">
        <f>SUMIF(C4:C62,R66,G4:G62)</f>
        <v>49</v>
      </c>
      <c r="W66" s="105">
        <f>SUMIF(C4:C62,R66,H4:H62)</f>
        <v>36</v>
      </c>
      <c r="X66" s="105">
        <f>SUMIF(C4:C62,R66,I4:I62)</f>
        <v>235</v>
      </c>
      <c r="Y66" s="106">
        <f>X66/(T66/36)</f>
        <v>52.2222222222222</v>
      </c>
      <c r="Z66" s="105">
        <f>SUMIF(C4:C62,R66,J4:J62)</f>
        <v>184</v>
      </c>
      <c r="AA66" s="106">
        <f>Z66/(T66/36)</f>
        <v>40.8888888888889</v>
      </c>
      <c r="AB66" s="107">
        <f>SUMIF(C4:C62,R66,K4:K62)</f>
        <v>267</v>
      </c>
      <c r="AC66" s="108">
        <f>SUMIF(C4:C62,R66,L4:L62)</f>
        <v>11525.5</v>
      </c>
      <c r="AD66" s="109">
        <f>SUMIF(C4:C62,R66,F4:F62)/(T66)</f>
        <v>0.475308641975309</v>
      </c>
      <c r="AE66" s="110">
        <f>SUMIF(C4:C62,R66,K4:K62)/(T66/36)</f>
        <v>59.3333333333333</v>
      </c>
      <c r="AF66" s="111">
        <f>SUMIF(C4:C62,R66,L4:L62)/(T66/36)</f>
        <v>2561.222222222220</v>
      </c>
      <c r="AG66" s="106">
        <f>$AF$77-(AC66/AB66)</f>
        <v>8.10893098782133</v>
      </c>
      <c r="AH66" s="112">
        <f>SUMIF(C4:C62,R66,B4:B62)/S66</f>
        <v>2.8</v>
      </c>
      <c r="AI66" s="113">
        <f>SUMIF(C4:C62,R66,N4:N62)</f>
        <v>450</v>
      </c>
      <c r="AJ66" s="105">
        <f>SUMIF(C4:C62,R66,O4:O62)</f>
        <v>2</v>
      </c>
      <c r="AK66" s="105">
        <f>SUMIF(C4:C62,R66,P4:P62)</f>
        <v>2</v>
      </c>
      <c r="AL66" s="114">
        <f>SUMIF(C4:C62,R66,Q4:Q62)</f>
        <v>1</v>
      </c>
    </row>
    <row r="67" ht="30.25" customHeight="1">
      <c r="R67" t="s" s="115">
        <v>32</v>
      </c>
      <c r="S67" s="116">
        <f>COUNTIF(C4:C62,R67)</f>
        <v>5</v>
      </c>
      <c r="T67" s="117">
        <f>SUMIF(C4:C62,R67,E4:E62)</f>
        <v>162</v>
      </c>
      <c r="U67" s="117">
        <f>SUMIF(C4:C62,R67,F4:F62)</f>
        <v>71</v>
      </c>
      <c r="V67" s="117">
        <f>SUMIF(C4:C62,R67,G4:G62)</f>
        <v>56</v>
      </c>
      <c r="W67" s="117">
        <f>SUMIF(C4:C62,R67,H4:H62)</f>
        <v>35</v>
      </c>
      <c r="X67" s="117">
        <f>SUMIF(C4:C62,R67,I4:I62)</f>
        <v>214</v>
      </c>
      <c r="Y67" s="118">
        <f>X67/(T67/36)</f>
        <v>47.5555555555556</v>
      </c>
      <c r="Z67" s="117">
        <f>SUMIF(C4:C62,R67,J4:J62)</f>
        <v>190</v>
      </c>
      <c r="AA67" s="118">
        <f>Z67/(T67/36)</f>
        <v>42.2222222222222</v>
      </c>
      <c r="AB67" s="119">
        <f>SUMIF(C4:C62,R67,K4:K62)</f>
        <v>248</v>
      </c>
      <c r="AC67" s="120">
        <f>SUMIF(C4:C62,R67,L4:L62)</f>
        <v>11395</v>
      </c>
      <c r="AD67" s="121">
        <f>SUMIF(C4:C62,R67,F4:F62)/(T67)</f>
        <v>0.438271604938272</v>
      </c>
      <c r="AE67" s="122">
        <f>SUMIF(C4:C62,R67,K4:K62)/(T67/36)</f>
        <v>55.1111111111111</v>
      </c>
      <c r="AF67" s="123">
        <f>SUMIF(C4:C62,R67,L4:L62)/(T67/36)</f>
        <v>2532.222222222220</v>
      </c>
      <c r="AG67" s="118">
        <f>$AF$77-(AC67/AB67)</f>
        <v>5.32801700932671</v>
      </c>
      <c r="AH67" s="124">
        <f>SUMIF(C4:C62,R67,B4:B62)/S67</f>
        <v>4</v>
      </c>
      <c r="AI67" s="125">
        <f>SUMIF(C4:C62,R67,N4:N62)</f>
        <v>150</v>
      </c>
      <c r="AJ67" s="117">
        <f>SUMIF(C4:C62,R67,O4:O62)</f>
        <v>1</v>
      </c>
      <c r="AK67" s="117">
        <f>SUMIF(C4:C62,R67,P4:P62)</f>
        <v>0</v>
      </c>
      <c r="AL67" s="126">
        <f>SUMIF(C4:C62,R67,Q4:Q62)</f>
        <v>0</v>
      </c>
    </row>
    <row r="68" ht="30.25" customHeight="1">
      <c r="R68" t="s" s="115">
        <v>43</v>
      </c>
      <c r="S68" s="127">
        <f>COUNTIF(C4:C62,R68)</f>
        <v>4</v>
      </c>
      <c r="T68" s="128">
        <f>SUMIF(C4:C62,R68,E4:E62)</f>
        <v>126</v>
      </c>
      <c r="U68" s="128">
        <f>SUMIF(C4:C62,R68,F4:F62)</f>
        <v>46</v>
      </c>
      <c r="V68" s="128">
        <f>SUMIF(C4:C62,R68,G4:G62)</f>
        <v>44</v>
      </c>
      <c r="W68" s="128">
        <f>SUMIF(C4:C62,R68,H4:H62)</f>
        <v>36</v>
      </c>
      <c r="X68" s="128">
        <f>SUMIF(C4:C62,R68,I4:I62)</f>
        <v>176</v>
      </c>
      <c r="Y68" s="129">
        <f>X68/(T68/36)</f>
        <v>50.2857142857143</v>
      </c>
      <c r="Z68" s="128">
        <f>SUMIF(C4:C62,R68,J4:J62)</f>
        <v>161</v>
      </c>
      <c r="AA68" s="129">
        <f>Z68/(T68/36)</f>
        <v>46</v>
      </c>
      <c r="AB68" s="130">
        <f>SUMIF(C4:C62,R68,K4:K62)</f>
        <v>174</v>
      </c>
      <c r="AC68" s="131">
        <f>SUMIF(C4:C62,R68,L4:L62)</f>
        <v>8881</v>
      </c>
      <c r="AD68" s="132">
        <f>SUMIF(C4:C62,R68,F4:F62)/(T68)</f>
        <v>0.365079365079365</v>
      </c>
      <c r="AE68" s="133">
        <f>SUMIF(C4:C62,R68,K4:K62)/(T68/36)</f>
        <v>49.7142857142857</v>
      </c>
      <c r="AF68" s="134">
        <f>SUMIF(C4:C62,R68,L4:L62)/(T68/36)</f>
        <v>2537.428571428570</v>
      </c>
      <c r="AG68" s="129">
        <f>$AF$77-(AC68/AB68)</f>
        <v>0.235367769430529</v>
      </c>
      <c r="AH68" s="135">
        <f>SUMIF(C4:C62,R68,B4:B62)/S68</f>
        <v>6.25</v>
      </c>
      <c r="AI68" s="136">
        <f>SUMIF(C4:C62,R68,N4:N62)</f>
        <v>50</v>
      </c>
      <c r="AJ68" s="128">
        <f>SUMIF(C4:C62,R68,O4:O62)</f>
        <v>1</v>
      </c>
      <c r="AK68" s="128">
        <f>SUMIF(C4:C62,R68,P4:P62)</f>
        <v>0</v>
      </c>
      <c r="AL68" s="137">
        <f>SUMIF(C4:C62,R68,Q4:Q62)</f>
        <v>1</v>
      </c>
    </row>
    <row r="69" ht="30.25" customHeight="1">
      <c r="R69" t="s" s="115">
        <v>22</v>
      </c>
      <c r="S69" s="116">
        <f>COUNTIF(C4:C62,R69)</f>
        <v>5</v>
      </c>
      <c r="T69" s="117">
        <f>SUMIF(C4:C62,R69,E4:E62)</f>
        <v>162</v>
      </c>
      <c r="U69" s="117">
        <f>SUMIF(C4:C62,R69,F4:F62)</f>
        <v>62</v>
      </c>
      <c r="V69" s="117">
        <f>SUMIF(C4:C62,R69,G4:G62)</f>
        <v>63</v>
      </c>
      <c r="W69" s="117">
        <f>SUMIF(C4:C62,R69,H4:H62)</f>
        <v>37</v>
      </c>
      <c r="X69" s="117">
        <f>SUMIF(C4:C62,R69,I4:I62)</f>
        <v>222</v>
      </c>
      <c r="Y69" s="118">
        <f>X69/(T69/36)</f>
        <v>49.3333333333333</v>
      </c>
      <c r="Z69" s="117">
        <f>SUMIF(C4:C62,R69,J4:J62)</f>
        <v>219</v>
      </c>
      <c r="AA69" s="118">
        <f>Z69/(T69/36)</f>
        <v>48.6666666666667</v>
      </c>
      <c r="AB69" s="119">
        <f>SUMIF(C4:C62,R69,K4:K62)</f>
        <v>223</v>
      </c>
      <c r="AC69" s="120">
        <f>SUMIF(C4:C62,R69,L4:L62)</f>
        <v>11433</v>
      </c>
      <c r="AD69" s="121">
        <f>SUMIF(C4:C62,R69,F4:F62)/(T69)</f>
        <v>0.382716049382716</v>
      </c>
      <c r="AE69" s="122">
        <f>SUMIF(C4:C62,R69,K4:K62)/(T69/36)</f>
        <v>49.5555555555556</v>
      </c>
      <c r="AF69" s="123">
        <f>SUMIF(C4:C62,R69,L4:L62)/(T69/36)</f>
        <v>2540.666666666670</v>
      </c>
      <c r="AG69" s="118">
        <f>$AF$77-(AC69/AB69)</f>
        <v>0.00653935852387444</v>
      </c>
      <c r="AH69" s="124">
        <f>SUMIF(C4:C62,R69,B4:B62)/S69</f>
        <v>5.8</v>
      </c>
      <c r="AI69" s="125">
        <f>SUMIF(C4:C62,R69,N4:N62)</f>
        <v>-150</v>
      </c>
      <c r="AJ69" s="117">
        <f>SUMIF(C4:C62,R69,O4:O62)</f>
        <v>0</v>
      </c>
      <c r="AK69" s="117">
        <f>SUMIF(C4:C62,R69,P4:P62)</f>
        <v>1</v>
      </c>
      <c r="AL69" s="126">
        <f>SUMIF(C4:C62,R69,Q4:Q62)</f>
        <v>0</v>
      </c>
    </row>
    <row r="70" ht="30.25" customHeight="1">
      <c r="R70" t="s" s="115">
        <v>20</v>
      </c>
      <c r="S70" s="127">
        <f>COUNTIF(C4:C62,R70)</f>
        <v>5</v>
      </c>
      <c r="T70" s="128">
        <f>SUMIF(C4:C62,R70,E4:E62)</f>
        <v>162</v>
      </c>
      <c r="U70" s="128">
        <f>SUMIF(C4:C62,R70,F4:F62)</f>
        <v>59</v>
      </c>
      <c r="V70" s="128">
        <f>SUMIF(C4:C62,R70,G4:G62)</f>
        <v>53</v>
      </c>
      <c r="W70" s="128">
        <f>SUMIF(C4:C62,R70,H4:H62)</f>
        <v>50</v>
      </c>
      <c r="X70" s="128">
        <f>SUMIF(C4:C62,R70,I4:I62)</f>
        <v>194</v>
      </c>
      <c r="Y70" s="129">
        <f>X70/(T70/36)</f>
        <v>43.1111111111111</v>
      </c>
      <c r="Z70" s="128">
        <f>SUMIF(C4:C62,R70,J4:J62)</f>
        <v>197</v>
      </c>
      <c r="AA70" s="129">
        <f>Z70/(T70/36)</f>
        <v>43.7777777777778</v>
      </c>
      <c r="AB70" s="130">
        <f>SUMIF(C4:C62,R70,K4:K62)</f>
        <v>227</v>
      </c>
      <c r="AC70" s="131">
        <f>SUMIF(C4:C62,R70,L4:L62)</f>
        <v>11302</v>
      </c>
      <c r="AD70" s="132">
        <f>SUMIF(C4:C62,R70,F4:F62)/(T70)</f>
        <v>0.364197530864198</v>
      </c>
      <c r="AE70" s="133">
        <f>SUMIF(C4:C62,R70,K4:K62)/(T70/36)</f>
        <v>50.4444444444444</v>
      </c>
      <c r="AF70" s="134">
        <f>SUMIF(C4:C62,R70,L4:L62)/(T70/36)</f>
        <v>2511.555555555560</v>
      </c>
      <c r="AG70" s="129">
        <f>$AF$77-(AC70/AB70)</f>
        <v>1.48705139898139</v>
      </c>
      <c r="AH70" s="135">
        <f>SUMIF(C4:C62,R70,B4:B62)/S70</f>
        <v>4.6</v>
      </c>
      <c r="AI70" s="136">
        <f>SUMIF(C4:C62,R70,N4:N62)</f>
        <v>-175</v>
      </c>
      <c r="AJ70" s="128">
        <f>SUMIF(C4:C62,R70,O4:O62)</f>
        <v>0</v>
      </c>
      <c r="AK70" s="128">
        <f>SUMIF(C4:C62,R70,P4:P62)</f>
        <v>0</v>
      </c>
      <c r="AL70" s="137">
        <f>SUMIF(C4:C62,R70,Q4:Q62)</f>
        <v>1</v>
      </c>
    </row>
    <row r="71" ht="30.25" customHeight="1">
      <c r="R71" t="s" s="115">
        <v>26</v>
      </c>
      <c r="S71" s="116">
        <f>COUNTIF(C4:C62,R71)</f>
        <v>4</v>
      </c>
      <c r="T71" s="117">
        <f>SUMIF(C4:C62,R71,E4:E62)</f>
        <v>144</v>
      </c>
      <c r="U71" s="117">
        <f>SUMIF(C4:C62,R71,F4:F62)</f>
        <v>50</v>
      </c>
      <c r="V71" s="117">
        <f>SUMIF(C4:C62,R71,G4:G62)</f>
        <v>56</v>
      </c>
      <c r="W71" s="117">
        <f>SUMIF(C4:C62,R71,H4:H62)</f>
        <v>38</v>
      </c>
      <c r="X71" s="117">
        <f>SUMIF(C4:C62,R71,I4:I62)</f>
        <v>187</v>
      </c>
      <c r="Y71" s="118">
        <f>X71/(T71/36)</f>
        <v>46.75</v>
      </c>
      <c r="Z71" s="117">
        <f>SUMIF(C4:C62,R71,J4:J62)</f>
        <v>192</v>
      </c>
      <c r="AA71" s="118">
        <f>Z71/(T71/36)</f>
        <v>48</v>
      </c>
      <c r="AB71" s="119">
        <f>SUMIF(C4:C62,R71,K4:K62)</f>
        <v>188</v>
      </c>
      <c r="AC71" s="120">
        <f>SUMIF(C4:C62,R71,L4:L62)</f>
        <v>10100.5</v>
      </c>
      <c r="AD71" s="121">
        <f>SUMIF(C4:C62,R71,F4:F62)/(T71)</f>
        <v>0.347222222222222</v>
      </c>
      <c r="AE71" s="122">
        <f>SUMIF(C4:C62,R71,K4:K62)/(T71/36)</f>
        <v>47</v>
      </c>
      <c r="AF71" s="123">
        <f>SUMIF(C4:C62,R71,L4:L62)/(T71/36)</f>
        <v>2525.125</v>
      </c>
      <c r="AG71" s="118">
        <f>$AF$77-(AC71/AB71)</f>
        <v>-2.45046617529923</v>
      </c>
      <c r="AH71" s="124">
        <f>SUMIF(C4:C62,R71,B4:B62)/S71</f>
        <v>6.5</v>
      </c>
      <c r="AI71" s="125">
        <f>SUMIF(C4:C62,R71,N4:N62)</f>
        <v>-175</v>
      </c>
      <c r="AJ71" s="117">
        <f>SUMIF(C4:C62,R71,O4:O62)</f>
        <v>0</v>
      </c>
      <c r="AK71" s="117">
        <f>SUMIF(C4:C62,R71,P4:P62)</f>
        <v>0</v>
      </c>
      <c r="AL71" s="126">
        <f>SUMIF(C4:C62,R71,Q4:Q62)</f>
        <v>0</v>
      </c>
    </row>
    <row r="72" ht="30.25" customHeight="1">
      <c r="R72" t="s" s="115">
        <v>36</v>
      </c>
      <c r="S72" s="127">
        <f>COUNTIF(C4:C62,R72)</f>
        <v>5</v>
      </c>
      <c r="T72" s="128">
        <f>SUMIF(C4:C62,R72,E4:E62)</f>
        <v>162</v>
      </c>
      <c r="U72" s="128">
        <f>SUMIF(C4:C62,R72,F4:F62)</f>
        <v>60</v>
      </c>
      <c r="V72" s="128">
        <f>SUMIF(C4:C62,R72,G4:G62)</f>
        <v>66</v>
      </c>
      <c r="W72" s="128">
        <f>SUMIF(C4:C62,R72,H4:H62)</f>
        <v>36</v>
      </c>
      <c r="X72" s="128">
        <f>SUMIF(C4:C62,R72,I4:I62)</f>
        <v>197</v>
      </c>
      <c r="Y72" s="129">
        <f>X72/(T72/36)</f>
        <v>43.7777777777778</v>
      </c>
      <c r="Z72" s="128">
        <f>SUMIF(C4:C62,R72,J4:J62)</f>
        <v>206</v>
      </c>
      <c r="AA72" s="129">
        <f>Z72/(T72/36)</f>
        <v>45.7777777777778</v>
      </c>
      <c r="AB72" s="130">
        <f>SUMIF(C4:C62,R72,K4:K62)</f>
        <v>215</v>
      </c>
      <c r="AC72" s="131">
        <f>SUMIF(C4:C62,R72,L4:L62)</f>
        <v>11296</v>
      </c>
      <c r="AD72" s="132">
        <f>SUMIF(C4:C62,R72,F4:F62)/(T72)</f>
        <v>0.37037037037037</v>
      </c>
      <c r="AE72" s="133">
        <f>SUMIF(C4:C62,R72,K4:K62)/(T72/36)</f>
        <v>47.7777777777778</v>
      </c>
      <c r="AF72" s="134">
        <f>SUMIF(C4:C62,R72,L4:L62)/(T72/36)</f>
        <v>2510.222222222220</v>
      </c>
      <c r="AG72" s="129">
        <f>$AF$77-(AC72/AB72)</f>
        <v>-1.26393722923293</v>
      </c>
      <c r="AH72" s="135">
        <f>SUMIF(C4:C62,R72,B4:B62)/S72</f>
        <v>5.4</v>
      </c>
      <c r="AI72" s="136">
        <f>SUMIF(C4:C62,R72,N4:N62)</f>
        <v>-225</v>
      </c>
      <c r="AJ72" s="128">
        <f>SUMIF(C4:C62,R72,O4:O62)</f>
        <v>0</v>
      </c>
      <c r="AK72" s="128">
        <f>SUMIF(C4:C62,R72,P4:P62)</f>
        <v>0</v>
      </c>
      <c r="AL72" s="137">
        <f>SUMIF(C4:C62,R72,Q4:Q62)</f>
        <v>0</v>
      </c>
    </row>
    <row r="73" ht="30.25" customHeight="1">
      <c r="R73" t="s" s="115">
        <v>34</v>
      </c>
      <c r="S73" s="116">
        <f>COUNTIF(C4:C62,R73)</f>
        <v>5</v>
      </c>
      <c r="T73" s="117">
        <f>SUMIF(C4:C62,R73,E4:E62)</f>
        <v>162</v>
      </c>
      <c r="U73" s="117">
        <f>SUMIF(C4:C62,R73,F4:F62)</f>
        <v>55</v>
      </c>
      <c r="V73" s="117">
        <f>SUMIF(C4:C62,R73,G4:G62)</f>
        <v>63</v>
      </c>
      <c r="W73" s="117">
        <f>SUMIF(C4:C62,R73,H4:H62)</f>
        <v>45</v>
      </c>
      <c r="X73" s="117">
        <f>SUMIF(C4:C62,R73,I4:I62)</f>
        <v>214</v>
      </c>
      <c r="Y73" s="118">
        <f>X73/(T73/36)</f>
        <v>47.5555555555556</v>
      </c>
      <c r="Z73" s="117">
        <f>SUMIF(C4:C62,R73,J4:J62)</f>
        <v>235</v>
      </c>
      <c r="AA73" s="118">
        <f>Z73/(T73/36)</f>
        <v>52.2222222222222</v>
      </c>
      <c r="AB73" s="119">
        <f>SUMIF(C4:C62,R73,K4:K62)</f>
        <v>205</v>
      </c>
      <c r="AC73" s="120">
        <f>SUMIF(C4:C62,R73,L4:L62)</f>
        <v>11367.5</v>
      </c>
      <c r="AD73" s="121">
        <f>SUMIF(C4:C62,R73,F4:F62)/(T73)</f>
        <v>0.339506172839506</v>
      </c>
      <c r="AE73" s="122">
        <f>SUMIF(C4:C62,R73,K4:K62)/(T73/36)</f>
        <v>45.5555555555556</v>
      </c>
      <c r="AF73" s="123">
        <f>SUMIF(C4:C62,R73,L4:L62)/(T73/36)</f>
        <v>2526.111111111110</v>
      </c>
      <c r="AG73" s="118">
        <f>$AF$77-(AC73/AB73)</f>
        <v>-4.17562185770712</v>
      </c>
      <c r="AH73" s="124">
        <f>SUMIF(C4:C62,R73,B4:B62)/S73</f>
        <v>6.2</v>
      </c>
      <c r="AI73" s="125">
        <f>SUMIF(C4:C62,R73,N4:N62)</f>
        <v>-225</v>
      </c>
      <c r="AJ73" s="117">
        <f>SUMIF(C4:C62,R73,O4:O62)</f>
        <v>0</v>
      </c>
      <c r="AK73" s="117">
        <f>SUMIF(C4:C62,R73,P4:P62)</f>
        <v>2</v>
      </c>
      <c r="AL73" s="126">
        <f>SUMIF(C4:C62,R73,Q4:Q62)</f>
        <v>0</v>
      </c>
    </row>
    <row r="74" ht="30.25" customHeight="1">
      <c r="R74" t="s" s="115">
        <v>30</v>
      </c>
      <c r="S74" s="127">
        <f>COUNTIF(C4:C62,R74)</f>
        <v>3</v>
      </c>
      <c r="T74" s="128">
        <f>SUMIF(C4:C62,R74,E4:E62)</f>
        <v>90</v>
      </c>
      <c r="U74" s="128">
        <f>SUMIF(C4:C62,R74,F4:F62)</f>
        <v>25</v>
      </c>
      <c r="V74" s="128">
        <f>SUMIF(C4:C62,R74,G4:G62)</f>
        <v>38</v>
      </c>
      <c r="W74" s="128">
        <f>SUMIF(C4:C62,R74,H4:H62)</f>
        <v>27</v>
      </c>
      <c r="X74" s="128">
        <f>SUMIF(C4:C62,R74,I4:I62)</f>
        <v>107</v>
      </c>
      <c r="Y74" s="129">
        <f>X74/(T74/36)</f>
        <v>42.8</v>
      </c>
      <c r="Z74" s="128">
        <f>SUMIF(C4:C62,R74,J4:J62)</f>
        <v>130</v>
      </c>
      <c r="AA74" s="129">
        <f>Z74/(T74/36)</f>
        <v>52</v>
      </c>
      <c r="AB74" s="130">
        <f>SUMIF(C4:C62,R74,K4:K62)</f>
        <v>102</v>
      </c>
      <c r="AC74" s="131">
        <f>SUMIF(C4:C62,R74,L4:L62)</f>
        <v>6238</v>
      </c>
      <c r="AD74" s="132">
        <f>SUMIF(C4:C62,R74,F4:F62)/(T74)</f>
        <v>0.277777777777778</v>
      </c>
      <c r="AE74" s="133">
        <f>SUMIF(C4:C62,R74,K4:K62)/(T74/36)</f>
        <v>40.8</v>
      </c>
      <c r="AF74" s="134">
        <f>SUMIF(C4:C62,R74,L4:L62)/(T74/36)</f>
        <v>2495.2</v>
      </c>
      <c r="AG74" s="129">
        <f>$AF$77-(AC74/AB74)</f>
        <v>-9.881265090610039</v>
      </c>
      <c r="AH74" s="135">
        <f>SUMIF(C4:C62,R74,B4:B62)/S74</f>
        <v>7.66666666666667</v>
      </c>
      <c r="AI74" s="136">
        <f>SUMIF(C4:C62,R74,N4:N62)</f>
        <v>-250</v>
      </c>
      <c r="AJ74" s="128">
        <f>SUMIF(C4:C62,R74,O4:O62)</f>
        <v>0</v>
      </c>
      <c r="AK74" s="128">
        <f>SUMIF(C4:C62,R74,P4:P62)</f>
        <v>0</v>
      </c>
      <c r="AL74" s="137">
        <f>SUMIF(C4:C62,R74,Q4:Q62)</f>
        <v>0</v>
      </c>
    </row>
    <row r="75" ht="30.25" customHeight="1">
      <c r="R75" t="s" s="115">
        <v>24</v>
      </c>
      <c r="S75" s="116">
        <f>COUNTIF(C4:C62,R75)</f>
        <v>4</v>
      </c>
      <c r="T75" s="117">
        <f>SUMIF(C4:C62,R75,E4:E62)</f>
        <v>126</v>
      </c>
      <c r="U75" s="117">
        <f>SUMIF(C4:C62,R75,F4:F62)</f>
        <v>42</v>
      </c>
      <c r="V75" s="117">
        <f>SUMIF(C4:C62,R75,G4:G62)</f>
        <v>42</v>
      </c>
      <c r="W75" s="117">
        <f>SUMIF(C4:C62,R75,H4:H62)</f>
        <v>42</v>
      </c>
      <c r="X75" s="117">
        <f>SUMIF(C4:C62,R75,I4:I62)</f>
        <v>171</v>
      </c>
      <c r="Y75" s="118">
        <f>X75/(T75/36)</f>
        <v>48.8571428571429</v>
      </c>
      <c r="Z75" s="117">
        <f>SUMIF(C4:C62,R75,J4:J62)</f>
        <v>157</v>
      </c>
      <c r="AA75" s="118">
        <f>Z75/(T75/36)</f>
        <v>44.8571428571429</v>
      </c>
      <c r="AB75" s="119">
        <f>SUMIF(C4:C62,R75,K4:K62)</f>
        <v>168</v>
      </c>
      <c r="AC75" s="120">
        <f>SUMIF(C4:C62,R75,L4:L62)</f>
        <v>8882</v>
      </c>
      <c r="AD75" s="121">
        <f>SUMIF(C4:C62,R75,F4:F62)/(T75)</f>
        <v>0.333333333333333</v>
      </c>
      <c r="AE75" s="122">
        <f>SUMIF(C4:C62,R75,K4:K62)/(T75/36)</f>
        <v>48</v>
      </c>
      <c r="AF75" s="123">
        <f>SUMIF(C4:C62,R75,L4:L62)/(T75/36)</f>
        <v>2537.714285714290</v>
      </c>
      <c r="AG75" s="118">
        <f>$AF$77-(AC75/AB75)</f>
        <v>-1.59344996455962</v>
      </c>
      <c r="AH75" s="124">
        <f>SUMIF(C4:C62,R75,B4:B62)/S75</f>
        <v>6</v>
      </c>
      <c r="AI75" s="125">
        <f>SUMIF(C4:C62,R75,N4:N62)</f>
        <v>-325</v>
      </c>
      <c r="AJ75" s="117">
        <f>SUMIF(C4:C62,R75,O4:O62)</f>
        <v>0</v>
      </c>
      <c r="AK75" s="117">
        <f>SUMIF(C4:C62,R75,P4:P62)</f>
        <v>0</v>
      </c>
      <c r="AL75" s="126">
        <f>SUMIF(C4:C62,R75,Q4:Q62)</f>
        <v>0</v>
      </c>
    </row>
    <row r="76" ht="30.25" customHeight="1">
      <c r="R76" t="s" s="138">
        <v>28</v>
      </c>
      <c r="S76" s="139">
        <f>COUNTIF(C4:C62,R76)</f>
        <v>5</v>
      </c>
      <c r="T76" s="140">
        <f>SUMIF(C4:C62,R76,E4:E62)</f>
        <v>162</v>
      </c>
      <c r="U76" s="140">
        <f>SUMIF(C4:C62,R76,F4:F62)</f>
        <v>55</v>
      </c>
      <c r="V76" s="140">
        <f>SUMIF(C4:C62,R76,G4:G62)</f>
        <v>71</v>
      </c>
      <c r="W76" s="140">
        <f>SUMIF(C4:C62,R76,H4:H62)</f>
        <v>36</v>
      </c>
      <c r="X76" s="140">
        <f>SUMIF(C4:C62,R76,I4:I62)</f>
        <v>183</v>
      </c>
      <c r="Y76" s="141">
        <f>X76/(T76/36)</f>
        <v>40.6666666666667</v>
      </c>
      <c r="Z76" s="140">
        <f>SUMIF(C4:C62,R76,J4:J62)</f>
        <v>226</v>
      </c>
      <c r="AA76" s="141">
        <f>Z76/(T76/36)</f>
        <v>50.2222222222222</v>
      </c>
      <c r="AB76" s="142">
        <f>SUMIF(C4:C62,R76,K4:K62)</f>
        <v>200</v>
      </c>
      <c r="AC76" s="143">
        <f>SUMIF(C4:C62,R76,L4:L62)</f>
        <v>11257.5</v>
      </c>
      <c r="AD76" s="144">
        <f>SUMIF(C4:C62,R76,F4:F62)/(T76)</f>
        <v>0.339506172839506</v>
      </c>
      <c r="AE76" s="145">
        <f>SUMIF(C4:C62,R76,K4:K62)/(T76/36)</f>
        <v>44.4444444444444</v>
      </c>
      <c r="AF76" s="146">
        <f>SUMIF(C4:C62,R76,L4:L62)/(T76/36)</f>
        <v>2501.666666666670</v>
      </c>
      <c r="AG76" s="129">
        <f>$AF$77-(AC76/AB76)</f>
        <v>-5.011902345512</v>
      </c>
      <c r="AH76" s="147">
        <f>SUMIF(C4:C62,R76,B4:B62)/S76</f>
        <v>6.6</v>
      </c>
      <c r="AI76" s="136">
        <f>SUMIF(C4:C62,R76,N4:N62)</f>
        <v>-325</v>
      </c>
      <c r="AJ76" s="128">
        <f>SUMIF(C4:C62,R76,O4:O62)</f>
        <v>0</v>
      </c>
      <c r="AK76" s="128">
        <f>SUMIF(C4:C62,R76,P4:P62)</f>
        <v>0</v>
      </c>
      <c r="AL76" s="137">
        <f>SUMIF(C4:C62,R76,Q4:Q62)</f>
        <v>1</v>
      </c>
    </row>
    <row r="77" ht="27.25" customHeight="1">
      <c r="R77" s="148"/>
      <c r="S77" s="149"/>
      <c r="T77" s="149"/>
      <c r="U77" s="150"/>
      <c r="V77" s="151"/>
      <c r="W77" s="151"/>
      <c r="X77" s="151"/>
      <c r="Y77" s="151"/>
      <c r="Z77" s="151"/>
      <c r="AA77" s="152">
        <f>AVERAGE(AA65:AA76)</f>
        <v>46.7849927849928</v>
      </c>
      <c r="AB77" s="153"/>
      <c r="AC77" s="154"/>
      <c r="AD77" s="155"/>
      <c r="AE77" t="s" s="156">
        <v>59</v>
      </c>
      <c r="AF77" s="157">
        <f>SUM(AC66:AC76)/SUM(AB66:AB76)</f>
        <v>51.275597654488</v>
      </c>
      <c r="AG77" s="158">
        <f>MAX(AF66:AF76)</f>
        <v>2561.222222222220</v>
      </c>
      <c r="AH77" s="157">
        <f>MIN(AF66:AF76)</f>
        <v>2495.2</v>
      </c>
      <c r="AI77" s="159"/>
      <c r="AJ77" s="160"/>
      <c r="AK77" s="160"/>
      <c r="AL77" s="161"/>
    </row>
  </sheetData>
  <mergeCells count="10">
    <mergeCell ref="D14:L14"/>
    <mergeCell ref="D26:L26"/>
    <mergeCell ref="D38:L38"/>
    <mergeCell ref="D2:L2"/>
    <mergeCell ref="D50:L50"/>
    <mergeCell ref="O2:Q2"/>
    <mergeCell ref="O14:Q14"/>
    <mergeCell ref="O26:Q26"/>
    <mergeCell ref="O38:Q38"/>
    <mergeCell ref="O50:Q50"/>
  </mergeCells>
  <conditionalFormatting sqref="K4:K13 M4:Q13 K16:K25 M16:Q25 K28:K37 M28:Q37 K40:K49 M40:Q49 I52:K53 M52:Q55 K54 I55:J61 K56:K62 M56:Q61 L62:Q62">
    <cfRule type="cellIs" dxfId="0" priority="1" operator="equal" stopIfTrue="1">
      <formula>"F"</formula>
    </cfRule>
  </conditionalFormatting>
  <conditionalFormatting sqref="L4:L13">
    <cfRule type="cellIs" dxfId="1" priority="1" operator="equal" stopIfTrue="1">
      <formula>$N$2</formula>
    </cfRule>
    <cfRule type="cellIs" dxfId="2" priority="2" operator="equal" stopIfTrue="1">
      <formula>C$2</formula>
    </cfRule>
  </conditionalFormatting>
  <conditionalFormatting sqref="L16:L25">
    <cfRule type="cellIs" dxfId="3" priority="1" operator="equal" stopIfTrue="1">
      <formula>$N$14</formula>
    </cfRule>
    <cfRule type="cellIs" dxfId="4" priority="2" operator="equal" stopIfTrue="1">
      <formula>$C$14</formula>
    </cfRule>
  </conditionalFormatting>
  <conditionalFormatting sqref="L28:L37">
    <cfRule type="cellIs" dxfId="5" priority="1" operator="equal" stopIfTrue="1">
      <formula>$N$26</formula>
    </cfRule>
    <cfRule type="cellIs" dxfId="6" priority="2" operator="equal" stopIfTrue="1">
      <formula>$C$26</formula>
    </cfRule>
  </conditionalFormatting>
  <conditionalFormatting sqref="L40:L49">
    <cfRule type="cellIs" dxfId="7" priority="1" operator="equal" stopIfTrue="1">
      <formula>$N$38</formula>
    </cfRule>
    <cfRule type="cellIs" dxfId="8" priority="2" operator="equal" stopIfTrue="1">
      <formula>$C$38</formula>
    </cfRule>
  </conditionalFormatting>
  <conditionalFormatting sqref="L52:L61">
    <cfRule type="cellIs" dxfId="9" priority="1" operator="equal" stopIfTrue="1">
      <formula>$N$50</formula>
    </cfRule>
    <cfRule type="cellIs" dxfId="10" priority="2" operator="equal" stopIfTrue="1">
      <formula>$C$50</formula>
    </cfRule>
  </conditionalFormatting>
  <conditionalFormatting sqref="AB66:AE76 AG66:AL76">
    <cfRule type="cellIs" dxfId="11" priority="1" operator="equal" stopIfTrue="1">
      <formula>"F"</formula>
    </cfRule>
  </conditionalFormatting>
  <conditionalFormatting sqref="AF66:AF76">
    <cfRule type="cellIs" dxfId="12" priority="1" operator="equal" stopIfTrue="1">
      <formula>$AG$77</formula>
    </cfRule>
    <cfRule type="cellIs" dxfId="13" priority="2" operator="equal" stopIfTrue="1">
      <formula>$AH$77</formula>
    </cfRule>
  </conditionalFormatting>
  <pageMargins left="0.25" right="0.25" top="0.25" bottom="0.8" header="0.25" footer="0.25"/>
  <pageSetup firstPageNumber="1" fitToHeight="1" fitToWidth="1" scale="100" useFirstPageNumber="0" orientation="landscape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