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Shared drives\TNEL - UMN\Project related material\craniobot\"/>
    </mc:Choice>
  </mc:AlternateContent>
  <xr:revisionPtr revIDLastSave="0" documentId="13_ncr:1_{0710E408-3BE3-4E16-8572-3C8E2604BC80}" xr6:coauthVersionLast="45" xr6:coauthVersionMax="45" xr10:uidLastSave="{00000000-0000-0000-0000-000000000000}"/>
  <bookViews>
    <workbookView xWindow="-96" yWindow="-96" windowWidth="23232" windowHeight="12552" activeTab="1" xr2:uid="{621F4188-E21E-49BD-BD02-746EDDF709EB}"/>
  </bookViews>
  <sheets>
    <sheet name="screw holes" sheetId="1" r:id="rId1"/>
    <sheet name="Circular-craniotomy" sheetId="2" r:id="rId2"/>
  </sheets>
  <calcPr calcId="18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8" i="2" l="1"/>
  <c r="A29" i="2" s="1"/>
  <c r="B27" i="2"/>
  <c r="E43" i="2"/>
  <c r="D43" i="2"/>
  <c r="C43" i="2"/>
  <c r="E42" i="2"/>
  <c r="D42" i="2"/>
  <c r="C42" i="2"/>
  <c r="E41" i="2"/>
  <c r="D41" i="2"/>
  <c r="C41" i="2"/>
  <c r="E40" i="2"/>
  <c r="D40" i="2"/>
  <c r="C40" i="2"/>
  <c r="E39" i="2"/>
  <c r="D39" i="2"/>
  <c r="C39" i="2"/>
  <c r="E38" i="2"/>
  <c r="D38" i="2"/>
  <c r="C38" i="2"/>
  <c r="E37" i="2"/>
  <c r="D37" i="2"/>
  <c r="C37" i="2"/>
  <c r="E36" i="2"/>
  <c r="D36" i="2"/>
  <c r="C36" i="2"/>
  <c r="E35" i="2"/>
  <c r="D35" i="2"/>
  <c r="C35" i="2"/>
  <c r="E34" i="2"/>
  <c r="D34" i="2"/>
  <c r="C34" i="2"/>
  <c r="E33" i="2"/>
  <c r="D33" i="2"/>
  <c r="C33" i="2"/>
  <c r="E32" i="2"/>
  <c r="D32" i="2"/>
  <c r="C32" i="2"/>
  <c r="E31" i="2"/>
  <c r="D31" i="2"/>
  <c r="C31" i="2"/>
  <c r="E30" i="2"/>
  <c r="D30" i="2"/>
  <c r="C30" i="2"/>
  <c r="E29" i="2"/>
  <c r="D29" i="2"/>
  <c r="C29" i="2"/>
  <c r="E28" i="2"/>
  <c r="D28" i="2"/>
  <c r="C28" i="2"/>
  <c r="C27" i="2"/>
  <c r="D27" i="2"/>
  <c r="D19" i="1"/>
  <c r="D18" i="1"/>
  <c r="D17" i="1"/>
  <c r="D16" i="1"/>
  <c r="D15" i="1"/>
  <c r="D14" i="1"/>
  <c r="D13" i="1"/>
  <c r="C19" i="1"/>
  <c r="C18" i="1"/>
  <c r="C17" i="1"/>
  <c r="C16" i="1"/>
  <c r="C15" i="1"/>
  <c r="C14" i="1"/>
  <c r="C13" i="1"/>
  <c r="B19" i="1"/>
  <c r="B18" i="1"/>
  <c r="B17" i="1"/>
  <c r="B16" i="1"/>
  <c r="B15" i="1"/>
  <c r="B14" i="1"/>
  <c r="B13" i="1"/>
  <c r="B29" i="2" l="1"/>
  <c r="A30" i="2"/>
  <c r="B28" i="2"/>
  <c r="D4" i="2"/>
  <c r="A6" i="2"/>
  <c r="B6" i="2" s="1"/>
  <c r="A5" i="2"/>
  <c r="B5" i="2" s="1"/>
  <c r="B4" i="2"/>
  <c r="A31" i="2" l="1"/>
  <c r="B30" i="2"/>
  <c r="E27" i="2"/>
  <c r="D5" i="2"/>
  <c r="C4" i="2"/>
  <c r="C6" i="2"/>
  <c r="D6" i="2"/>
  <c r="C5" i="2"/>
  <c r="A7" i="2"/>
  <c r="B31" i="2" l="1"/>
  <c r="A32" i="2"/>
  <c r="A8" i="2"/>
  <c r="B7" i="2"/>
  <c r="A33" i="2" l="1"/>
  <c r="B32" i="2"/>
  <c r="D7" i="2"/>
  <c r="C7" i="2"/>
  <c r="A9" i="2"/>
  <c r="B8" i="2"/>
  <c r="B33" i="2" l="1"/>
  <c r="A34" i="2"/>
  <c r="D8" i="2"/>
  <c r="C8" i="2"/>
  <c r="B9" i="2"/>
  <c r="A10" i="2"/>
  <c r="A35" i="2" l="1"/>
  <c r="B34" i="2"/>
  <c r="C9" i="2"/>
  <c r="D9" i="2"/>
  <c r="B10" i="2"/>
  <c r="A11" i="2"/>
  <c r="B35" i="2" l="1"/>
  <c r="A36" i="2"/>
  <c r="D10" i="2"/>
  <c r="C10" i="2"/>
  <c r="A12" i="2"/>
  <c r="B11" i="2"/>
  <c r="A37" i="2" l="1"/>
  <c r="B36" i="2"/>
  <c r="C11" i="2"/>
  <c r="D11" i="2"/>
  <c r="B12" i="2"/>
  <c r="A13" i="2"/>
  <c r="B37" i="2" l="1"/>
  <c r="A38" i="2"/>
  <c r="C12" i="2"/>
  <c r="D12" i="2"/>
  <c r="A14" i="2"/>
  <c r="B13" i="2"/>
  <c r="A39" i="2" l="1"/>
  <c r="B38" i="2"/>
  <c r="C13" i="2"/>
  <c r="D13" i="2"/>
  <c r="B14" i="2"/>
  <c r="A15" i="2"/>
  <c r="B39" i="2" l="1"/>
  <c r="A40" i="2"/>
  <c r="D14" i="2"/>
  <c r="C14" i="2"/>
  <c r="A16" i="2"/>
  <c r="B15" i="2"/>
  <c r="A41" i="2" l="1"/>
  <c r="B40" i="2"/>
  <c r="D15" i="2"/>
  <c r="C15" i="2"/>
  <c r="B16" i="2"/>
  <c r="A17" i="2"/>
  <c r="B41" i="2" l="1"/>
  <c r="A42" i="2"/>
  <c r="D16" i="2"/>
  <c r="C16" i="2"/>
  <c r="B17" i="2"/>
  <c r="A18" i="2"/>
  <c r="A43" i="2" l="1"/>
  <c r="B43" i="2" s="1"/>
  <c r="B42" i="2"/>
  <c r="C17" i="2"/>
  <c r="D17" i="2"/>
  <c r="B18" i="2"/>
  <c r="A19" i="2"/>
  <c r="D18" i="2" l="1"/>
  <c r="C18" i="2"/>
  <c r="A20" i="2"/>
  <c r="B19" i="2"/>
  <c r="C19" i="2" l="1"/>
  <c r="D19" i="2"/>
  <c r="B20" i="2"/>
  <c r="D20" i="2" l="1"/>
  <c r="C20" i="2"/>
</calcChain>
</file>

<file path=xl/sharedStrings.xml><?xml version="1.0" encoding="utf-8"?>
<sst xmlns="http://schemas.openxmlformats.org/spreadsheetml/2006/main" count="25" uniqueCount="17">
  <si>
    <t>DRILL HOLES IN RAT COORDINATES:</t>
  </si>
  <si>
    <t>x</t>
  </si>
  <si>
    <t>y</t>
  </si>
  <si>
    <t>x is lateral</t>
  </si>
  <si>
    <t>y in rostral to caudal</t>
  </si>
  <si>
    <t>Robot Coordinates</t>
  </si>
  <si>
    <t>CIRCULAR in RAT COORDDINATES</t>
  </si>
  <si>
    <t>num points =</t>
  </si>
  <si>
    <t xml:space="preserve"> </t>
  </si>
  <si>
    <t>ang</t>
  </si>
  <si>
    <t>Radius =</t>
  </si>
  <si>
    <t>X offset</t>
  </si>
  <si>
    <t>y offset</t>
  </si>
  <si>
    <t>CIRCULAR in ROBOT COORDDINATES</t>
  </si>
  <si>
    <t>Robot in Left Hand Coord system</t>
  </si>
  <si>
    <t xml:space="preserve">BREGMA: 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</si>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</sst>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16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50432886606802851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0915236609464383E-2"/>
          <c:y val="0.17171296296296298"/>
          <c:w val="0.83100634261590933"/>
          <c:h val="0.77736111111111106"/>
        </c:manualLayout>
      </c:layout>
      <c:scatterChart>
        <c:scatterStyle val="lineMarker"/>
        <c:varyColors val="0"/>
        <c:ser>
          <c:idx val="0"/>
          <c:order val="0"/>
          <c:tx>
            <c:strRef>
              <c:f>'screw holes'!$C$2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'screw holes'!$B$13:$B$19</c:f>
              <c:numCache>
                <c:formatCode>General</c:formatCode>
                <c:ptCount val="7"/>
                <c:pt idx="0">
                  <c:v>12.67</c:v>
                </c:pt>
                <c:pt idx="1">
                  <c:v>7.33</c:v>
                </c:pt>
                <c:pt idx="2">
                  <c:v>5</c:v>
                </c:pt>
                <c:pt idx="3">
                  <c:v>7.35</c:v>
                </c:pt>
                <c:pt idx="4">
                  <c:v>12.65</c:v>
                </c:pt>
                <c:pt idx="5">
                  <c:v>15</c:v>
                </c:pt>
                <c:pt idx="6">
                  <c:v>11</c:v>
                </c:pt>
              </c:numCache>
            </c:numRef>
          </c:xVal>
          <c:yVal>
            <c:numRef>
              <c:f>'screw holes'!$C$13:$C$19</c:f>
              <c:numCache>
                <c:formatCode>General</c:formatCode>
                <c:ptCount val="7"/>
                <c:pt idx="0">
                  <c:v>4.375</c:v>
                </c:pt>
                <c:pt idx="1">
                  <c:v>4.375</c:v>
                </c:pt>
                <c:pt idx="2">
                  <c:v>17.68</c:v>
                </c:pt>
                <c:pt idx="3">
                  <c:v>19</c:v>
                </c:pt>
                <c:pt idx="4">
                  <c:v>19</c:v>
                </c:pt>
                <c:pt idx="5">
                  <c:v>17.68</c:v>
                </c:pt>
                <c:pt idx="6">
                  <c:v>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75-473C-B33A-A8D1F5C5C8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2591648"/>
        <c:axId val="1433650544"/>
      </c:scatterChart>
      <c:valAx>
        <c:axId val="1422591648"/>
        <c:scaling>
          <c:orientation val="maxMin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3650544"/>
        <c:crosses val="autoZero"/>
        <c:crossBetween val="midCat"/>
        <c:majorUnit val="2"/>
      </c:valAx>
      <c:valAx>
        <c:axId val="1433650544"/>
        <c:scaling>
          <c:orientation val="maxMin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91648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50432886606802851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0915236609464383E-2"/>
          <c:y val="0.17171296296296298"/>
          <c:w val="0.83100634261590933"/>
          <c:h val="0.77736111111111106"/>
        </c:manualLayout>
      </c:layout>
      <c:scatterChart>
        <c:scatterStyle val="lineMarker"/>
        <c:varyColors val="0"/>
        <c:ser>
          <c:idx val="0"/>
          <c:order val="0"/>
          <c:tx>
            <c:strRef>
              <c:f>'screw holes'!$C$2</c:f>
              <c:strCache>
                <c:ptCount val="1"/>
                <c:pt idx="0">
                  <c:v>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'screw holes'!$B$3:$B$9</c:f>
              <c:numCache>
                <c:formatCode>General</c:formatCode>
                <c:ptCount val="7"/>
                <c:pt idx="0">
                  <c:v>-2.67</c:v>
                </c:pt>
                <c:pt idx="1">
                  <c:v>2.67</c:v>
                </c:pt>
                <c:pt idx="2">
                  <c:v>5</c:v>
                </c:pt>
                <c:pt idx="3">
                  <c:v>2.65</c:v>
                </c:pt>
                <c:pt idx="4">
                  <c:v>-2.65</c:v>
                </c:pt>
                <c:pt idx="5">
                  <c:v>-5</c:v>
                </c:pt>
                <c:pt idx="6">
                  <c:v>-1</c:v>
                </c:pt>
              </c:numCache>
            </c:numRef>
          </c:xVal>
          <c:yVal>
            <c:numRef>
              <c:f>'screw holes'!$C$3:$C$9</c:f>
              <c:numCache>
                <c:formatCode>General</c:formatCode>
                <c:ptCount val="7"/>
                <c:pt idx="0">
                  <c:v>-5.625</c:v>
                </c:pt>
                <c:pt idx="1">
                  <c:v>-5.625</c:v>
                </c:pt>
                <c:pt idx="2">
                  <c:v>7.68</c:v>
                </c:pt>
                <c:pt idx="3">
                  <c:v>9</c:v>
                </c:pt>
                <c:pt idx="4">
                  <c:v>9</c:v>
                </c:pt>
                <c:pt idx="5">
                  <c:v>7.68</c:v>
                </c:pt>
                <c:pt idx="6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2C-4597-B661-8A863A31F9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2591648"/>
        <c:axId val="1433650544"/>
      </c:scatterChart>
      <c:valAx>
        <c:axId val="1422591648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3650544"/>
        <c:crosses val="autoZero"/>
        <c:crossBetween val="midCat"/>
        <c:majorUnit val="2"/>
      </c:valAx>
      <c:valAx>
        <c:axId val="1433650544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91648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'Circular-craniotomy'!$D$26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'Circular-craniotomy'!$C$27:$C$43</c:f>
              <c:numCache>
                <c:formatCode>0.0</c:formatCode>
                <c:ptCount val="17"/>
                <c:pt idx="0">
                  <c:v>4.5</c:v>
                </c:pt>
                <c:pt idx="1">
                  <c:v>4.918662571187923</c:v>
                </c:pt>
                <c:pt idx="2">
                  <c:v>6.1109127034739883</c:v>
                </c:pt>
                <c:pt idx="3">
                  <c:v>7.8952411219920062</c:v>
                </c:pt>
                <c:pt idx="4">
                  <c:v>10</c:v>
                </c:pt>
                <c:pt idx="5">
                  <c:v>12.104758878007994</c:v>
                </c:pt>
                <c:pt idx="6">
                  <c:v>13.889087296526011</c:v>
                </c:pt>
                <c:pt idx="7">
                  <c:v>15.081337428812077</c:v>
                </c:pt>
                <c:pt idx="8">
                  <c:v>15.5</c:v>
                </c:pt>
                <c:pt idx="9">
                  <c:v>15.081337428812079</c:v>
                </c:pt>
                <c:pt idx="10">
                  <c:v>13.889087296526013</c:v>
                </c:pt>
                <c:pt idx="11">
                  <c:v>12.104758878007992</c:v>
                </c:pt>
                <c:pt idx="12">
                  <c:v>10.000000000000002</c:v>
                </c:pt>
                <c:pt idx="13">
                  <c:v>7.8952411219920045</c:v>
                </c:pt>
                <c:pt idx="14">
                  <c:v>6.1109127034739892</c:v>
                </c:pt>
                <c:pt idx="15">
                  <c:v>4.9186625711879222</c:v>
                </c:pt>
                <c:pt idx="16">
                  <c:v>4.5</c:v>
                </c:pt>
              </c:numCache>
            </c:numRef>
          </c:xVal>
          <c:yVal>
            <c:numRef>
              <c:f>'Circular-craniotomy'!$D$27:$D$43</c:f>
              <c:numCache>
                <c:formatCode>0.00</c:formatCode>
                <c:ptCount val="17"/>
                <c:pt idx="0">
                  <c:v>8.3000000000000007</c:v>
                </c:pt>
                <c:pt idx="1">
                  <c:v>10.404758878007994</c:v>
                </c:pt>
                <c:pt idx="2">
                  <c:v>12.189087296526012</c:v>
                </c:pt>
                <c:pt idx="3">
                  <c:v>13.381337428812078</c:v>
                </c:pt>
                <c:pt idx="4">
                  <c:v>13.8</c:v>
                </c:pt>
                <c:pt idx="5">
                  <c:v>13.381337428812078</c:v>
                </c:pt>
                <c:pt idx="6">
                  <c:v>12.189087296526012</c:v>
                </c:pt>
                <c:pt idx="7">
                  <c:v>10.404758878007994</c:v>
                </c:pt>
                <c:pt idx="8">
                  <c:v>8.3000000000000007</c:v>
                </c:pt>
                <c:pt idx="9">
                  <c:v>6.1952411219920096</c:v>
                </c:pt>
                <c:pt idx="10">
                  <c:v>4.410912703473989</c:v>
                </c:pt>
                <c:pt idx="11">
                  <c:v>3.218662571187922</c:v>
                </c:pt>
                <c:pt idx="12">
                  <c:v>2.8</c:v>
                </c:pt>
                <c:pt idx="13">
                  <c:v>3.2186625711879238</c:v>
                </c:pt>
                <c:pt idx="14">
                  <c:v>4.4109127034739872</c:v>
                </c:pt>
                <c:pt idx="15">
                  <c:v>6.1952411219920078</c:v>
                </c:pt>
                <c:pt idx="16">
                  <c:v>8.2999999999999989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92-4558-995A-68FBDCA0D4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0961568"/>
        <c:axId val="519770432"/>
      </c:scatterChart>
      <c:valAx>
        <c:axId val="680961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770432"/>
        <c:crosses val="autoZero"/>
        <c:crossBetween val="midCat"/>
      </c:valAx>
      <c:valAx>
        <c:axId val="51977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961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'Circular-craniotomy'!$D$3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'Circular-craniotomy'!$C$4:$C$20</c:f>
              <c:numCache>
                <c:formatCode>0.00</c:formatCode>
                <c:ptCount val="17"/>
                <c:pt idx="0">
                  <c:v>5.5</c:v>
                </c:pt>
                <c:pt idx="1">
                  <c:v>5.081337428812077</c:v>
                </c:pt>
                <c:pt idx="2">
                  <c:v>3.8890872965260117</c:v>
                </c:pt>
                <c:pt idx="3">
                  <c:v>2.1047588780079942</c:v>
                </c:pt>
                <c:pt idx="4">
                  <c:v>3.369158250998705E-16</c:v>
                </c:pt>
                <c:pt idx="5">
                  <c:v>-2.1047588780079933</c:v>
                </c:pt>
                <c:pt idx="6">
                  <c:v>-3.8890872965260108</c:v>
                </c:pt>
                <c:pt idx="7">
                  <c:v>-5.081337428812077</c:v>
                </c:pt>
                <c:pt idx="8">
                  <c:v>-5.5</c:v>
                </c:pt>
                <c:pt idx="9">
                  <c:v>-5.0813374288120787</c:v>
                </c:pt>
                <c:pt idx="10">
                  <c:v>-3.8890872965260121</c:v>
                </c:pt>
                <c:pt idx="11">
                  <c:v>-2.1047588780079924</c:v>
                </c:pt>
                <c:pt idx="12">
                  <c:v>-1.0107474752996115E-15</c:v>
                </c:pt>
                <c:pt idx="13">
                  <c:v>2.1047588780079951</c:v>
                </c:pt>
                <c:pt idx="14">
                  <c:v>3.8890872965260104</c:v>
                </c:pt>
                <c:pt idx="15">
                  <c:v>5.0813374288120778</c:v>
                </c:pt>
                <c:pt idx="16">
                  <c:v>5.5</c:v>
                </c:pt>
              </c:numCache>
            </c:numRef>
          </c:xVal>
          <c:yVal>
            <c:numRef>
              <c:f>'Circular-craniotomy'!$D$4:$D$20</c:f>
              <c:numCache>
                <c:formatCode>0.00</c:formatCode>
                <c:ptCount val="17"/>
                <c:pt idx="0">
                  <c:v>0</c:v>
                </c:pt>
                <c:pt idx="1">
                  <c:v>2.1047588780079938</c:v>
                </c:pt>
                <c:pt idx="2">
                  <c:v>3.8890872965260108</c:v>
                </c:pt>
                <c:pt idx="3">
                  <c:v>5.081337428812077</c:v>
                </c:pt>
                <c:pt idx="4">
                  <c:v>5.5</c:v>
                </c:pt>
                <c:pt idx="5">
                  <c:v>5.081337428812077</c:v>
                </c:pt>
                <c:pt idx="6">
                  <c:v>3.8890872965260117</c:v>
                </c:pt>
                <c:pt idx="7">
                  <c:v>2.1047588780079942</c:v>
                </c:pt>
                <c:pt idx="8">
                  <c:v>6.7383165019974101E-16</c:v>
                </c:pt>
                <c:pt idx="9">
                  <c:v>-2.1047588780079907</c:v>
                </c:pt>
                <c:pt idx="10">
                  <c:v>-3.8890872965260108</c:v>
                </c:pt>
                <c:pt idx="11">
                  <c:v>-5.0813374288120778</c:v>
                </c:pt>
                <c:pt idx="12">
                  <c:v>-5.5</c:v>
                </c:pt>
                <c:pt idx="13">
                  <c:v>-5.0813374288120761</c:v>
                </c:pt>
                <c:pt idx="14">
                  <c:v>-3.8890872965260121</c:v>
                </c:pt>
                <c:pt idx="15">
                  <c:v>-2.1047588780079924</c:v>
                </c:pt>
                <c:pt idx="16">
                  <c:v>-1.347663300399482E-15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67-46DB-AFB5-9336D5EBEB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8677200"/>
        <c:axId val="727550960"/>
      </c:scatterChart>
      <c:valAx>
        <c:axId val="688677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550960"/>
        <c:crosses val="autoZero"/>
        <c:crossBetween val="midCat"/>
      </c:valAx>
      <c:valAx>
        <c:axId val="72755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677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609600</xdr:colOff>
      <xdr:row>15</xdr:row>
      <xdr:rowOff>116205</xdr:rowOff>
    </xdr:from>
    <xdr:to>
      <xdr:col>11</xdr:col>
      <xdr:colOff>41910</xdr:colOff>
      <xdr:row>30</xdr:row>
      <xdr:rowOff>116205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6D93C5-51E9-41BF-9D01-D5B9FD4959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144780</xdr:colOff>
      <xdr:row>7</xdr:row>
      <xdr:rowOff>26670</xdr:rowOff>
    </xdr:from>
    <xdr:to>
      <xdr:col>14</xdr:col>
      <xdr:colOff>426720</xdr:colOff>
      <xdr:row>8</xdr:row>
      <xdr:rowOff>41910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46E86E0E-1A7D-42DB-8512-EB7C120EFADE}"/>
            </a:ext>
          </a:extLst>
        </xdr:cNvPr>
        <xdr:cNvCxnSpPr/>
      </xdr:nvCxnSpPr>
      <xdr:spPr>
        <a:xfrm flipH="1" flipV="1">
          <a:off x="2705100" y="1123950"/>
          <a:ext cx="922020" cy="1981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419100</xdr:colOff>
      <xdr:row>8</xdr:row>
      <xdr:rowOff>38100</xdr:rowOff>
    </xdr:from>
    <xdr:to>
      <xdr:col>14</xdr:col>
      <xdr:colOff>426720</xdr:colOff>
      <xdr:row>14</xdr:row>
      <xdr:rowOff>57150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889A7E73-7FCC-4FDE-B29B-2C809569DB19}"/>
            </a:ext>
          </a:extLst>
        </xdr:cNvPr>
        <xdr:cNvCxnSpPr/>
      </xdr:nvCxnSpPr>
      <xdr:spPr>
        <a:xfrm flipH="1">
          <a:off x="3619500" y="1318260"/>
          <a:ext cx="7620" cy="111633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407670</xdr:colOff>
      <xdr:row>5</xdr:row>
      <xdr:rowOff>45720</xdr:rowOff>
    </xdr:from>
    <xdr:to>
      <xdr:col>13</xdr:col>
      <xdr:colOff>605790</xdr:colOff>
      <xdr:row>6</xdr:row>
      <xdr:rowOff>140970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672338CC-F5F5-424D-86CB-0FD92CC2B57E}"/>
            </a:ext>
          </a:extLst>
        </xdr:cNvPr>
        <xdr:cNvSpPr txBox="1"/>
      </xdr:nvSpPr>
      <xdr:spPr>
        <a:xfrm>
          <a:off x="2327910" y="777240"/>
          <a:ext cx="838200" cy="27813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+X Left</a:t>
          </a:r>
        </a:p>
      </xdr:txBody>
    </xdr:sp>
    <xdr:clientData/>
  </xdr:twoCellAnchor>
  <xdr:twoCellAnchor>
    <xdr:from>
      <xdr:col>14</xdr:col>
      <xdr:colOff>556260</xdr:colOff>
      <xdr:row>5</xdr:row>
      <xdr:rowOff>167640</xdr:rowOff>
    </xdr:from>
    <xdr:to>
      <xdr:col>16</xdr:col>
      <xdr:colOff>160020</xdr:colOff>
      <xdr:row>7</xdr:row>
      <xdr:rowOff>80010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B9D9E0ED-8E72-4A4B-A973-1290F8DB7AC3}"/>
            </a:ext>
          </a:extLst>
        </xdr:cNvPr>
        <xdr:cNvSpPr txBox="1"/>
      </xdr:nvSpPr>
      <xdr:spPr>
        <a:xfrm>
          <a:off x="3756660" y="899160"/>
          <a:ext cx="883920" cy="27813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-Y Rostral</a:t>
          </a:r>
        </a:p>
      </xdr:txBody>
    </xdr:sp>
    <xdr:clientData/>
  </xdr:twoCellAnchor>
  <xdr:twoCellAnchor>
    <xdr:from>
      <xdr:col>14</xdr:col>
      <xdr:colOff>449580</xdr:colOff>
      <xdr:row>13</xdr:row>
      <xdr:rowOff>38100</xdr:rowOff>
    </xdr:from>
    <xdr:to>
      <xdr:col>15</xdr:col>
      <xdr:colOff>190500</xdr:colOff>
      <xdr:row>14</xdr:row>
      <xdr:rowOff>133350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961592E3-A5A7-4803-8B65-ABE6EF66A4A9}"/>
            </a:ext>
          </a:extLst>
        </xdr:cNvPr>
        <xdr:cNvSpPr txBox="1"/>
      </xdr:nvSpPr>
      <xdr:spPr>
        <a:xfrm>
          <a:off x="3649980" y="2232660"/>
          <a:ext cx="381000" cy="27813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+Z</a:t>
          </a:r>
        </a:p>
      </xdr:txBody>
    </xdr:sp>
    <xdr:clientData/>
  </xdr:twoCellAnchor>
  <xdr:twoCellAnchor>
    <xdr:from>
      <xdr:col>8</xdr:col>
      <xdr:colOff>0</xdr:colOff>
      <xdr:row>0</xdr:row>
      <xdr:rowOff>0</xdr:rowOff>
    </xdr:from>
    <xdr:to>
      <xdr:col>11</xdr:col>
      <xdr:colOff>72390</xdr:colOff>
      <xdr:row>15</xdr:row>
      <xdr:rowOff>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4E1D4CB7-9B90-49BB-A9CE-6E69BF3241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156210</xdr:colOff>
      <xdr:row>7</xdr:row>
      <xdr:rowOff>26670</xdr:rowOff>
    </xdr:from>
    <xdr:to>
      <xdr:col>14</xdr:col>
      <xdr:colOff>438150</xdr:colOff>
      <xdr:row>8</xdr:row>
      <xdr:rowOff>41910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CD581B59-5215-4A69-A6A0-793D00609301}"/>
            </a:ext>
          </a:extLst>
        </xdr:cNvPr>
        <xdr:cNvCxnSpPr/>
      </xdr:nvCxnSpPr>
      <xdr:spPr>
        <a:xfrm flipH="1" flipV="1">
          <a:off x="2716530" y="1123950"/>
          <a:ext cx="922020" cy="1981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438150</xdr:colOff>
      <xdr:row>8</xdr:row>
      <xdr:rowOff>45720</xdr:rowOff>
    </xdr:from>
    <xdr:to>
      <xdr:col>14</xdr:col>
      <xdr:colOff>434340</xdr:colOff>
      <xdr:row>11</xdr:row>
      <xdr:rowOff>34290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AA3A3EFD-2CD5-480D-8C13-FF4B1AD2574E}"/>
            </a:ext>
          </a:extLst>
        </xdr:cNvPr>
        <xdr:cNvCxnSpPr/>
      </xdr:nvCxnSpPr>
      <xdr:spPr>
        <a:xfrm flipH="1">
          <a:off x="2998470" y="1325880"/>
          <a:ext cx="636270" cy="53721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419100</xdr:colOff>
      <xdr:row>5</xdr:row>
      <xdr:rowOff>45720</xdr:rowOff>
    </xdr:from>
    <xdr:to>
      <xdr:col>13</xdr:col>
      <xdr:colOff>617220</xdr:colOff>
      <xdr:row>6</xdr:row>
      <xdr:rowOff>140970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DD69331A-382F-4099-B444-E11A2DDC6659}"/>
            </a:ext>
          </a:extLst>
        </xdr:cNvPr>
        <xdr:cNvSpPr txBox="1"/>
      </xdr:nvSpPr>
      <xdr:spPr>
        <a:xfrm>
          <a:off x="2339340" y="777240"/>
          <a:ext cx="838200" cy="27813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+X Left</a:t>
          </a:r>
        </a:p>
      </xdr:txBody>
    </xdr:sp>
    <xdr:clientData/>
  </xdr:twoCellAnchor>
  <xdr:twoCellAnchor>
    <xdr:from>
      <xdr:col>13</xdr:col>
      <xdr:colOff>99060</xdr:colOff>
      <xdr:row>11</xdr:row>
      <xdr:rowOff>156210</xdr:rowOff>
    </xdr:from>
    <xdr:to>
      <xdr:col>14</xdr:col>
      <xdr:colOff>342900</xdr:colOff>
      <xdr:row>13</xdr:row>
      <xdr:rowOff>68580</xdr:rowOff>
    </xdr:to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33B5C650-12E8-4BFA-9E29-78995CBDBF24}"/>
            </a:ext>
          </a:extLst>
        </xdr:cNvPr>
        <xdr:cNvSpPr txBox="1"/>
      </xdr:nvSpPr>
      <xdr:spPr>
        <a:xfrm>
          <a:off x="2659380" y="1985010"/>
          <a:ext cx="883920" cy="27813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+Y Coudal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112395</xdr:colOff>
      <xdr:row>25</xdr:row>
      <xdr:rowOff>81915</xdr:rowOff>
    </xdr:from>
    <xdr:to>
      <xdr:col>13</xdr:col>
      <xdr:colOff>354330</xdr:colOff>
      <xdr:row>40</xdr:row>
      <xdr:rowOff>81915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8D2833-77E5-4BBA-9390-71BACE21AC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7620</xdr:colOff>
      <xdr:row>1</xdr:row>
      <xdr:rowOff>104775</xdr:rowOff>
    </xdr:from>
    <xdr:to>
      <xdr:col>11</xdr:col>
      <xdr:colOff>632460</xdr:colOff>
      <xdr:row>16</xdr:row>
      <xdr:rowOff>104775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C68B838-C5FC-4580-B9BC-A756A1E462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33430-C1A4-4790-84BF-6E912EE028C7}">
  <dimension ref="A1:O19"/>
  <sheetViews>
    <sheetView workbookViewId="0">
      <selection activeCell="B13" sqref="B13:D13"/>
    </sheetView>
  </sheetViews>
  <sheetFormatPr defaultRowHeight="14.4" x14ac:dyDescent="0.55000000000000004"/>
  <sheetData>
    <row r="1" spans="1:15" x14ac:dyDescent="0.55000000000000004">
      <c r="A1" t="s">
        <v>0</v>
      </c>
    </row>
    <row r="2" spans="1:15" x14ac:dyDescent="0.55000000000000004">
      <c r="B2" t="s">
        <v>1</v>
      </c>
      <c r="C2" t="s">
        <v>2</v>
      </c>
      <c r="N2" t="s">
        <v>14</v>
      </c>
    </row>
    <row r="3" spans="1:15" x14ac:dyDescent="0.55000000000000004">
      <c r="A3">
        <v>1</v>
      </c>
      <c r="B3">
        <v>-2.67</v>
      </c>
      <c r="C3">
        <v>-5.625</v>
      </c>
      <c r="N3" t="s">
        <v>3</v>
      </c>
      <c r="O3" t="s">
        <v>4</v>
      </c>
    </row>
    <row r="4" spans="1:15" x14ac:dyDescent="0.55000000000000004">
      <c r="A4">
        <v>2</v>
      </c>
      <c r="B4">
        <v>2.67</v>
      </c>
      <c r="C4">
        <v>-5.625</v>
      </c>
    </row>
    <row r="5" spans="1:15" x14ac:dyDescent="0.55000000000000004">
      <c r="A5">
        <v>3</v>
      </c>
      <c r="B5">
        <v>5</v>
      </c>
      <c r="C5">
        <v>7.68</v>
      </c>
    </row>
    <row r="6" spans="1:15" x14ac:dyDescent="0.55000000000000004">
      <c r="A6">
        <v>4</v>
      </c>
      <c r="B6">
        <v>2.65</v>
      </c>
      <c r="C6">
        <v>9</v>
      </c>
    </row>
    <row r="7" spans="1:15" x14ac:dyDescent="0.55000000000000004">
      <c r="A7">
        <v>5</v>
      </c>
      <c r="B7">
        <v>-2.65</v>
      </c>
      <c r="C7">
        <v>9</v>
      </c>
    </row>
    <row r="8" spans="1:15" x14ac:dyDescent="0.55000000000000004">
      <c r="A8">
        <v>6</v>
      </c>
      <c r="B8">
        <v>-5</v>
      </c>
      <c r="C8">
        <v>7.68</v>
      </c>
    </row>
    <row r="9" spans="1:15" x14ac:dyDescent="0.55000000000000004">
      <c r="A9">
        <v>7</v>
      </c>
      <c r="B9">
        <v>-1</v>
      </c>
      <c r="C9">
        <v>11</v>
      </c>
    </row>
    <row r="11" spans="1:15" x14ac:dyDescent="0.55000000000000004">
      <c r="A11" t="s">
        <v>15</v>
      </c>
      <c r="B11">
        <v>10</v>
      </c>
      <c r="C11">
        <v>10</v>
      </c>
      <c r="D11">
        <v>15</v>
      </c>
    </row>
    <row r="12" spans="1:15" x14ac:dyDescent="0.55000000000000004">
      <c r="A12" t="s">
        <v>5</v>
      </c>
    </row>
    <row r="13" spans="1:15" x14ac:dyDescent="0.55000000000000004">
      <c r="A13">
        <v>1</v>
      </c>
      <c r="B13">
        <f>-B3+$B$11</f>
        <v>12.67</v>
      </c>
      <c r="C13">
        <f>C3+$C$11</f>
        <v>4.375</v>
      </c>
      <c r="D13">
        <f>$D$11</f>
        <v>15</v>
      </c>
    </row>
    <row r="14" spans="1:15" x14ac:dyDescent="0.55000000000000004">
      <c r="A14">
        <v>2</v>
      </c>
      <c r="B14">
        <f t="shared" ref="B14:B19" si="0">-B4+$B$11</f>
        <v>7.33</v>
      </c>
      <c r="C14">
        <f t="shared" ref="C14:C19" si="1">C4+$C$11</f>
        <v>4.375</v>
      </c>
      <c r="D14">
        <f t="shared" ref="D14:D19" si="2">$D$11</f>
        <v>15</v>
      </c>
    </row>
    <row r="15" spans="1:15" x14ac:dyDescent="0.55000000000000004">
      <c r="A15">
        <v>3</v>
      </c>
      <c r="B15">
        <f t="shared" si="0"/>
        <v>5</v>
      </c>
      <c r="C15">
        <f t="shared" si="1"/>
        <v>17.68</v>
      </c>
      <c r="D15">
        <f t="shared" si="2"/>
        <v>15</v>
      </c>
    </row>
    <row r="16" spans="1:15" x14ac:dyDescent="0.55000000000000004">
      <c r="A16">
        <v>4</v>
      </c>
      <c r="B16">
        <f t="shared" si="0"/>
        <v>7.35</v>
      </c>
      <c r="C16">
        <f t="shared" si="1"/>
        <v>19</v>
      </c>
      <c r="D16">
        <f t="shared" si="2"/>
        <v>15</v>
      </c>
    </row>
    <row r="17" spans="1:4" x14ac:dyDescent="0.55000000000000004">
      <c r="A17">
        <v>5</v>
      </c>
      <c r="B17">
        <f t="shared" si="0"/>
        <v>12.65</v>
      </c>
      <c r="C17">
        <f t="shared" si="1"/>
        <v>19</v>
      </c>
      <c r="D17">
        <f t="shared" si="2"/>
        <v>15</v>
      </c>
    </row>
    <row r="18" spans="1:4" x14ac:dyDescent="0.55000000000000004">
      <c r="A18">
        <v>6</v>
      </c>
      <c r="B18">
        <f t="shared" si="0"/>
        <v>15</v>
      </c>
      <c r="C18">
        <f t="shared" si="1"/>
        <v>17.68</v>
      </c>
      <c r="D18">
        <f t="shared" si="2"/>
        <v>15</v>
      </c>
    </row>
    <row r="19" spans="1:4" x14ac:dyDescent="0.55000000000000004">
      <c r="A19">
        <v>7</v>
      </c>
      <c r="B19">
        <f t="shared" si="0"/>
        <v>11</v>
      </c>
      <c r="C19">
        <f t="shared" si="1"/>
        <v>21</v>
      </c>
      <c r="D19">
        <f t="shared" si="2"/>
        <v>15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AE5B1-2C52-422C-8F21-8859DC1844BC}">
  <dimension ref="A1:G43"/>
  <sheetViews>
    <sheetView tabSelected="1" workbookViewId="0">
      <selection activeCell="F37" sqref="F37"/>
    </sheetView>
  </sheetViews>
  <sheetFormatPr defaultRowHeight="14.4" x14ac:dyDescent="0.55000000000000004"/>
  <cols>
    <col min="1" max="1" width="11.734375" customWidth="1"/>
  </cols>
  <sheetData>
    <row r="1" spans="1:6" x14ac:dyDescent="0.55000000000000004">
      <c r="A1" t="s">
        <v>6</v>
      </c>
    </row>
    <row r="2" spans="1:6" x14ac:dyDescent="0.55000000000000004">
      <c r="A2" t="s">
        <v>7</v>
      </c>
      <c r="B2" s="1">
        <v>16</v>
      </c>
      <c r="C2" t="s">
        <v>10</v>
      </c>
      <c r="D2" s="1">
        <v>5.5</v>
      </c>
      <c r="E2" t="s">
        <v>11</v>
      </c>
      <c r="F2" s="1" t="s">
        <v>12</v>
      </c>
    </row>
    <row r="3" spans="1:6" x14ac:dyDescent="0.55000000000000004">
      <c r="A3" t="s">
        <v>8</v>
      </c>
      <c r="B3" t="s">
        <v>9</v>
      </c>
      <c r="C3" t="s">
        <v>1</v>
      </c>
      <c r="D3" t="s">
        <v>2</v>
      </c>
      <c r="E3">
        <v>0</v>
      </c>
      <c r="F3">
        <v>-1.7</v>
      </c>
    </row>
    <row r="4" spans="1:6" x14ac:dyDescent="0.55000000000000004">
      <c r="A4">
        <v>0</v>
      </c>
      <c r="B4" s="2">
        <f>A4*360/$B$2</f>
        <v>0</v>
      </c>
      <c r="C4" s="3">
        <f>$D$2*COS(B4*PI()/180)</f>
        <v>5.5</v>
      </c>
      <c r="D4" s="3">
        <f>$D$2*SIN(B4*PI()/180)</f>
        <v>0</v>
      </c>
    </row>
    <row r="5" spans="1:6" x14ac:dyDescent="0.55000000000000004">
      <c r="A5">
        <f>A4+1</f>
        <v>1</v>
      </c>
      <c r="B5" s="2">
        <f t="shared" ref="B5:B20" si="0">A5*360/$B$2</f>
        <v>22.5</v>
      </c>
      <c r="C5" s="3">
        <f t="shared" ref="C5:C20" si="1">$D$2*COS(B5*PI()/180)</f>
        <v>5.081337428812077</v>
      </c>
      <c r="D5" s="3">
        <f t="shared" ref="D5:D20" si="2">$D$2*SIN(B5*PI()/180)</f>
        <v>2.1047588780079938</v>
      </c>
    </row>
    <row r="6" spans="1:6" x14ac:dyDescent="0.55000000000000004">
      <c r="A6">
        <f t="shared" ref="A6:A20" si="3">A5+1</f>
        <v>2</v>
      </c>
      <c r="B6" s="2">
        <f t="shared" si="0"/>
        <v>45</v>
      </c>
      <c r="C6" s="3">
        <f t="shared" si="1"/>
        <v>3.8890872965260117</v>
      </c>
      <c r="D6" s="3">
        <f t="shared" si="2"/>
        <v>3.8890872965260108</v>
      </c>
    </row>
    <row r="7" spans="1:6" x14ac:dyDescent="0.55000000000000004">
      <c r="A7">
        <f t="shared" si="3"/>
        <v>3</v>
      </c>
      <c r="B7" s="2">
        <f t="shared" si="0"/>
        <v>67.5</v>
      </c>
      <c r="C7" s="3">
        <f t="shared" si="1"/>
        <v>2.1047588780079942</v>
      </c>
      <c r="D7" s="3">
        <f t="shared" si="2"/>
        <v>5.081337428812077</v>
      </c>
    </row>
    <row r="8" spans="1:6" x14ac:dyDescent="0.55000000000000004">
      <c r="A8">
        <f t="shared" si="3"/>
        <v>4</v>
      </c>
      <c r="B8" s="2">
        <f t="shared" si="0"/>
        <v>90</v>
      </c>
      <c r="C8" s="3">
        <f t="shared" si="1"/>
        <v>3.369158250998705E-16</v>
      </c>
      <c r="D8" s="3">
        <f t="shared" si="2"/>
        <v>5.5</v>
      </c>
    </row>
    <row r="9" spans="1:6" x14ac:dyDescent="0.55000000000000004">
      <c r="A9">
        <f t="shared" si="3"/>
        <v>5</v>
      </c>
      <c r="B9" s="2">
        <f t="shared" si="0"/>
        <v>112.5</v>
      </c>
      <c r="C9" s="3">
        <f t="shared" si="1"/>
        <v>-2.1047588780079933</v>
      </c>
      <c r="D9" s="3">
        <f t="shared" si="2"/>
        <v>5.081337428812077</v>
      </c>
    </row>
    <row r="10" spans="1:6" x14ac:dyDescent="0.55000000000000004">
      <c r="A10">
        <f t="shared" si="3"/>
        <v>6</v>
      </c>
      <c r="B10" s="2">
        <f t="shared" si="0"/>
        <v>135</v>
      </c>
      <c r="C10" s="3">
        <f t="shared" si="1"/>
        <v>-3.8890872965260108</v>
      </c>
      <c r="D10" s="3">
        <f t="shared" si="2"/>
        <v>3.8890872965260117</v>
      </c>
    </row>
    <row r="11" spans="1:6" x14ac:dyDescent="0.55000000000000004">
      <c r="A11">
        <f t="shared" si="3"/>
        <v>7</v>
      </c>
      <c r="B11" s="2">
        <f t="shared" si="0"/>
        <v>157.5</v>
      </c>
      <c r="C11" s="3">
        <f t="shared" si="1"/>
        <v>-5.081337428812077</v>
      </c>
      <c r="D11" s="3">
        <f t="shared" si="2"/>
        <v>2.1047588780079942</v>
      </c>
    </row>
    <row r="12" spans="1:6" x14ac:dyDescent="0.55000000000000004">
      <c r="A12">
        <f t="shared" si="3"/>
        <v>8</v>
      </c>
      <c r="B12" s="2">
        <f t="shared" si="0"/>
        <v>180</v>
      </c>
      <c r="C12" s="3">
        <f t="shared" si="1"/>
        <v>-5.5</v>
      </c>
      <c r="D12" s="3">
        <f t="shared" si="2"/>
        <v>6.7383165019974101E-16</v>
      </c>
    </row>
    <row r="13" spans="1:6" x14ac:dyDescent="0.55000000000000004">
      <c r="A13">
        <f t="shared" si="3"/>
        <v>9</v>
      </c>
      <c r="B13" s="2">
        <f t="shared" si="0"/>
        <v>202.5</v>
      </c>
      <c r="C13" s="3">
        <f t="shared" si="1"/>
        <v>-5.0813374288120787</v>
      </c>
      <c r="D13" s="3">
        <f t="shared" si="2"/>
        <v>-2.1047588780079907</v>
      </c>
    </row>
    <row r="14" spans="1:6" x14ac:dyDescent="0.55000000000000004">
      <c r="A14">
        <f t="shared" si="3"/>
        <v>10</v>
      </c>
      <c r="B14" s="2">
        <f t="shared" si="0"/>
        <v>225</v>
      </c>
      <c r="C14" s="3">
        <f t="shared" si="1"/>
        <v>-3.8890872965260121</v>
      </c>
      <c r="D14" s="3">
        <f t="shared" si="2"/>
        <v>-3.8890872965260108</v>
      </c>
    </row>
    <row r="15" spans="1:6" x14ac:dyDescent="0.55000000000000004">
      <c r="A15">
        <f t="shared" si="3"/>
        <v>11</v>
      </c>
      <c r="B15" s="2">
        <f t="shared" si="0"/>
        <v>247.5</v>
      </c>
      <c r="C15" s="3">
        <f t="shared" si="1"/>
        <v>-2.1047588780079924</v>
      </c>
      <c r="D15" s="3">
        <f t="shared" si="2"/>
        <v>-5.0813374288120778</v>
      </c>
    </row>
    <row r="16" spans="1:6" x14ac:dyDescent="0.55000000000000004">
      <c r="A16">
        <f t="shared" si="3"/>
        <v>12</v>
      </c>
      <c r="B16" s="2">
        <f t="shared" si="0"/>
        <v>270</v>
      </c>
      <c r="C16" s="3">
        <f t="shared" si="1"/>
        <v>-1.0107474752996115E-15</v>
      </c>
      <c r="D16" s="3">
        <f t="shared" si="2"/>
        <v>-5.5</v>
      </c>
    </row>
    <row r="17" spans="1:7" x14ac:dyDescent="0.55000000000000004">
      <c r="A17">
        <f t="shared" si="3"/>
        <v>13</v>
      </c>
      <c r="B17" s="2">
        <f t="shared" si="0"/>
        <v>292.5</v>
      </c>
      <c r="C17" s="3">
        <f t="shared" si="1"/>
        <v>2.1047588780079951</v>
      </c>
      <c r="D17" s="3">
        <f t="shared" si="2"/>
        <v>-5.0813374288120761</v>
      </c>
    </row>
    <row r="18" spans="1:7" x14ac:dyDescent="0.55000000000000004">
      <c r="A18">
        <f t="shared" si="3"/>
        <v>14</v>
      </c>
      <c r="B18" s="2">
        <f t="shared" si="0"/>
        <v>315</v>
      </c>
      <c r="C18" s="3">
        <f t="shared" si="1"/>
        <v>3.8890872965260104</v>
      </c>
      <c r="D18" s="3">
        <f t="shared" si="2"/>
        <v>-3.8890872965260121</v>
      </c>
    </row>
    <row r="19" spans="1:7" x14ac:dyDescent="0.55000000000000004">
      <c r="A19">
        <f t="shared" si="3"/>
        <v>15</v>
      </c>
      <c r="B19" s="2">
        <f t="shared" si="0"/>
        <v>337.5</v>
      </c>
      <c r="C19" s="3">
        <f t="shared" si="1"/>
        <v>5.0813374288120778</v>
      </c>
      <c r="D19" s="3">
        <f t="shared" si="2"/>
        <v>-2.1047588780079924</v>
      </c>
    </row>
    <row r="20" spans="1:7" x14ac:dyDescent="0.55000000000000004">
      <c r="A20">
        <f t="shared" si="3"/>
        <v>16</v>
      </c>
      <c r="B20" s="2">
        <f t="shared" si="0"/>
        <v>360</v>
      </c>
      <c r="C20" s="3">
        <f t="shared" si="1"/>
        <v>5.5</v>
      </c>
      <c r="D20" s="3">
        <f t="shared" si="2"/>
        <v>-1.347663300399482E-15</v>
      </c>
    </row>
    <row r="24" spans="1:7" x14ac:dyDescent="0.55000000000000004">
      <c r="A24" t="s">
        <v>15</v>
      </c>
      <c r="B24">
        <v>10</v>
      </c>
      <c r="C24">
        <v>10</v>
      </c>
      <c r="D24">
        <v>15</v>
      </c>
    </row>
    <row r="25" spans="1:7" x14ac:dyDescent="0.55000000000000004">
      <c r="A25" t="s">
        <v>13</v>
      </c>
      <c r="F25" t="s">
        <v>11</v>
      </c>
      <c r="G25" s="1" t="s">
        <v>12</v>
      </c>
    </row>
    <row r="26" spans="1:7" x14ac:dyDescent="0.55000000000000004">
      <c r="B26" t="s">
        <v>9</v>
      </c>
      <c r="C26" t="s">
        <v>1</v>
      </c>
      <c r="D26" t="s">
        <v>2</v>
      </c>
      <c r="E26" t="s">
        <v>16</v>
      </c>
      <c r="F26">
        <v>0</v>
      </c>
      <c r="G26">
        <v>-1.7</v>
      </c>
    </row>
    <row r="27" spans="1:7" x14ac:dyDescent="0.55000000000000004">
      <c r="A27">
        <v>0</v>
      </c>
      <c r="B27" s="2">
        <f>A27*360/$B$2</f>
        <v>0</v>
      </c>
      <c r="C27" s="2">
        <f>-C4+$B$24+$F$26</f>
        <v>4.5</v>
      </c>
      <c r="D27" s="3">
        <f>D4+$C$24+$G$26</f>
        <v>8.3000000000000007</v>
      </c>
      <c r="E27" s="3">
        <f>$D$4</f>
        <v>0</v>
      </c>
    </row>
    <row r="28" spans="1:7" x14ac:dyDescent="0.55000000000000004">
      <c r="A28">
        <f>A27+1</f>
        <v>1</v>
      </c>
      <c r="B28" s="2">
        <f t="shared" ref="B28:B43" si="4">A28*360/$B$2</f>
        <v>22.5</v>
      </c>
      <c r="C28" s="2">
        <f t="shared" ref="C28:C43" si="5">-C5+$B$24+$F$26</f>
        <v>4.918662571187923</v>
      </c>
      <c r="D28" s="3">
        <f t="shared" ref="D28:D43" si="6">D5+$C$24+$G$26</f>
        <v>10.404758878007994</v>
      </c>
      <c r="E28" s="3">
        <f t="shared" ref="E28:E43" si="7">$D$4</f>
        <v>0</v>
      </c>
    </row>
    <row r="29" spans="1:7" x14ac:dyDescent="0.55000000000000004">
      <c r="A29">
        <f t="shared" ref="A29:A43" si="8">A28+1</f>
        <v>2</v>
      </c>
      <c r="B29" s="2">
        <f t="shared" si="4"/>
        <v>45</v>
      </c>
      <c r="C29" s="2">
        <f t="shared" si="5"/>
        <v>6.1109127034739883</v>
      </c>
      <c r="D29" s="3">
        <f t="shared" si="6"/>
        <v>12.189087296526012</v>
      </c>
      <c r="E29" s="3">
        <f t="shared" si="7"/>
        <v>0</v>
      </c>
    </row>
    <row r="30" spans="1:7" x14ac:dyDescent="0.55000000000000004">
      <c r="A30">
        <f t="shared" si="8"/>
        <v>3</v>
      </c>
      <c r="B30" s="2">
        <f t="shared" si="4"/>
        <v>67.5</v>
      </c>
      <c r="C30" s="2">
        <f t="shared" si="5"/>
        <v>7.8952411219920062</v>
      </c>
      <c r="D30" s="3">
        <f t="shared" si="6"/>
        <v>13.381337428812078</v>
      </c>
      <c r="E30" s="3">
        <f t="shared" si="7"/>
        <v>0</v>
      </c>
    </row>
    <row r="31" spans="1:7" x14ac:dyDescent="0.55000000000000004">
      <c r="A31">
        <f t="shared" si="8"/>
        <v>4</v>
      </c>
      <c r="B31" s="2">
        <f t="shared" si="4"/>
        <v>90</v>
      </c>
      <c r="C31" s="2">
        <f t="shared" si="5"/>
        <v>10</v>
      </c>
      <c r="D31" s="3">
        <f t="shared" si="6"/>
        <v>13.8</v>
      </c>
      <c r="E31" s="3">
        <f t="shared" si="7"/>
        <v>0</v>
      </c>
    </row>
    <row r="32" spans="1:7" x14ac:dyDescent="0.55000000000000004">
      <c r="A32">
        <f t="shared" si="8"/>
        <v>5</v>
      </c>
      <c r="B32" s="2">
        <f t="shared" si="4"/>
        <v>112.5</v>
      </c>
      <c r="C32" s="2">
        <f t="shared" si="5"/>
        <v>12.104758878007994</v>
      </c>
      <c r="D32" s="3">
        <f t="shared" si="6"/>
        <v>13.381337428812078</v>
      </c>
      <c r="E32" s="3">
        <f t="shared" si="7"/>
        <v>0</v>
      </c>
    </row>
    <row r="33" spans="1:5" x14ac:dyDescent="0.55000000000000004">
      <c r="A33">
        <f t="shared" si="8"/>
        <v>6</v>
      </c>
      <c r="B33" s="2">
        <f t="shared" si="4"/>
        <v>135</v>
      </c>
      <c r="C33" s="2">
        <f t="shared" si="5"/>
        <v>13.889087296526011</v>
      </c>
      <c r="D33" s="3">
        <f t="shared" si="6"/>
        <v>12.189087296526012</v>
      </c>
      <c r="E33" s="3">
        <f t="shared" si="7"/>
        <v>0</v>
      </c>
    </row>
    <row r="34" spans="1:5" x14ac:dyDescent="0.55000000000000004">
      <c r="A34">
        <f t="shared" si="8"/>
        <v>7</v>
      </c>
      <c r="B34" s="2">
        <f t="shared" si="4"/>
        <v>157.5</v>
      </c>
      <c r="C34" s="2">
        <f t="shared" si="5"/>
        <v>15.081337428812077</v>
      </c>
      <c r="D34" s="3">
        <f t="shared" si="6"/>
        <v>10.404758878007994</v>
      </c>
      <c r="E34" s="3">
        <f t="shared" si="7"/>
        <v>0</v>
      </c>
    </row>
    <row r="35" spans="1:5" x14ac:dyDescent="0.55000000000000004">
      <c r="A35">
        <f t="shared" si="8"/>
        <v>8</v>
      </c>
      <c r="B35" s="2">
        <f t="shared" si="4"/>
        <v>180</v>
      </c>
      <c r="C35" s="2">
        <f t="shared" si="5"/>
        <v>15.5</v>
      </c>
      <c r="D35" s="3">
        <f t="shared" si="6"/>
        <v>8.3000000000000007</v>
      </c>
      <c r="E35" s="3">
        <f t="shared" si="7"/>
        <v>0</v>
      </c>
    </row>
    <row r="36" spans="1:5" x14ac:dyDescent="0.55000000000000004">
      <c r="A36">
        <f t="shared" si="8"/>
        <v>9</v>
      </c>
      <c r="B36" s="2">
        <f t="shared" si="4"/>
        <v>202.5</v>
      </c>
      <c r="C36" s="2">
        <f t="shared" si="5"/>
        <v>15.081337428812079</v>
      </c>
      <c r="D36" s="3">
        <f t="shared" si="6"/>
        <v>6.1952411219920096</v>
      </c>
      <c r="E36" s="3">
        <f t="shared" si="7"/>
        <v>0</v>
      </c>
    </row>
    <row r="37" spans="1:5" x14ac:dyDescent="0.55000000000000004">
      <c r="A37">
        <f t="shared" si="8"/>
        <v>10</v>
      </c>
      <c r="B37" s="2">
        <f t="shared" si="4"/>
        <v>225</v>
      </c>
      <c r="C37" s="2">
        <f t="shared" si="5"/>
        <v>13.889087296526013</v>
      </c>
      <c r="D37" s="3">
        <f t="shared" si="6"/>
        <v>4.410912703473989</v>
      </c>
      <c r="E37" s="3">
        <f t="shared" si="7"/>
        <v>0</v>
      </c>
    </row>
    <row r="38" spans="1:5" x14ac:dyDescent="0.55000000000000004">
      <c r="A38">
        <f t="shared" si="8"/>
        <v>11</v>
      </c>
      <c r="B38" s="2">
        <f t="shared" si="4"/>
        <v>247.5</v>
      </c>
      <c r="C38" s="2">
        <f t="shared" si="5"/>
        <v>12.104758878007992</v>
      </c>
      <c r="D38" s="3">
        <f t="shared" si="6"/>
        <v>3.218662571187922</v>
      </c>
      <c r="E38" s="3">
        <f t="shared" si="7"/>
        <v>0</v>
      </c>
    </row>
    <row r="39" spans="1:5" x14ac:dyDescent="0.55000000000000004">
      <c r="A39">
        <f t="shared" si="8"/>
        <v>12</v>
      </c>
      <c r="B39" s="2">
        <f t="shared" si="4"/>
        <v>270</v>
      </c>
      <c r="C39" s="2">
        <f t="shared" si="5"/>
        <v>10.000000000000002</v>
      </c>
      <c r="D39" s="3">
        <f t="shared" si="6"/>
        <v>2.8</v>
      </c>
      <c r="E39" s="3">
        <f t="shared" si="7"/>
        <v>0</v>
      </c>
    </row>
    <row r="40" spans="1:5" x14ac:dyDescent="0.55000000000000004">
      <c r="A40">
        <f t="shared" si="8"/>
        <v>13</v>
      </c>
      <c r="B40" s="2">
        <f t="shared" si="4"/>
        <v>292.5</v>
      </c>
      <c r="C40" s="2">
        <f t="shared" si="5"/>
        <v>7.8952411219920045</v>
      </c>
      <c r="D40" s="3">
        <f t="shared" si="6"/>
        <v>3.2186625711879238</v>
      </c>
      <c r="E40" s="3">
        <f t="shared" si="7"/>
        <v>0</v>
      </c>
    </row>
    <row r="41" spans="1:5" x14ac:dyDescent="0.55000000000000004">
      <c r="A41">
        <f t="shared" si="8"/>
        <v>14</v>
      </c>
      <c r="B41" s="2">
        <f t="shared" si="4"/>
        <v>315</v>
      </c>
      <c r="C41" s="2">
        <f t="shared" si="5"/>
        <v>6.1109127034739892</v>
      </c>
      <c r="D41" s="3">
        <f t="shared" si="6"/>
        <v>4.4109127034739872</v>
      </c>
      <c r="E41" s="3">
        <f t="shared" si="7"/>
        <v>0</v>
      </c>
    </row>
    <row r="42" spans="1:5" x14ac:dyDescent="0.55000000000000004">
      <c r="A42">
        <f t="shared" si="8"/>
        <v>15</v>
      </c>
      <c r="B42" s="2">
        <f t="shared" si="4"/>
        <v>337.5</v>
      </c>
      <c r="C42" s="2">
        <f t="shared" si="5"/>
        <v>4.9186625711879222</v>
      </c>
      <c r="D42" s="3">
        <f t="shared" si="6"/>
        <v>6.1952411219920078</v>
      </c>
      <c r="E42" s="3">
        <f t="shared" si="7"/>
        <v>0</v>
      </c>
    </row>
    <row r="43" spans="1:5" x14ac:dyDescent="0.55000000000000004">
      <c r="A43">
        <f t="shared" si="8"/>
        <v>16</v>
      </c>
      <c r="B43" s="2">
        <f t="shared" si="4"/>
        <v>360</v>
      </c>
      <c r="C43" s="2">
        <f t="shared" si="5"/>
        <v>4.5</v>
      </c>
      <c r="D43" s="3">
        <f t="shared" si="6"/>
        <v>8.2999999999999989</v>
      </c>
      <c r="E43" s="3">
        <f t="shared" si="7"/>
        <v>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screw holes</vt:lpstr>
      <vt:lpstr>Circular-craniotomy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Flavio DaSilva</dc:creator>
  <cp:lastModifiedBy>Flavio DaSilva</cp:lastModifiedBy>
  <dcterms:created xsi:type="dcterms:W3CDTF">2019-12-03T19:44:40Z</dcterms:created>
  <dcterms:modified xsi:type="dcterms:W3CDTF">2019-12-10T19:06:52Z</dcterms:modified>
</cp:coreProperties>
</file>