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<sst xmlns="http://schemas.openxmlformats.org/spreadsheetml/2006/main" count="1121" uniqueCount="119">
  <si>
    <t xml:space="preserve">database</t>
  </si>
  <si>
    <t xml:space="preserve">asphalt</t>
  </si>
  <si>
    <t xml:space="preserve">Activity</t>
  </si>
  <si>
    <t xml:space="preserve">asphalt granulate, free of burden</t>
  </si>
  <si>
    <t xml:space="preserve">reference product</t>
  </si>
  <si>
    <t xml:space="preserve">asphalt granulate, secondary material</t>
  </si>
  <si>
    <t xml:space="preserve">code</t>
  </si>
  <si>
    <t xml:space="preserve">asphalt_granulate</t>
  </si>
  <si>
    <t xml:space="preserve">location</t>
  </si>
  <si>
    <t xml:space="preserve">NL</t>
  </si>
  <si>
    <t xml:space="preserve">amount</t>
  </si>
  <si>
    <t xml:space="preserve">unit</t>
  </si>
  <si>
    <t xml:space="preserve">kilogram</t>
  </si>
  <si>
    <t xml:space="preserve">original_ConversionDem2FU</t>
  </si>
  <si>
    <t xml:space="preserve">Exchanges</t>
  </si>
  <si>
    <t xml:space="preserve">name</t>
  </si>
  <si>
    <t xml:space="preserve">type</t>
  </si>
  <si>
    <t xml:space="preserve">categories</t>
  </si>
  <si>
    <t xml:space="preserve">comments</t>
  </si>
  <si>
    <t xml:space="preserve">uncertainty_type</t>
  </si>
  <si>
    <t xml:space="preserve">loc</t>
  </si>
  <si>
    <t xml:space="preserve">scale</t>
  </si>
  <si>
    <t xml:space="preserve">ecoinvent-391-cutoff</t>
  </si>
  <si>
    <t xml:space="preserve">production</t>
  </si>
  <si>
    <t xml:space="preserve">(unknown)</t>
  </si>
  <si>
    <t xml:space="preserve">basalt quarry operation (for crushed stone)</t>
  </si>
  <si>
    <t xml:space="preserve">basalt</t>
  </si>
  <si>
    <t xml:space="preserve">basalt_crushedstone</t>
  </si>
  <si>
    <t xml:space="preserve">RER</t>
  </si>
  <si>
    <t xml:space="preserve">basalt quarry operation</t>
  </si>
  <si>
    <t xml:space="preserve">technosphere</t>
  </si>
  <si>
    <t xml:space="preserve">crushed stone, from quarry in Europe, excluding transport to the Netherlands</t>
  </si>
  <si>
    <t xml:space="preserve">crushed stone</t>
  </si>
  <si>
    <t xml:space="preserve">crushed_stone</t>
  </si>
  <si>
    <t xml:space="preserve">diesel, burned in building machine</t>
  </si>
  <si>
    <t xml:space="preserve">GLO</t>
  </si>
  <si>
    <t xml:space="preserve">megajoule</t>
  </si>
  <si>
    <t xml:space="preserve">gravel production, crushed</t>
  </si>
  <si>
    <t xml:space="preserve">gravel, crushed</t>
  </si>
  <si>
    <t xml:space="preserve">RoW</t>
  </si>
  <si>
    <t xml:space="preserve">medium filler</t>
  </si>
  <si>
    <t xml:space="preserve">medium_filler</t>
  </si>
  <si>
    <t xml:space="preserve">lime production, milled, loose</t>
  </si>
  <si>
    <t xml:space="preserve">lime</t>
  </si>
  <si>
    <t xml:space="preserve">market for lime, hydrated, packed</t>
  </si>
  <si>
    <t xml:space="preserve">lime, hydrated, packed</t>
  </si>
  <si>
    <t xml:space="preserve">A1, pavement, materials, B</t>
  </si>
  <si>
    <t xml:space="preserve">A1, pavement, materials</t>
  </si>
  <si>
    <t xml:space="preserve">A1_materials_B</t>
  </si>
  <si>
    <t xml:space="preserve">rap</t>
  </si>
  <si>
    <t xml:space="preserve">bitumen adhesive compound production, hot</t>
  </si>
  <si>
    <t xml:space="preserve">bitumen adhesive compound, hot</t>
  </si>
  <si>
    <t xml:space="preserve">bitumen</t>
  </si>
  <si>
    <t xml:space="preserve">own material</t>
  </si>
  <si>
    <t xml:space="preserve">crushed sand</t>
  </si>
  <si>
    <t xml:space="preserve">cellulose fibre production</t>
  </si>
  <si>
    <t xml:space="preserve">cellulose fibre</t>
  </si>
  <si>
    <t xml:space="preserve">drip resistant material</t>
  </si>
  <si>
    <t xml:space="preserve">filler</t>
  </si>
  <si>
    <t xml:space="preserve">A2, pavement, transport to plant, B</t>
  </si>
  <si>
    <t xml:space="preserve">A2, pavement, transport to plant</t>
  </si>
  <si>
    <t xml:space="preserve">A2_transport_to_plant_B</t>
  </si>
  <si>
    <t xml:space="preserve">market for transport, freight, lorry, unspecified </t>
  </si>
  <si>
    <t xml:space="preserve">transport, freight, lorry, unspecified </t>
  </si>
  <si>
    <t xml:space="preserve">ton kilometer</t>
  </si>
  <si>
    <t xml:space="preserve">market for transport, freight, sea, ferry</t>
  </si>
  <si>
    <t xml:space="preserve">transport, freight, sea, ferry</t>
  </si>
  <si>
    <t xml:space="preserve">market for transport, freight, inland waterways, barge </t>
  </si>
  <si>
    <t xml:space="preserve">transport, freight, inland waterways, barge </t>
  </si>
  <si>
    <t xml:space="preserve">A3, pavement, production, B</t>
  </si>
  <si>
    <t xml:space="preserve">A3, pavement, production</t>
  </si>
  <si>
    <t xml:space="preserve">A3_production_B</t>
  </si>
  <si>
    <t xml:space="preserve">market for electricity, low voltage</t>
  </si>
  <si>
    <t xml:space="preserve">electricity, low voltage</t>
  </si>
  <si>
    <t xml:space="preserve">kilowatt hour</t>
  </si>
  <si>
    <t xml:space="preserve">heat production, natural gas, at industrial furnace &gt;100kW</t>
  </si>
  <si>
    <t xml:space="preserve">heat, district or industrial, natural gas</t>
  </si>
  <si>
    <t xml:space="preserve">Europe without Switzerland</t>
  </si>
  <si>
    <t xml:space="preserve">Benzo(a)pyrene</t>
  </si>
  <si>
    <t xml:space="preserve">biosphere3</t>
  </si>
  <si>
    <t xml:space="preserve">biosphere</t>
  </si>
  <si>
    <t xml:space="preserve">air</t>
  </si>
  <si>
    <t xml:space="preserve">Naphthalene</t>
  </si>
  <si>
    <t xml:space="preserve">PAH, polycyclic aromatic hydrocarbons</t>
  </si>
  <si>
    <t xml:space="preserve">A1, pavement, materials, A</t>
  </si>
  <si>
    <t xml:space="preserve">A1_materials_A</t>
  </si>
  <si>
    <t xml:space="preserve">A2, pavement, transport to plant, A</t>
  </si>
  <si>
    <t xml:space="preserve">A2_transport_to_plant_A</t>
  </si>
  <si>
    <t xml:space="preserve">A3, pavement, production, A</t>
  </si>
  <si>
    <t xml:space="preserve">A3_production_A</t>
  </si>
  <si>
    <t xml:space="preserve">A4, pavement, transport to site</t>
  </si>
  <si>
    <t xml:space="preserve">A4_transport_to_site</t>
  </si>
  <si>
    <t xml:space="preserve">transport, freight, lorry &gt;32 metric ton, EURO5 </t>
  </si>
  <si>
    <t xml:space="preserve">transport, freight, lorry &gt;32 metric ton, EURO6 </t>
  </si>
  <si>
    <t xml:space="preserve">transport, freight, lorry &gt;32 metric ton, EURO6</t>
  </si>
  <si>
    <t xml:space="preserve">A5, pavement, construction</t>
  </si>
  <si>
    <t xml:space="preserve">A5_construction</t>
  </si>
  <si>
    <t xml:space="preserve">B, pavement, use</t>
  </si>
  <si>
    <t xml:space="preserve">B_use</t>
  </si>
  <si>
    <t xml:space="preserve">transport, freight, lorry 7.5-16 metric ton, EURO5</t>
  </si>
  <si>
    <t xml:space="preserve">HDV</t>
  </si>
  <si>
    <t xml:space="preserve">HDV+</t>
  </si>
  <si>
    <t xml:space="preserve">transport, passenger car, medium size, petrol, EURO 5</t>
  </si>
  <si>
    <t xml:space="preserve">kilometer</t>
  </si>
  <si>
    <t xml:space="preserve">Car</t>
  </si>
  <si>
    <t xml:space="preserve">C1, pavement, demolition</t>
  </si>
  <si>
    <t xml:space="preserve">C1_demolition</t>
  </si>
  <si>
    <t xml:space="preserve">Removal</t>
  </si>
  <si>
    <t xml:space="preserve">C2, pavement, transport to processing</t>
  </si>
  <si>
    <t xml:space="preserve">C2_transport</t>
  </si>
  <si>
    <t xml:space="preserve">C3, pavement, processing</t>
  </si>
  <si>
    <t xml:space="preserve">C3_processing</t>
  </si>
  <si>
    <t xml:space="preserve">Shovel</t>
  </si>
  <si>
    <t xml:space="preserve">Breaking</t>
  </si>
  <si>
    <t xml:space="preserve">DZOAB, B, PVI</t>
  </si>
  <si>
    <t xml:space="preserve">pavement, complete</t>
  </si>
  <si>
    <t xml:space="preserve">DZOAB, A, PVI</t>
  </si>
  <si>
    <t xml:space="preserve">DZOAB, B</t>
  </si>
  <si>
    <t xml:space="preserve">DZOAB,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</si>
</sst>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1A202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20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9"/>
  <sheetViews>
    <sheetView showFormulas="false" showGridLines="true" showRowColHeaders="true" showZeros="true" rightToLeft="false" tabSelected="true" showOutlineSymbols="true" defaultGridColor="true" view="normal" topLeftCell="A175" colorId="64" zoomScale="160" zoomScaleNormal="160" zoomScalePageLayoutView="100" workbookViewId="0">
      <selection pane="topLeft" activeCell="A216" activeCellId="0" sqref="A216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48.83"/>
    <col collapsed="false" customWidth="true" hidden="false" outlineLevel="0" max="2" min="2" style="1" width="41"/>
    <col collapsed="false" customWidth="true" hidden="false" outlineLevel="0" max="3" min="3" style="1" width="22.5"/>
    <col collapsed="false" customWidth="false" hidden="false" outlineLevel="0" max="5" min="4" style="1" width="8.83"/>
    <col collapsed="false" customWidth="true" hidden="false" outlineLevel="0" max="6" min="6" style="1" width="18.51"/>
    <col collapsed="false" customWidth="true" hidden="false" outlineLevel="0" max="7" min="7" style="1" width="13.5"/>
    <col collapsed="false" customWidth="true" hidden="false" outlineLevel="0" max="8" min="8" style="1" width="19.16"/>
    <col collapsed="false" customWidth="false" hidden="false" outlineLevel="0" max="9" min="9" style="1" width="8.83"/>
    <col collapsed="false" customWidth="true" hidden="false" outlineLevel="0" max="10" min="10" style="1" width="14.16"/>
    <col collapsed="false" customWidth="false" hidden="false" outlineLevel="0" max="1024" min="11" style="1" width="8.83"/>
  </cols>
  <sheetData>
    <row r="1" customFormat="false" ht="13.5" hidden="false" customHeight="false" outlineLevel="0" collapsed="false">
      <c r="A1" s="1" t="s">
        <v>0</v>
      </c>
      <c r="B1" s="1" t="s">
        <v>1</v>
      </c>
    </row>
    <row r="3" customFormat="false" ht="13.5" hidden="false" customHeight="false" outlineLevel="0" collapsed="false">
      <c r="A3" s="1" t="s">
        <v>2</v>
      </c>
      <c r="B3" s="1" t="s">
        <v>3</v>
      </c>
    </row>
    <row r="4" customFormat="false" ht="13.5" hidden="false" customHeight="false" outlineLevel="0" collapsed="false">
      <c r="A4" s="1" t="s">
        <v>4</v>
      </c>
      <c r="B4" s="1" t="s">
        <v>5</v>
      </c>
    </row>
    <row r="5" customFormat="false" ht="13.5" hidden="false" customHeight="false" outlineLevel="0" collapsed="false">
      <c r="A5" s="1" t="s">
        <v>6</v>
      </c>
      <c r="B5" s="1" t="s">
        <v>7</v>
      </c>
    </row>
    <row r="6" customFormat="false" ht="13.5" hidden="false" customHeight="false" outlineLevel="0" collapsed="false">
      <c r="A6" s="1" t="s">
        <v>8</v>
      </c>
      <c r="B6" s="1" t="s">
        <v>9</v>
      </c>
    </row>
    <row r="7" customFormat="false" ht="13.5" hidden="false" customHeight="false" outlineLevel="0" collapsed="false">
      <c r="A7" s="1" t="s">
        <v>10</v>
      </c>
      <c r="B7" s="1" t="n">
        <v>1</v>
      </c>
    </row>
    <row r="8" customFormat="false" ht="13.5" hidden="false" customHeight="false" outlineLevel="0" collapsed="false">
      <c r="A8" s="1" t="s">
        <v>11</v>
      </c>
      <c r="B8" s="1" t="s">
        <v>12</v>
      </c>
    </row>
    <row r="9" customFormat="false" ht="13.5" hidden="false" customHeight="false" outlineLevel="0" collapsed="false">
      <c r="A9" s="1" t="s">
        <v>13</v>
      </c>
      <c r="B9" s="1" t="n">
        <v>1</v>
      </c>
    </row>
    <row r="10" customFormat="false" ht="13.5" hidden="false" customHeight="false" outlineLevel="0" collapsed="false">
      <c r="A10" s="1" t="s">
        <v>14</v>
      </c>
    </row>
    <row r="11" customFormat="false" ht="13.5" hidden="false" customHeight="false" outlineLevel="0" collapsed="false">
      <c r="A11" s="1" t="s">
        <v>15</v>
      </c>
      <c r="B11" s="1" t="s">
        <v>4</v>
      </c>
      <c r="C11" s="1" t="s">
        <v>8</v>
      </c>
      <c r="D11" s="1" t="s">
        <v>10</v>
      </c>
      <c r="E11" s="1" t="s">
        <v>11</v>
      </c>
      <c r="F11" s="1" t="s">
        <v>0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</row>
    <row r="12" customFormat="false" ht="13.5" hidden="false" customHeight="false" outlineLevel="0" collapsed="false">
      <c r="A12" s="1" t="str">
        <f aca="false">B3</f>
        <v>asphalt granulate, free of burden</v>
      </c>
      <c r="B12" s="1" t="str">
        <f aca="false">B4</f>
        <v>asphalt granulate, secondary material</v>
      </c>
      <c r="C12" s="1" t="str">
        <f aca="false">B6</f>
        <v>NL</v>
      </c>
      <c r="D12" s="1" t="n">
        <v>1</v>
      </c>
      <c r="E12" s="1" t="s">
        <v>12</v>
      </c>
      <c r="F12" s="1" t="s">
        <v>22</v>
      </c>
      <c r="G12" s="1" t="s">
        <v>23</v>
      </c>
      <c r="H12" s="1" t="s">
        <v>24</v>
      </c>
      <c r="J12" s="1" t="n">
        <v>0</v>
      </c>
    </row>
    <row r="14" customFormat="false" ht="13.5" hidden="false" customHeight="false" outlineLevel="0" collapsed="false">
      <c r="A14" s="1" t="s">
        <v>2</v>
      </c>
      <c r="B14" s="1" t="s">
        <v>25</v>
      </c>
    </row>
    <row r="15" customFormat="false" ht="13.5" hidden="false" customHeight="false" outlineLevel="0" collapsed="false">
      <c r="A15" s="1" t="s">
        <v>4</v>
      </c>
      <c r="B15" s="1" t="s">
        <v>26</v>
      </c>
    </row>
    <row r="16" customFormat="false" ht="13.5" hidden="false" customHeight="false" outlineLevel="0" collapsed="false">
      <c r="A16" s="1" t="s">
        <v>6</v>
      </c>
      <c r="B16" s="1" t="s">
        <v>27</v>
      </c>
    </row>
    <row r="17" customFormat="false" ht="13.5" hidden="false" customHeight="false" outlineLevel="0" collapsed="false">
      <c r="A17" s="1" t="s">
        <v>8</v>
      </c>
      <c r="B17" s="1" t="s">
        <v>28</v>
      </c>
    </row>
    <row r="18" customFormat="false" ht="13.5" hidden="false" customHeight="false" outlineLevel="0" collapsed="false">
      <c r="A18" s="1" t="s">
        <v>10</v>
      </c>
      <c r="B18" s="1" t="n">
        <v>1</v>
      </c>
    </row>
    <row r="19" customFormat="false" ht="13.5" hidden="false" customHeight="false" outlineLevel="0" collapsed="false">
      <c r="A19" s="1" t="s">
        <v>11</v>
      </c>
      <c r="B19" s="1" t="s">
        <v>12</v>
      </c>
    </row>
    <row r="20" customFormat="false" ht="13.5" hidden="false" customHeight="false" outlineLevel="0" collapsed="false">
      <c r="A20" s="1" t="s">
        <v>13</v>
      </c>
      <c r="B20" s="1" t="n">
        <v>1</v>
      </c>
    </row>
    <row r="21" customFormat="false" ht="13.5" hidden="false" customHeight="false" outlineLevel="0" collapsed="false">
      <c r="A21" s="1" t="s">
        <v>14</v>
      </c>
    </row>
    <row r="22" customFormat="false" ht="13.5" hidden="false" customHeight="false" outlineLevel="0" collapsed="false">
      <c r="A22" s="1" t="s">
        <v>15</v>
      </c>
      <c r="B22" s="1" t="s">
        <v>4</v>
      </c>
      <c r="C22" s="1" t="s">
        <v>8</v>
      </c>
      <c r="D22" s="1" t="s">
        <v>10</v>
      </c>
      <c r="E22" s="1" t="s">
        <v>11</v>
      </c>
      <c r="F22" s="1" t="s">
        <v>0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21</v>
      </c>
    </row>
    <row r="23" customFormat="false" ht="13.5" hidden="false" customHeight="false" outlineLevel="0" collapsed="false">
      <c r="A23" s="1" t="str">
        <f aca="false">B14</f>
        <v>basalt quarry operation (for crushed stone)</v>
      </c>
      <c r="B23" s="1" t="str">
        <f aca="false">B15</f>
        <v>basalt</v>
      </c>
      <c r="C23" s="1" t="str">
        <f aca="false">B17</f>
        <v>RER</v>
      </c>
      <c r="D23" s="1" t="n">
        <v>1</v>
      </c>
      <c r="E23" s="1" t="s">
        <v>12</v>
      </c>
      <c r="F23" s="1" t="s">
        <v>22</v>
      </c>
      <c r="G23" s="1" t="s">
        <v>23</v>
      </c>
      <c r="H23" s="1" t="s">
        <v>24</v>
      </c>
      <c r="J23" s="1" t="n">
        <v>0</v>
      </c>
    </row>
    <row r="24" customFormat="false" ht="13.5" hidden="false" customHeight="false" outlineLevel="0" collapsed="false">
      <c r="A24" s="2" t="s">
        <v>29</v>
      </c>
      <c r="B24" s="2" t="s">
        <v>26</v>
      </c>
      <c r="C24" s="1" t="s">
        <v>28</v>
      </c>
      <c r="D24" s="3" t="n">
        <v>1.04</v>
      </c>
      <c r="E24" s="1" t="s">
        <v>12</v>
      </c>
      <c r="F24" s="1" t="s">
        <v>22</v>
      </c>
      <c r="G24" s="1" t="s">
        <v>30</v>
      </c>
      <c r="H24" s="1" t="s">
        <v>24</v>
      </c>
      <c r="J24" s="1" t="n">
        <v>0</v>
      </c>
    </row>
    <row r="26" customFormat="false" ht="13.5" hidden="false" customHeight="false" outlineLevel="0" collapsed="false">
      <c r="A26" s="1" t="s">
        <v>2</v>
      </c>
      <c r="B26" s="1" t="s">
        <v>31</v>
      </c>
    </row>
    <row r="27" customFormat="false" ht="13.5" hidden="false" customHeight="false" outlineLevel="0" collapsed="false">
      <c r="A27" s="1" t="s">
        <v>4</v>
      </c>
      <c r="B27" s="1" t="s">
        <v>32</v>
      </c>
    </row>
    <row r="28" customFormat="false" ht="13.5" hidden="false" customHeight="false" outlineLevel="0" collapsed="false">
      <c r="A28" s="1" t="s">
        <v>6</v>
      </c>
      <c r="B28" s="1" t="s">
        <v>33</v>
      </c>
    </row>
    <row r="29" customFormat="false" ht="13.5" hidden="false" customHeight="false" outlineLevel="0" collapsed="false">
      <c r="A29" s="1" t="s">
        <v>8</v>
      </c>
      <c r="B29" s="1" t="s">
        <v>9</v>
      </c>
    </row>
    <row r="30" customFormat="false" ht="13.5" hidden="false" customHeight="false" outlineLevel="0" collapsed="false">
      <c r="A30" s="1" t="s">
        <v>10</v>
      </c>
      <c r="B30" s="1" t="n">
        <v>1</v>
      </c>
    </row>
    <row r="31" customFormat="false" ht="13.5" hidden="false" customHeight="false" outlineLevel="0" collapsed="false">
      <c r="A31" s="1" t="s">
        <v>11</v>
      </c>
      <c r="B31" s="1" t="s">
        <v>12</v>
      </c>
    </row>
    <row r="32" customFormat="false" ht="13.5" hidden="false" customHeight="false" outlineLevel="0" collapsed="false">
      <c r="A32" s="1" t="s">
        <v>13</v>
      </c>
      <c r="B32" s="1" t="n">
        <v>1</v>
      </c>
    </row>
    <row r="33" customFormat="false" ht="13.5" hidden="false" customHeight="false" outlineLevel="0" collapsed="false">
      <c r="A33" s="1" t="s">
        <v>14</v>
      </c>
    </row>
    <row r="34" customFormat="false" ht="13.5" hidden="false" customHeight="false" outlineLevel="0" collapsed="false">
      <c r="A34" s="1" t="s">
        <v>15</v>
      </c>
      <c r="B34" s="1" t="s">
        <v>4</v>
      </c>
      <c r="C34" s="1" t="s">
        <v>8</v>
      </c>
      <c r="D34" s="1" t="s">
        <v>10</v>
      </c>
      <c r="E34" s="1" t="s">
        <v>11</v>
      </c>
      <c r="F34" s="1" t="s">
        <v>0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L34" s="1" t="s">
        <v>21</v>
      </c>
    </row>
    <row r="35" customFormat="false" ht="13.5" hidden="false" customHeight="false" outlineLevel="0" collapsed="false">
      <c r="A35" s="1" t="str">
        <f aca="false">B26</f>
        <v>crushed stone, from quarry in Europe, excluding transport to the Netherlands</v>
      </c>
      <c r="B35" s="1" t="str">
        <f aca="false">B27</f>
        <v>crushed stone</v>
      </c>
      <c r="C35" s="1" t="s">
        <v>9</v>
      </c>
      <c r="D35" s="1" t="n">
        <v>1</v>
      </c>
      <c r="E35" s="1" t="s">
        <v>12</v>
      </c>
      <c r="F35" s="1" t="s">
        <v>22</v>
      </c>
      <c r="G35" s="1" t="s">
        <v>23</v>
      </c>
      <c r="H35" s="1" t="s">
        <v>24</v>
      </c>
      <c r="J35" s="1" t="n">
        <v>0</v>
      </c>
    </row>
    <row r="36" customFormat="false" ht="13.5" hidden="false" customHeight="false" outlineLevel="0" collapsed="false">
      <c r="A36" s="1" t="s">
        <v>34</v>
      </c>
      <c r="B36" s="1" t="s">
        <v>34</v>
      </c>
      <c r="C36" s="1" t="s">
        <v>35</v>
      </c>
      <c r="D36" s="1" t="n">
        <v>0.002484</v>
      </c>
      <c r="E36" s="1" t="s">
        <v>36</v>
      </c>
      <c r="F36" s="1" t="s">
        <v>22</v>
      </c>
      <c r="G36" s="1" t="s">
        <v>30</v>
      </c>
      <c r="H36" s="1" t="s">
        <v>24</v>
      </c>
      <c r="J36" s="1" t="n">
        <v>0</v>
      </c>
    </row>
    <row r="37" customFormat="false" ht="13.5" hidden="false" customHeight="false" outlineLevel="0" collapsed="false">
      <c r="A37" s="1" t="s">
        <v>34</v>
      </c>
      <c r="B37" s="1" t="s">
        <v>34</v>
      </c>
      <c r="C37" s="1" t="s">
        <v>35</v>
      </c>
      <c r="D37" s="1" t="n">
        <v>0.002484</v>
      </c>
      <c r="E37" s="1" t="s">
        <v>36</v>
      </c>
      <c r="F37" s="1" t="s">
        <v>22</v>
      </c>
      <c r="G37" s="1" t="s">
        <v>30</v>
      </c>
      <c r="H37" s="1" t="s">
        <v>24</v>
      </c>
      <c r="J37" s="1" t="n">
        <v>0</v>
      </c>
    </row>
    <row r="38" customFormat="false" ht="13.5" hidden="false" customHeight="false" outlineLevel="0" collapsed="false">
      <c r="A38" s="1" t="s">
        <v>37</v>
      </c>
      <c r="B38" s="1" t="s">
        <v>38</v>
      </c>
      <c r="C38" s="1" t="s">
        <v>39</v>
      </c>
      <c r="D38" s="1" t="n">
        <v>1</v>
      </c>
      <c r="E38" s="1" t="s">
        <v>12</v>
      </c>
      <c r="F38" s="1" t="s">
        <v>22</v>
      </c>
      <c r="G38" s="1" t="s">
        <v>30</v>
      </c>
      <c r="H38" s="1" t="s">
        <v>24</v>
      </c>
      <c r="J38" s="1" t="n">
        <v>0</v>
      </c>
    </row>
    <row r="39" customFormat="false" ht="13.5" hidden="false" customHeight="false" outlineLevel="0" collapsed="false">
      <c r="A39" s="1" t="s">
        <v>25</v>
      </c>
      <c r="B39" s="1" t="s">
        <v>26</v>
      </c>
      <c r="C39" s="1" t="s">
        <v>28</v>
      </c>
      <c r="D39" s="1" t="n">
        <v>1</v>
      </c>
      <c r="E39" s="1" t="s">
        <v>12</v>
      </c>
      <c r="F39" s="1" t="s">
        <v>22</v>
      </c>
      <c r="G39" s="1" t="s">
        <v>30</v>
      </c>
      <c r="H39" s="1" t="s">
        <v>24</v>
      </c>
      <c r="J39" s="1" t="n">
        <v>0</v>
      </c>
    </row>
    <row r="41" customFormat="false" ht="13.5" hidden="false" customHeight="false" outlineLevel="0" collapsed="false">
      <c r="A41" s="1" t="s">
        <v>2</v>
      </c>
      <c r="B41" s="1" t="s">
        <v>40</v>
      </c>
    </row>
    <row r="42" customFormat="false" ht="13.5" hidden="false" customHeight="false" outlineLevel="0" collapsed="false">
      <c r="A42" s="1" t="s">
        <v>4</v>
      </c>
      <c r="B42" s="1" t="s">
        <v>40</v>
      </c>
    </row>
    <row r="43" customFormat="false" ht="13.5" hidden="false" customHeight="false" outlineLevel="0" collapsed="false">
      <c r="A43" s="1" t="s">
        <v>6</v>
      </c>
      <c r="B43" s="1" t="s">
        <v>41</v>
      </c>
    </row>
    <row r="44" customFormat="false" ht="13.5" hidden="false" customHeight="false" outlineLevel="0" collapsed="false">
      <c r="A44" s="1" t="s">
        <v>8</v>
      </c>
      <c r="B44" s="1" t="s">
        <v>9</v>
      </c>
    </row>
    <row r="45" customFormat="false" ht="13.5" hidden="false" customHeight="false" outlineLevel="0" collapsed="false">
      <c r="A45" s="1" t="s">
        <v>10</v>
      </c>
      <c r="B45" s="1" t="n">
        <v>1</v>
      </c>
    </row>
    <row r="46" customFormat="false" ht="13.5" hidden="false" customHeight="false" outlineLevel="0" collapsed="false">
      <c r="A46" s="1" t="s">
        <v>11</v>
      </c>
      <c r="B46" s="1" t="s">
        <v>12</v>
      </c>
    </row>
    <row r="47" customFormat="false" ht="13.5" hidden="false" customHeight="false" outlineLevel="0" collapsed="false">
      <c r="A47" s="1" t="s">
        <v>13</v>
      </c>
      <c r="B47" s="1" t="n">
        <v>1</v>
      </c>
    </row>
    <row r="48" customFormat="false" ht="13.5" hidden="false" customHeight="false" outlineLevel="0" collapsed="false">
      <c r="A48" s="1" t="s">
        <v>14</v>
      </c>
    </row>
    <row r="49" customFormat="false" ht="13.5" hidden="false" customHeight="false" outlineLevel="0" collapsed="false">
      <c r="A49" s="1" t="s">
        <v>15</v>
      </c>
      <c r="B49" s="1" t="s">
        <v>4</v>
      </c>
      <c r="C49" s="1" t="s">
        <v>8</v>
      </c>
      <c r="D49" s="1" t="s">
        <v>10</v>
      </c>
      <c r="E49" s="1" t="s">
        <v>11</v>
      </c>
      <c r="F49" s="1" t="s">
        <v>0</v>
      </c>
      <c r="G49" s="1" t="s">
        <v>16</v>
      </c>
      <c r="H49" s="1" t="s">
        <v>17</v>
      </c>
      <c r="I49" s="1" t="s">
        <v>18</v>
      </c>
      <c r="J49" s="1" t="s">
        <v>19</v>
      </c>
      <c r="K49" s="1" t="s">
        <v>20</v>
      </c>
      <c r="L49" s="1" t="s">
        <v>21</v>
      </c>
    </row>
    <row r="50" customFormat="false" ht="13.5" hidden="false" customHeight="false" outlineLevel="0" collapsed="false">
      <c r="A50" s="1" t="str">
        <f aca="false">B41</f>
        <v>medium filler</v>
      </c>
      <c r="B50" s="1" t="str">
        <f aca="false">B42</f>
        <v>medium filler</v>
      </c>
      <c r="C50" s="1" t="s">
        <v>9</v>
      </c>
      <c r="D50" s="1" t="n">
        <v>1</v>
      </c>
      <c r="E50" s="1" t="s">
        <v>12</v>
      </c>
      <c r="F50" s="1" t="s">
        <v>22</v>
      </c>
      <c r="G50" s="1" t="s">
        <v>23</v>
      </c>
      <c r="H50" s="1" t="s">
        <v>24</v>
      </c>
      <c r="J50" s="1" t="n">
        <v>0</v>
      </c>
    </row>
    <row r="51" customFormat="false" ht="13.5" hidden="false" customHeight="false" outlineLevel="0" collapsed="false">
      <c r="A51" s="1" t="s">
        <v>42</v>
      </c>
      <c r="B51" s="1" t="s">
        <v>43</v>
      </c>
      <c r="C51" s="1" t="s">
        <v>39</v>
      </c>
      <c r="D51" s="1" t="n">
        <v>0.7</v>
      </c>
      <c r="E51" s="1" t="s">
        <v>12</v>
      </c>
      <c r="F51" s="1" t="s">
        <v>22</v>
      </c>
      <c r="G51" s="1" t="s">
        <v>30</v>
      </c>
      <c r="H51" s="1" t="s">
        <v>24</v>
      </c>
      <c r="J51" s="1" t="n">
        <v>0</v>
      </c>
    </row>
    <row r="52" customFormat="false" ht="13.5" hidden="false" customHeight="false" outlineLevel="0" collapsed="false">
      <c r="A52" s="1" t="s">
        <v>44</v>
      </c>
      <c r="B52" s="1" t="s">
        <v>45</v>
      </c>
      <c r="C52" s="1" t="s">
        <v>39</v>
      </c>
      <c r="D52" s="1" t="n">
        <v>0.3</v>
      </c>
      <c r="E52" s="1" t="s">
        <v>12</v>
      </c>
      <c r="F52" s="1" t="s">
        <v>22</v>
      </c>
      <c r="G52" s="1" t="s">
        <v>30</v>
      </c>
      <c r="H52" s="1" t="s">
        <v>24</v>
      </c>
      <c r="J52" s="1" t="n">
        <v>0</v>
      </c>
    </row>
    <row r="54" customFormat="false" ht="13.5" hidden="false" customHeight="false" outlineLevel="0" collapsed="false">
      <c r="A54" s="1" t="s">
        <v>2</v>
      </c>
      <c r="B54" s="1" t="s">
        <v>46</v>
      </c>
    </row>
    <row r="55" customFormat="false" ht="13.5" hidden="false" customHeight="false" outlineLevel="0" collapsed="false">
      <c r="A55" s="1" t="s">
        <v>4</v>
      </c>
      <c r="B55" s="1" t="s">
        <v>47</v>
      </c>
    </row>
    <row r="56" customFormat="false" ht="13.5" hidden="false" customHeight="false" outlineLevel="0" collapsed="false">
      <c r="A56" s="1" t="s">
        <v>6</v>
      </c>
      <c r="B56" s="1" t="s">
        <v>48</v>
      </c>
    </row>
    <row r="57" customFormat="false" ht="13.5" hidden="false" customHeight="false" outlineLevel="0" collapsed="false">
      <c r="A57" s="1" t="s">
        <v>8</v>
      </c>
      <c r="B57" s="1" t="s">
        <v>9</v>
      </c>
    </row>
    <row r="58" customFormat="false" ht="13.5" hidden="false" customHeight="false" outlineLevel="0" collapsed="false">
      <c r="A58" s="1" t="s">
        <v>10</v>
      </c>
      <c r="B58" s="1" t="n">
        <v>1</v>
      </c>
    </row>
    <row r="59" customFormat="false" ht="13.5" hidden="false" customHeight="false" outlineLevel="0" collapsed="false">
      <c r="A59" s="1" t="s">
        <v>11</v>
      </c>
      <c r="B59" s="1" t="s">
        <v>12</v>
      </c>
    </row>
    <row r="60" customFormat="false" ht="13.5" hidden="false" customHeight="false" outlineLevel="0" collapsed="false">
      <c r="A60" s="1" t="s">
        <v>13</v>
      </c>
      <c r="B60" s="1" t="n">
        <v>1</v>
      </c>
    </row>
    <row r="61" customFormat="false" ht="13.5" hidden="false" customHeight="false" outlineLevel="0" collapsed="false">
      <c r="A61" s="1" t="s">
        <v>14</v>
      </c>
    </row>
    <row r="62" customFormat="false" ht="13.5" hidden="false" customHeight="false" outlineLevel="0" collapsed="false">
      <c r="A62" s="1" t="s">
        <v>15</v>
      </c>
      <c r="B62" s="1" t="s">
        <v>4</v>
      </c>
      <c r="C62" s="1" t="s">
        <v>8</v>
      </c>
      <c r="D62" s="1" t="s">
        <v>10</v>
      </c>
      <c r="E62" s="1" t="s">
        <v>11</v>
      </c>
      <c r="F62" s="1" t="s">
        <v>0</v>
      </c>
      <c r="G62" s="1" t="s">
        <v>16</v>
      </c>
      <c r="H62" s="1" t="s">
        <v>17</v>
      </c>
      <c r="I62" s="1" t="s">
        <v>18</v>
      </c>
      <c r="J62" s="1" t="s">
        <v>19</v>
      </c>
      <c r="K62" s="1" t="s">
        <v>20</v>
      </c>
      <c r="L62" s="1" t="s">
        <v>21</v>
      </c>
    </row>
    <row r="63" customFormat="false" ht="13.5" hidden="false" customHeight="false" outlineLevel="0" collapsed="false">
      <c r="A63" s="1" t="str">
        <f aca="false">B54</f>
        <v>A1, pavement, materials, B</v>
      </c>
      <c r="B63" s="1" t="str">
        <f aca="false">B55</f>
        <v>A1, pavement, materials</v>
      </c>
      <c r="C63" s="1" t="str">
        <f aca="false">B57</f>
        <v>NL</v>
      </c>
      <c r="D63" s="1" t="n">
        <f aca="false">1000/1000</f>
        <v>1</v>
      </c>
      <c r="E63" s="1" t="s">
        <v>12</v>
      </c>
      <c r="F63" s="1" t="s">
        <v>22</v>
      </c>
      <c r="G63" s="1" t="s">
        <v>23</v>
      </c>
      <c r="H63" s="1" t="s">
        <v>24</v>
      </c>
      <c r="J63" s="1" t="n">
        <v>2</v>
      </c>
      <c r="K63" s="1" t="n">
        <f aca="false">LN(D63)</f>
        <v>0</v>
      </c>
      <c r="L63" s="1" t="n">
        <v>0.0374165738677394</v>
      </c>
    </row>
    <row r="64" customFormat="false" ht="13.5" hidden="false" customHeight="false" outlineLevel="0" collapsed="false">
      <c r="A64" s="1" t="s">
        <v>3</v>
      </c>
      <c r="B64" s="1" t="s">
        <v>5</v>
      </c>
      <c r="C64" s="1" t="s">
        <v>9</v>
      </c>
      <c r="D64" s="1" t="n">
        <f aca="false">0/1000</f>
        <v>0</v>
      </c>
      <c r="E64" s="1" t="s">
        <v>12</v>
      </c>
      <c r="F64" s="1" t="s">
        <v>22</v>
      </c>
      <c r="G64" s="1" t="s">
        <v>30</v>
      </c>
      <c r="H64" s="1" t="s">
        <v>24</v>
      </c>
      <c r="I64" s="1" t="s">
        <v>49</v>
      </c>
      <c r="J64" s="1" t="n">
        <v>0</v>
      </c>
    </row>
    <row r="65" customFormat="false" ht="13.5" hidden="false" customHeight="false" outlineLevel="0" collapsed="false">
      <c r="A65" s="1" t="s">
        <v>50</v>
      </c>
      <c r="B65" s="1" t="s">
        <v>51</v>
      </c>
      <c r="C65" s="1" t="s">
        <v>28</v>
      </c>
      <c r="D65" s="1" t="n">
        <f aca="false">52/1000</f>
        <v>0.052</v>
      </c>
      <c r="E65" s="1" t="s">
        <v>12</v>
      </c>
      <c r="F65" s="1" t="s">
        <v>22</v>
      </c>
      <c r="G65" s="1" t="s">
        <v>30</v>
      </c>
      <c r="H65" s="1" t="s">
        <v>24</v>
      </c>
      <c r="I65" s="1" t="s">
        <v>52</v>
      </c>
      <c r="J65" s="1" t="n">
        <v>2</v>
      </c>
      <c r="K65" s="1" t="n">
        <f aca="false">LN(D65)</f>
        <v>-2.95651156040071</v>
      </c>
      <c r="L65" s="1" t="n">
        <v>0.0374165738677394</v>
      </c>
    </row>
    <row r="66" customFormat="false" ht="13.5" hidden="false" customHeight="false" outlineLevel="0" collapsed="false">
      <c r="A66" s="1" t="s">
        <v>31</v>
      </c>
      <c r="B66" s="1" t="s">
        <v>32</v>
      </c>
      <c r="C66" s="1" t="s">
        <v>9</v>
      </c>
      <c r="D66" s="1" t="n">
        <f aca="false">852/1000</f>
        <v>0.852</v>
      </c>
      <c r="E66" s="1" t="s">
        <v>12</v>
      </c>
      <c r="F66" s="1" t="s">
        <v>22</v>
      </c>
      <c r="G66" s="1" t="s">
        <v>30</v>
      </c>
      <c r="H66" s="1" t="s">
        <v>24</v>
      </c>
      <c r="I66" s="1" t="s">
        <v>32</v>
      </c>
      <c r="J66" s="1" t="n">
        <v>2</v>
      </c>
      <c r="K66" s="1" t="n">
        <f aca="false">LN(D66)</f>
        <v>-0.160168752152821</v>
      </c>
      <c r="L66" s="1" t="n">
        <v>0.0374165738677394</v>
      </c>
    </row>
    <row r="67" customFormat="false" ht="13.5" hidden="false" customHeight="false" outlineLevel="0" collapsed="false">
      <c r="A67" s="1" t="s">
        <v>31</v>
      </c>
      <c r="B67" s="1" t="s">
        <v>32</v>
      </c>
      <c r="C67" s="1" t="s">
        <v>9</v>
      </c>
      <c r="D67" s="1" t="n">
        <f aca="false">0/1000</f>
        <v>0</v>
      </c>
      <c r="E67" s="1" t="s">
        <v>12</v>
      </c>
      <c r="F67" s="1" t="s">
        <v>22</v>
      </c>
      <c r="G67" s="1" t="s">
        <v>30</v>
      </c>
      <c r="H67" s="1" t="s">
        <v>24</v>
      </c>
      <c r="I67" s="1" t="s">
        <v>53</v>
      </c>
      <c r="J67" s="1" t="n">
        <v>0</v>
      </c>
    </row>
    <row r="68" customFormat="false" ht="13.5" hidden="false" customHeight="false" outlineLevel="0" collapsed="false">
      <c r="A68" s="1" t="s">
        <v>37</v>
      </c>
      <c r="B68" s="1" t="s">
        <v>38</v>
      </c>
      <c r="C68" s="1" t="s">
        <v>39</v>
      </c>
      <c r="D68" s="1" t="n">
        <f aca="false">43/1000</f>
        <v>0.043</v>
      </c>
      <c r="E68" s="1" t="s">
        <v>12</v>
      </c>
      <c r="F68" s="1" t="s">
        <v>22</v>
      </c>
      <c r="G68" s="1" t="s">
        <v>30</v>
      </c>
      <c r="H68" s="1" t="s">
        <v>24</v>
      </c>
      <c r="I68" s="1" t="s">
        <v>54</v>
      </c>
      <c r="J68" s="1" t="n">
        <v>2</v>
      </c>
      <c r="K68" s="1" t="n">
        <f aca="false">LN(D68)</f>
        <v>-3.14655516328857</v>
      </c>
      <c r="L68" s="1" t="n">
        <v>0.0374165738677394</v>
      </c>
    </row>
    <row r="69" customFormat="false" ht="13.5" hidden="false" customHeight="false" outlineLevel="0" collapsed="false">
      <c r="A69" s="1" t="s">
        <v>55</v>
      </c>
      <c r="B69" s="1" t="s">
        <v>56</v>
      </c>
      <c r="C69" s="1" t="s">
        <v>39</v>
      </c>
      <c r="D69" s="1" t="n">
        <f aca="false">2/1000</f>
        <v>0.002</v>
      </c>
      <c r="E69" s="1" t="s">
        <v>12</v>
      </c>
      <c r="F69" s="1" t="s">
        <v>22</v>
      </c>
      <c r="G69" s="1" t="s">
        <v>30</v>
      </c>
      <c r="H69" s="1" t="s">
        <v>24</v>
      </c>
      <c r="I69" s="1" t="s">
        <v>57</v>
      </c>
      <c r="J69" s="1" t="n">
        <v>2</v>
      </c>
      <c r="K69" s="1" t="n">
        <f aca="false">LN(D69)</f>
        <v>-6.21460809842219</v>
      </c>
      <c r="L69" s="1" t="n">
        <v>0.0374165738677394</v>
      </c>
    </row>
    <row r="70" customFormat="false" ht="13.5" hidden="false" customHeight="false" outlineLevel="0" collapsed="false">
      <c r="A70" s="1" t="s">
        <v>40</v>
      </c>
      <c r="B70" s="1" t="s">
        <v>40</v>
      </c>
      <c r="C70" s="1" t="s">
        <v>9</v>
      </c>
      <c r="D70" s="1" t="n">
        <f aca="false">51/1000</f>
        <v>0.051</v>
      </c>
      <c r="E70" s="1" t="s">
        <v>12</v>
      </c>
      <c r="F70" s="1" t="s">
        <v>22</v>
      </c>
      <c r="G70" s="1" t="s">
        <v>30</v>
      </c>
      <c r="H70" s="1" t="s">
        <v>24</v>
      </c>
      <c r="I70" s="1" t="s">
        <v>58</v>
      </c>
      <c r="J70" s="1" t="n">
        <v>2</v>
      </c>
      <c r="K70" s="1" t="n">
        <f aca="false">LN(D70)</f>
        <v>-2.97592964625781</v>
      </c>
      <c r="L70" s="1" t="n">
        <v>0.0374165738677394</v>
      </c>
    </row>
    <row r="72" customFormat="false" ht="13.5" hidden="false" customHeight="false" outlineLevel="0" collapsed="false">
      <c r="A72" s="1" t="s">
        <v>2</v>
      </c>
      <c r="B72" s="1" t="s">
        <v>59</v>
      </c>
    </row>
    <row r="73" customFormat="false" ht="13.5" hidden="false" customHeight="false" outlineLevel="0" collapsed="false">
      <c r="A73" s="1" t="s">
        <v>4</v>
      </c>
      <c r="B73" s="1" t="s">
        <v>60</v>
      </c>
    </row>
    <row r="74" customFormat="false" ht="13.5" hidden="false" customHeight="false" outlineLevel="0" collapsed="false">
      <c r="A74" s="1" t="s">
        <v>6</v>
      </c>
      <c r="B74" s="1" t="s">
        <v>61</v>
      </c>
    </row>
    <row r="75" customFormat="false" ht="13.5" hidden="false" customHeight="false" outlineLevel="0" collapsed="false">
      <c r="A75" s="1" t="s">
        <v>8</v>
      </c>
      <c r="B75" s="1" t="s">
        <v>9</v>
      </c>
    </row>
    <row r="76" customFormat="false" ht="13.5" hidden="false" customHeight="false" outlineLevel="0" collapsed="false">
      <c r="A76" s="1" t="s">
        <v>10</v>
      </c>
      <c r="B76" s="1" t="n">
        <v>1</v>
      </c>
    </row>
    <row r="77" customFormat="false" ht="13.5" hidden="false" customHeight="false" outlineLevel="0" collapsed="false">
      <c r="A77" s="1" t="s">
        <v>11</v>
      </c>
      <c r="B77" s="1" t="s">
        <v>12</v>
      </c>
    </row>
    <row r="78" customFormat="false" ht="13.5" hidden="false" customHeight="false" outlineLevel="0" collapsed="false">
      <c r="A78" s="1" t="s">
        <v>13</v>
      </c>
      <c r="B78" s="1" t="n">
        <v>1</v>
      </c>
    </row>
    <row r="79" customFormat="false" ht="13.5" hidden="false" customHeight="false" outlineLevel="0" collapsed="false">
      <c r="A79" s="1" t="s">
        <v>14</v>
      </c>
    </row>
    <row r="80" customFormat="false" ht="13.5" hidden="false" customHeight="false" outlineLevel="0" collapsed="false">
      <c r="A80" s="1" t="s">
        <v>15</v>
      </c>
      <c r="B80" s="1" t="s">
        <v>4</v>
      </c>
      <c r="C80" s="1" t="s">
        <v>8</v>
      </c>
      <c r="D80" s="1" t="s">
        <v>10</v>
      </c>
      <c r="E80" s="1" t="s">
        <v>11</v>
      </c>
      <c r="F80" s="1" t="s">
        <v>0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21</v>
      </c>
    </row>
    <row r="81" customFormat="false" ht="13.5" hidden="false" customHeight="false" outlineLevel="0" collapsed="false">
      <c r="A81" s="1" t="str">
        <f aca="false">B72</f>
        <v>A2, pavement, transport to plant, B</v>
      </c>
      <c r="B81" s="1" t="str">
        <f aca="false">B73</f>
        <v>A2, pavement, transport to plant</v>
      </c>
      <c r="C81" s="1" t="s">
        <v>9</v>
      </c>
      <c r="D81" s="1" t="n">
        <v>1</v>
      </c>
      <c r="E81" s="1" t="s">
        <v>12</v>
      </c>
      <c r="F81" s="1" t="s">
        <v>22</v>
      </c>
      <c r="G81" s="1" t="s">
        <v>23</v>
      </c>
      <c r="H81" s="1" t="s">
        <v>24</v>
      </c>
      <c r="J81" s="1" t="n">
        <v>0</v>
      </c>
    </row>
    <row r="82" customFormat="false" ht="13.5" hidden="false" customHeight="false" outlineLevel="0" collapsed="false">
      <c r="A82" s="1" t="s">
        <v>62</v>
      </c>
      <c r="B82" s="1" t="s">
        <v>63</v>
      </c>
      <c r="C82" s="1" t="s">
        <v>28</v>
      </c>
      <c r="D82" s="1" t="n">
        <f aca="false">D65/1000*250</f>
        <v>0.013</v>
      </c>
      <c r="E82" s="1" t="s">
        <v>64</v>
      </c>
      <c r="F82" s="1" t="s">
        <v>22</v>
      </c>
      <c r="G82" s="1" t="s">
        <v>30</v>
      </c>
      <c r="H82" s="1" t="s">
        <v>24</v>
      </c>
      <c r="I82" s="1" t="s">
        <v>52</v>
      </c>
      <c r="J82" s="1" t="n">
        <v>2</v>
      </c>
      <c r="K82" s="1" t="n">
        <f aca="false">LN(D82)</f>
        <v>-4.3428059215206</v>
      </c>
      <c r="L82" s="1" t="n">
        <v>0.347455033061834</v>
      </c>
    </row>
    <row r="83" customFormat="false" ht="13.5" hidden="false" customHeight="false" outlineLevel="0" collapsed="false">
      <c r="A83" s="1" t="s">
        <v>65</v>
      </c>
      <c r="B83" s="1" t="s">
        <v>66</v>
      </c>
      <c r="C83" s="1" t="s">
        <v>35</v>
      </c>
      <c r="D83" s="1" t="n">
        <f aca="false">D66/1000*933</f>
        <v>0.794916</v>
      </c>
      <c r="E83" s="1" t="s">
        <v>64</v>
      </c>
      <c r="F83" s="1" t="s">
        <v>22</v>
      </c>
      <c r="G83" s="1" t="s">
        <v>30</v>
      </c>
      <c r="H83" s="1" t="s">
        <v>24</v>
      </c>
      <c r="I83" s="1" t="s">
        <v>32</v>
      </c>
      <c r="J83" s="1" t="n">
        <v>2</v>
      </c>
      <c r="K83" s="1" t="n">
        <f aca="false">LN(D83)</f>
        <v>-0.229518830287615</v>
      </c>
      <c r="L83" s="1" t="n">
        <v>0.347455033061834</v>
      </c>
    </row>
    <row r="84" customFormat="false" ht="13.5" hidden="false" customHeight="false" outlineLevel="0" collapsed="false">
      <c r="A84" s="1" t="s">
        <v>67</v>
      </c>
      <c r="B84" s="1" t="s">
        <v>68</v>
      </c>
      <c r="C84" s="1" t="s">
        <v>28</v>
      </c>
      <c r="D84" s="1" t="n">
        <f aca="false">D66/1000*53</f>
        <v>0.045156</v>
      </c>
      <c r="E84" s="1" t="s">
        <v>64</v>
      </c>
      <c r="F84" s="1" t="s">
        <v>22</v>
      </c>
      <c r="G84" s="1" t="s">
        <v>30</v>
      </c>
      <c r="H84" s="1" t="s">
        <v>24</v>
      </c>
      <c r="I84" s="1" t="s">
        <v>32</v>
      </c>
      <c r="J84" s="1" t="n">
        <v>2</v>
      </c>
      <c r="K84" s="1" t="n">
        <f aca="false">LN(D84)</f>
        <v>-3.09763211758284</v>
      </c>
      <c r="L84" s="1" t="n">
        <v>0.347455033061834</v>
      </c>
    </row>
    <row r="85" customFormat="false" ht="13.5" hidden="false" customHeight="false" outlineLevel="0" collapsed="false">
      <c r="A85" s="1" t="s">
        <v>62</v>
      </c>
      <c r="B85" s="1" t="s">
        <v>63</v>
      </c>
      <c r="C85" s="1" t="s">
        <v>28</v>
      </c>
      <c r="D85" s="1" t="n">
        <f aca="false">D66/1000*25</f>
        <v>0.0213</v>
      </c>
      <c r="E85" s="1" t="s">
        <v>64</v>
      </c>
      <c r="F85" s="1" t="s">
        <v>22</v>
      </c>
      <c r="G85" s="1" t="s">
        <v>30</v>
      </c>
      <c r="H85" s="1" t="s">
        <v>24</v>
      </c>
      <c r="I85" s="1" t="s">
        <v>32</v>
      </c>
      <c r="J85" s="1" t="n">
        <v>2</v>
      </c>
      <c r="K85" s="1" t="n">
        <f aca="false">LN(D85)</f>
        <v>-3.84904820626676</v>
      </c>
      <c r="L85" s="1" t="n">
        <v>0.347455033061834</v>
      </c>
    </row>
    <row r="86" customFormat="false" ht="13.5" hidden="false" customHeight="false" outlineLevel="0" collapsed="false">
      <c r="A86" s="1" t="s">
        <v>67</v>
      </c>
      <c r="B86" s="1" t="s">
        <v>68</v>
      </c>
      <c r="C86" s="1" t="s">
        <v>28</v>
      </c>
      <c r="D86" s="1" t="n">
        <f aca="false">D67/1000*53</f>
        <v>0</v>
      </c>
      <c r="E86" s="1" t="s">
        <v>64</v>
      </c>
      <c r="F86" s="1" t="s">
        <v>22</v>
      </c>
      <c r="G86" s="1" t="s">
        <v>30</v>
      </c>
      <c r="H86" s="1" t="s">
        <v>24</v>
      </c>
      <c r="I86" s="1" t="s">
        <v>53</v>
      </c>
      <c r="J86" s="1" t="n">
        <v>0</v>
      </c>
    </row>
    <row r="87" customFormat="false" ht="13.5" hidden="false" customHeight="false" outlineLevel="0" collapsed="false">
      <c r="A87" s="1" t="s">
        <v>62</v>
      </c>
      <c r="B87" s="1" t="s">
        <v>63</v>
      </c>
      <c r="C87" s="1" t="s">
        <v>28</v>
      </c>
      <c r="D87" s="1" t="n">
        <f aca="false">D67/1000*25</f>
        <v>0</v>
      </c>
      <c r="E87" s="1" t="s">
        <v>64</v>
      </c>
      <c r="F87" s="1" t="s">
        <v>22</v>
      </c>
      <c r="G87" s="1" t="s">
        <v>30</v>
      </c>
      <c r="H87" s="1" t="s">
        <v>24</v>
      </c>
      <c r="I87" s="1" t="s">
        <v>53</v>
      </c>
      <c r="J87" s="1" t="n">
        <v>0</v>
      </c>
    </row>
    <row r="88" customFormat="false" ht="13.5" hidden="false" customHeight="false" outlineLevel="0" collapsed="false">
      <c r="A88" s="1" t="s">
        <v>67</v>
      </c>
      <c r="B88" s="1" t="s">
        <v>68</v>
      </c>
      <c r="C88" s="1" t="s">
        <v>28</v>
      </c>
      <c r="D88" s="1" t="n">
        <f aca="false">D68/1000*660</f>
        <v>0.02838</v>
      </c>
      <c r="E88" s="1" t="s">
        <v>64</v>
      </c>
      <c r="F88" s="1" t="s">
        <v>22</v>
      </c>
      <c r="G88" s="1" t="s">
        <v>30</v>
      </c>
      <c r="H88" s="1" t="s">
        <v>24</v>
      </c>
      <c r="I88" s="1" t="s">
        <v>54</v>
      </c>
      <c r="J88" s="1" t="n">
        <v>2</v>
      </c>
      <c r="K88" s="1" t="n">
        <f aca="false">LN(D88)</f>
        <v>-3.56207060725024</v>
      </c>
      <c r="L88" s="1" t="n">
        <v>0.347455033061834</v>
      </c>
    </row>
    <row r="89" customFormat="false" ht="13.5" hidden="false" customHeight="false" outlineLevel="0" collapsed="false">
      <c r="A89" s="1" t="s">
        <v>62</v>
      </c>
      <c r="B89" s="1" t="s">
        <v>63</v>
      </c>
      <c r="C89" s="1" t="s">
        <v>28</v>
      </c>
      <c r="D89" s="1" t="n">
        <f aca="false">D68/1000*25</f>
        <v>0.001075</v>
      </c>
      <c r="E89" s="1" t="s">
        <v>64</v>
      </c>
      <c r="F89" s="1" t="s">
        <v>22</v>
      </c>
      <c r="G89" s="1" t="s">
        <v>30</v>
      </c>
      <c r="H89" s="1" t="s">
        <v>24</v>
      </c>
      <c r="I89" s="1" t="s">
        <v>54</v>
      </c>
      <c r="J89" s="1" t="n">
        <v>2</v>
      </c>
      <c r="K89" s="1" t="n">
        <f aca="false">LN(D89)</f>
        <v>-6.83543461740251</v>
      </c>
      <c r="L89" s="1" t="n">
        <v>0.347455033061834</v>
      </c>
    </row>
    <row r="90" customFormat="false" ht="13.5" hidden="false" customHeight="false" outlineLevel="0" collapsed="false">
      <c r="A90" s="1" t="s">
        <v>62</v>
      </c>
      <c r="B90" s="1" t="s">
        <v>63</v>
      </c>
      <c r="C90" s="1" t="s">
        <v>28</v>
      </c>
      <c r="D90" s="1" t="n">
        <f aca="false">D69/1000*177</f>
        <v>0.000354</v>
      </c>
      <c r="E90" s="1" t="s">
        <v>64</v>
      </c>
      <c r="F90" s="1" t="s">
        <v>22</v>
      </c>
      <c r="G90" s="1" t="s">
        <v>30</v>
      </c>
      <c r="H90" s="1" t="s">
        <v>24</v>
      </c>
      <c r="I90" s="1" t="s">
        <v>57</v>
      </c>
      <c r="J90" s="1" t="n">
        <v>2</v>
      </c>
      <c r="K90" s="1" t="n">
        <f aca="false">LN(D90)</f>
        <v>-7.9462136448305</v>
      </c>
      <c r="L90" s="1" t="n">
        <v>0.347455033061834</v>
      </c>
    </row>
    <row r="91" customFormat="false" ht="13.5" hidden="false" customHeight="false" outlineLevel="0" collapsed="false">
      <c r="A91" s="1" t="s">
        <v>62</v>
      </c>
      <c r="B91" s="1" t="s">
        <v>63</v>
      </c>
      <c r="C91" s="1" t="s">
        <v>28</v>
      </c>
      <c r="D91" s="1" t="n">
        <f aca="false">D70/1000*136</f>
        <v>0.006936</v>
      </c>
      <c r="E91" s="1" t="s">
        <v>64</v>
      </c>
      <c r="F91" s="1" t="s">
        <v>22</v>
      </c>
      <c r="G91" s="1" t="s">
        <v>30</v>
      </c>
      <c r="H91" s="1" t="s">
        <v>24</v>
      </c>
      <c r="I91" s="1" t="s">
        <v>58</v>
      </c>
      <c r="J91" s="1" t="n">
        <v>2</v>
      </c>
      <c r="K91" s="1" t="n">
        <f aca="false">LN(D91)</f>
        <v>-4.9710300395039</v>
      </c>
      <c r="L91" s="1" t="n">
        <v>0.347455033061834</v>
      </c>
    </row>
    <row r="93" customFormat="false" ht="13.5" hidden="false" customHeight="false" outlineLevel="0" collapsed="false">
      <c r="A93" s="1" t="s">
        <v>2</v>
      </c>
      <c r="B93" s="1" t="s">
        <v>69</v>
      </c>
    </row>
    <row r="94" customFormat="false" ht="13.5" hidden="false" customHeight="false" outlineLevel="0" collapsed="false">
      <c r="A94" s="1" t="s">
        <v>4</v>
      </c>
      <c r="B94" s="1" t="s">
        <v>70</v>
      </c>
    </row>
    <row r="95" customFormat="false" ht="13.5" hidden="false" customHeight="false" outlineLevel="0" collapsed="false">
      <c r="A95" s="1" t="s">
        <v>6</v>
      </c>
      <c r="B95" s="1" t="s">
        <v>71</v>
      </c>
    </row>
    <row r="96" customFormat="false" ht="13.5" hidden="false" customHeight="false" outlineLevel="0" collapsed="false">
      <c r="A96" s="1" t="s">
        <v>8</v>
      </c>
      <c r="B96" s="1" t="s">
        <v>9</v>
      </c>
    </row>
    <row r="97" customFormat="false" ht="13.5" hidden="false" customHeight="false" outlineLevel="0" collapsed="false">
      <c r="A97" s="1" t="s">
        <v>10</v>
      </c>
      <c r="B97" s="1" t="n">
        <v>1</v>
      </c>
    </row>
    <row r="98" customFormat="false" ht="13.5" hidden="false" customHeight="false" outlineLevel="0" collapsed="false">
      <c r="A98" s="1" t="s">
        <v>11</v>
      </c>
      <c r="B98" s="1" t="s">
        <v>12</v>
      </c>
    </row>
    <row r="99" customFormat="false" ht="13.5" hidden="false" customHeight="false" outlineLevel="0" collapsed="false">
      <c r="A99" s="1" t="s">
        <v>13</v>
      </c>
      <c r="B99" s="1" t="n">
        <v>1</v>
      </c>
    </row>
    <row r="100" customFormat="false" ht="13.5" hidden="false" customHeight="false" outlineLevel="0" collapsed="false">
      <c r="A100" s="1" t="s">
        <v>14</v>
      </c>
    </row>
    <row r="101" customFormat="false" ht="13.5" hidden="false" customHeight="false" outlineLevel="0" collapsed="false">
      <c r="A101" s="1" t="s">
        <v>15</v>
      </c>
      <c r="B101" s="1" t="s">
        <v>4</v>
      </c>
      <c r="C101" s="1" t="s">
        <v>8</v>
      </c>
      <c r="D101" s="1" t="s">
        <v>10</v>
      </c>
      <c r="E101" s="1" t="s">
        <v>11</v>
      </c>
      <c r="F101" s="1" t="s">
        <v>0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</row>
    <row r="102" customFormat="false" ht="13.5" hidden="false" customHeight="false" outlineLevel="0" collapsed="false">
      <c r="A102" s="1" t="str">
        <f aca="false">B93</f>
        <v>A3, pavement, production, B</v>
      </c>
      <c r="B102" s="1" t="str">
        <f aca="false">B94</f>
        <v>A3, pavement, production</v>
      </c>
      <c r="C102" s="1" t="s">
        <v>9</v>
      </c>
      <c r="D102" s="1" t="n">
        <v>1</v>
      </c>
      <c r="E102" s="1" t="s">
        <v>12</v>
      </c>
      <c r="F102" s="1" t="s">
        <v>22</v>
      </c>
      <c r="G102" s="1" t="s">
        <v>23</v>
      </c>
      <c r="H102" s="1" t="s">
        <v>24</v>
      </c>
      <c r="J102" s="1" t="n">
        <v>0</v>
      </c>
    </row>
    <row r="103" customFormat="false" ht="13.5" hidden="false" customHeight="false" outlineLevel="0" collapsed="false">
      <c r="A103" s="1" t="s">
        <v>72</v>
      </c>
      <c r="B103" s="1" t="s">
        <v>73</v>
      </c>
      <c r="C103" s="1" t="s">
        <v>9</v>
      </c>
      <c r="D103" s="1" t="n">
        <f aca="false">6.23/1000</f>
        <v>0.00623</v>
      </c>
      <c r="E103" s="1" t="s">
        <v>74</v>
      </c>
      <c r="F103" s="1" t="s">
        <v>22</v>
      </c>
      <c r="G103" s="1" t="s">
        <v>30</v>
      </c>
      <c r="H103" s="1" t="s">
        <v>24</v>
      </c>
      <c r="J103" s="1" t="n">
        <v>2</v>
      </c>
      <c r="K103" s="1" t="n">
        <f aca="false">LN(D103)</f>
        <v>-5.07837894618278</v>
      </c>
      <c r="L103" s="1" t="n">
        <v>0.0346410161513775</v>
      </c>
    </row>
    <row r="104" customFormat="false" ht="13.5" hidden="false" customHeight="false" outlineLevel="0" collapsed="false">
      <c r="A104" s="1" t="s">
        <v>75</v>
      </c>
      <c r="B104" s="1" t="s">
        <v>76</v>
      </c>
      <c r="C104" s="1" t="s">
        <v>77</v>
      </c>
      <c r="D104" s="1" t="n">
        <f aca="false">7.43*31.65/1000</f>
        <v>0.2351595</v>
      </c>
      <c r="E104" s="1" t="s">
        <v>36</v>
      </c>
      <c r="F104" s="1" t="s">
        <v>22</v>
      </c>
      <c r="G104" s="1" t="s">
        <v>30</v>
      </c>
      <c r="H104" s="1" t="s">
        <v>24</v>
      </c>
      <c r="J104" s="1" t="n">
        <v>2</v>
      </c>
      <c r="K104" s="1" t="n">
        <f aca="false">LN(D104)</f>
        <v>-1.44749127166228</v>
      </c>
      <c r="L104" s="1" t="n">
        <v>0.0346410161513775</v>
      </c>
    </row>
    <row r="105" customFormat="false" ht="13.5" hidden="false" customHeight="false" outlineLevel="0" collapsed="false">
      <c r="A105" s="1" t="s">
        <v>34</v>
      </c>
      <c r="B105" s="1" t="s">
        <v>34</v>
      </c>
      <c r="C105" s="1" t="s">
        <v>35</v>
      </c>
      <c r="D105" s="1" t="n">
        <f aca="false">0.12*35.8/1000</f>
        <v>0.004296</v>
      </c>
      <c r="E105" s="1" t="s">
        <v>36</v>
      </c>
      <c r="F105" s="1" t="s">
        <v>22</v>
      </c>
      <c r="G105" s="1" t="s">
        <v>30</v>
      </c>
      <c r="H105" s="1" t="s">
        <v>24</v>
      </c>
      <c r="J105" s="1" t="n">
        <v>2</v>
      </c>
      <c r="K105" s="1" t="n">
        <f aca="false">LN(D105)</f>
        <v>-5.45007092177557</v>
      </c>
      <c r="L105" s="1" t="n">
        <v>0.0346410161513775</v>
      </c>
    </row>
    <row r="106" customFormat="false" ht="13.5" hidden="false" customHeight="false" outlineLevel="0" collapsed="false">
      <c r="A106" s="1" t="s">
        <v>78</v>
      </c>
      <c r="B106" s="1" t="s">
        <v>24</v>
      </c>
      <c r="C106" s="1" t="s">
        <v>24</v>
      </c>
      <c r="D106" s="1" t="n">
        <f aca="false">0.000068/1000</f>
        <v>6.8E-008</v>
      </c>
      <c r="E106" s="1" t="s">
        <v>12</v>
      </c>
      <c r="F106" s="1" t="s">
        <v>79</v>
      </c>
      <c r="G106" s="1" t="s">
        <v>80</v>
      </c>
      <c r="H106" s="1" t="s">
        <v>81</v>
      </c>
      <c r="J106" s="1" t="n">
        <v>0</v>
      </c>
    </row>
    <row r="107" customFormat="false" ht="13.5" hidden="false" customHeight="false" outlineLevel="0" collapsed="false">
      <c r="A107" s="1" t="s">
        <v>82</v>
      </c>
      <c r="B107" s="1" t="s">
        <v>24</v>
      </c>
      <c r="C107" s="1" t="s">
        <v>24</v>
      </c>
      <c r="D107" s="1" t="n">
        <f aca="false">0.00729/1000</f>
        <v>7.29E-006</v>
      </c>
      <c r="E107" s="1" t="s">
        <v>12</v>
      </c>
      <c r="F107" s="1" t="s">
        <v>79</v>
      </c>
      <c r="G107" s="1" t="s">
        <v>80</v>
      </c>
      <c r="H107" s="1" t="s">
        <v>81</v>
      </c>
      <c r="J107" s="1" t="n">
        <v>0</v>
      </c>
    </row>
    <row r="108" customFormat="false" ht="13.5" hidden="false" customHeight="false" outlineLevel="0" collapsed="false">
      <c r="A108" s="1" t="s">
        <v>83</v>
      </c>
      <c r="B108" s="1" t="s">
        <v>24</v>
      </c>
      <c r="C108" s="1" t="s">
        <v>24</v>
      </c>
      <c r="D108" s="1" t="n">
        <f aca="false">0.00964/1000</f>
        <v>9.64E-006</v>
      </c>
      <c r="E108" s="1" t="s">
        <v>12</v>
      </c>
      <c r="F108" s="1" t="s">
        <v>79</v>
      </c>
      <c r="G108" s="1" t="s">
        <v>80</v>
      </c>
      <c r="H108" s="1" t="s">
        <v>81</v>
      </c>
      <c r="J108" s="1" t="n">
        <v>0</v>
      </c>
    </row>
    <row r="110" customFormat="false" ht="13.5" hidden="false" customHeight="false" outlineLevel="0" collapsed="false">
      <c r="A110" s="1" t="s">
        <v>2</v>
      </c>
      <c r="B110" s="1" t="s">
        <v>84</v>
      </c>
    </row>
    <row r="111" customFormat="false" ht="13.5" hidden="false" customHeight="false" outlineLevel="0" collapsed="false">
      <c r="A111" s="1" t="s">
        <v>4</v>
      </c>
      <c r="B111" s="1" t="s">
        <v>47</v>
      </c>
    </row>
    <row r="112" customFormat="false" ht="13.5" hidden="false" customHeight="false" outlineLevel="0" collapsed="false">
      <c r="A112" s="1" t="s">
        <v>6</v>
      </c>
      <c r="B112" s="1" t="s">
        <v>85</v>
      </c>
    </row>
    <row r="113" customFormat="false" ht="13.5" hidden="false" customHeight="false" outlineLevel="0" collapsed="false">
      <c r="A113" s="1" t="s">
        <v>8</v>
      </c>
      <c r="B113" s="1" t="s">
        <v>9</v>
      </c>
    </row>
    <row r="114" customFormat="false" ht="13.5" hidden="false" customHeight="false" outlineLevel="0" collapsed="false">
      <c r="A114" s="1" t="s">
        <v>10</v>
      </c>
      <c r="B114" s="1" t="n">
        <v>1</v>
      </c>
    </row>
    <row r="115" customFormat="false" ht="13.5" hidden="false" customHeight="false" outlineLevel="0" collapsed="false">
      <c r="A115" s="1" t="s">
        <v>11</v>
      </c>
      <c r="B115" s="1" t="s">
        <v>12</v>
      </c>
    </row>
    <row r="116" customFormat="false" ht="13.5" hidden="false" customHeight="false" outlineLevel="0" collapsed="false">
      <c r="A116" s="1" t="s">
        <v>13</v>
      </c>
      <c r="B116" s="1" t="n">
        <v>1</v>
      </c>
    </row>
    <row r="117" customFormat="false" ht="13.5" hidden="false" customHeight="false" outlineLevel="0" collapsed="false">
      <c r="A117" s="1" t="s">
        <v>14</v>
      </c>
    </row>
    <row r="118" customFormat="false" ht="13.5" hidden="false" customHeight="false" outlineLevel="0" collapsed="false">
      <c r="A118" s="1" t="s">
        <v>15</v>
      </c>
      <c r="B118" s="1" t="s">
        <v>4</v>
      </c>
      <c r="C118" s="1" t="s">
        <v>8</v>
      </c>
      <c r="D118" s="1" t="s">
        <v>10</v>
      </c>
      <c r="E118" s="1" t="s">
        <v>11</v>
      </c>
      <c r="F118" s="1" t="s">
        <v>0</v>
      </c>
      <c r="G118" s="1" t="s">
        <v>16</v>
      </c>
      <c r="H118" s="1" t="s">
        <v>17</v>
      </c>
      <c r="I118" s="1" t="s">
        <v>18</v>
      </c>
      <c r="J118" s="1" t="s">
        <v>19</v>
      </c>
      <c r="K118" s="1" t="s">
        <v>20</v>
      </c>
      <c r="L118" s="1" t="s">
        <v>21</v>
      </c>
    </row>
    <row r="119" customFormat="false" ht="13.5" hidden="false" customHeight="false" outlineLevel="0" collapsed="false">
      <c r="A119" s="1" t="str">
        <f aca="false">B110</f>
        <v>A1, pavement, materials, A</v>
      </c>
      <c r="B119" s="1" t="str">
        <f aca="false">B111</f>
        <v>A1, pavement, materials</v>
      </c>
      <c r="C119" s="1" t="str">
        <f aca="false">B113</f>
        <v>NL</v>
      </c>
      <c r="D119" s="1" t="n">
        <f aca="false">1000/1000</f>
        <v>1</v>
      </c>
      <c r="E119" s="1" t="s">
        <v>12</v>
      </c>
      <c r="F119" s="1" t="s">
        <v>22</v>
      </c>
      <c r="G119" s="1" t="s">
        <v>23</v>
      </c>
      <c r="H119" s="1" t="s">
        <v>24</v>
      </c>
      <c r="J119" s="1" t="n">
        <v>0</v>
      </c>
    </row>
    <row r="120" customFormat="false" ht="13.5" hidden="false" customHeight="false" outlineLevel="0" collapsed="false">
      <c r="A120" s="1" t="s">
        <v>3</v>
      </c>
      <c r="B120" s="1" t="s">
        <v>5</v>
      </c>
      <c r="C120" s="1" t="s">
        <v>9</v>
      </c>
      <c r="D120" s="1" t="n">
        <f aca="false">300/1000</f>
        <v>0.3</v>
      </c>
      <c r="E120" s="1" t="s">
        <v>12</v>
      </c>
      <c r="F120" s="1" t="s">
        <v>22</v>
      </c>
      <c r="G120" s="1" t="s">
        <v>30</v>
      </c>
      <c r="H120" s="1" t="s">
        <v>24</v>
      </c>
      <c r="I120" s="1" t="s">
        <v>49</v>
      </c>
      <c r="J120" s="1" t="n">
        <v>2</v>
      </c>
      <c r="K120" s="1" t="n">
        <f aca="false">LN(D120)</f>
        <v>-1.20397280432594</v>
      </c>
      <c r="L120" s="1" t="n">
        <v>0.0374165738677394</v>
      </c>
    </row>
    <row r="121" customFormat="false" ht="13.5" hidden="false" customHeight="false" outlineLevel="0" collapsed="false">
      <c r="A121" s="1" t="s">
        <v>50</v>
      </c>
      <c r="B121" s="1" t="s">
        <v>51</v>
      </c>
      <c r="C121" s="1" t="s">
        <v>28</v>
      </c>
      <c r="D121" s="1" t="n">
        <f aca="false">41.2/1000</f>
        <v>0.0412</v>
      </c>
      <c r="E121" s="1" t="s">
        <v>12</v>
      </c>
      <c r="F121" s="1" t="s">
        <v>22</v>
      </c>
      <c r="G121" s="1" t="s">
        <v>30</v>
      </c>
      <c r="H121" s="1" t="s">
        <v>24</v>
      </c>
      <c r="I121" s="1" t="s">
        <v>52</v>
      </c>
      <c r="J121" s="1" t="n">
        <v>2</v>
      </c>
      <c r="K121" s="1" t="n">
        <f aca="false">LN(D121)</f>
        <v>-3.18931702262666</v>
      </c>
      <c r="L121" s="1" t="n">
        <v>0.0374165738677394</v>
      </c>
    </row>
    <row r="122" customFormat="false" ht="13.5" hidden="false" customHeight="false" outlineLevel="0" collapsed="false">
      <c r="A122" s="1" t="s">
        <v>31</v>
      </c>
      <c r="B122" s="1" t="s">
        <v>32</v>
      </c>
      <c r="C122" s="1" t="s">
        <v>9</v>
      </c>
      <c r="D122" s="1" t="n">
        <f aca="false">586.1/1000</f>
        <v>0.5861</v>
      </c>
      <c r="E122" s="1" t="s">
        <v>12</v>
      </c>
      <c r="F122" s="1" t="s">
        <v>22</v>
      </c>
      <c r="G122" s="1" t="s">
        <v>30</v>
      </c>
      <c r="H122" s="1" t="s">
        <v>24</v>
      </c>
      <c r="I122" s="1" t="s">
        <v>32</v>
      </c>
      <c r="J122" s="1" t="n">
        <v>2</v>
      </c>
      <c r="K122" s="1" t="n">
        <f aca="false">LN(D122)</f>
        <v>-0.534264855499753</v>
      </c>
      <c r="L122" s="1" t="n">
        <v>0.0374165738677394</v>
      </c>
    </row>
    <row r="123" customFormat="false" ht="13.5" hidden="false" customHeight="false" outlineLevel="0" collapsed="false">
      <c r="A123" s="1" t="s">
        <v>31</v>
      </c>
      <c r="B123" s="1" t="s">
        <v>32</v>
      </c>
      <c r="C123" s="1" t="s">
        <v>9</v>
      </c>
      <c r="D123" s="1" t="n">
        <f aca="false">9.4/1000</f>
        <v>0.0094</v>
      </c>
      <c r="E123" s="1" t="s">
        <v>12</v>
      </c>
      <c r="F123" s="1" t="s">
        <v>22</v>
      </c>
      <c r="G123" s="1" t="s">
        <v>30</v>
      </c>
      <c r="H123" s="1" t="s">
        <v>24</v>
      </c>
      <c r="I123" s="1" t="s">
        <v>53</v>
      </c>
      <c r="J123" s="1" t="n">
        <v>2</v>
      </c>
      <c r="K123" s="1" t="n">
        <f aca="false">LN(D123)</f>
        <v>-4.66704558970618</v>
      </c>
      <c r="L123" s="1" t="n">
        <v>0.0374165738677394</v>
      </c>
    </row>
    <row r="124" customFormat="false" ht="13.5" hidden="false" customHeight="false" outlineLevel="0" collapsed="false">
      <c r="A124" s="1" t="s">
        <v>37</v>
      </c>
      <c r="B124" s="1" t="s">
        <v>38</v>
      </c>
      <c r="C124" s="1" t="s">
        <v>39</v>
      </c>
      <c r="D124" s="1" t="n">
        <f aca="false">34.2/1000</f>
        <v>0.0342</v>
      </c>
      <c r="E124" s="1" t="s">
        <v>12</v>
      </c>
      <c r="F124" s="1" t="s">
        <v>22</v>
      </c>
      <c r="G124" s="1" t="s">
        <v>30</v>
      </c>
      <c r="H124" s="1" t="s">
        <v>24</v>
      </c>
      <c r="I124" s="1" t="s">
        <v>54</v>
      </c>
      <c r="J124" s="1" t="n">
        <v>2</v>
      </c>
      <c r="K124" s="1" t="n">
        <f aca="false">LN(D124)</f>
        <v>-3.37552963491358</v>
      </c>
      <c r="L124" s="1" t="n">
        <v>0.0374165738677394</v>
      </c>
    </row>
    <row r="125" customFormat="false" ht="13.5" hidden="false" customHeight="false" outlineLevel="0" collapsed="false">
      <c r="A125" s="1" t="s">
        <v>55</v>
      </c>
      <c r="B125" s="1" t="s">
        <v>56</v>
      </c>
      <c r="C125" s="1" t="s">
        <v>39</v>
      </c>
      <c r="D125" s="1" t="n">
        <f aca="false">2.1/1000</f>
        <v>0.0021</v>
      </c>
      <c r="E125" s="1" t="s">
        <v>12</v>
      </c>
      <c r="F125" s="1" t="s">
        <v>22</v>
      </c>
      <c r="G125" s="1" t="s">
        <v>30</v>
      </c>
      <c r="H125" s="1" t="s">
        <v>24</v>
      </c>
      <c r="I125" s="1" t="s">
        <v>57</v>
      </c>
      <c r="J125" s="1" t="n">
        <v>2</v>
      </c>
      <c r="K125" s="1" t="n">
        <f aca="false">LN(D125)</f>
        <v>-6.16581793425276</v>
      </c>
      <c r="L125" s="1" t="n">
        <v>0.0374165738677394</v>
      </c>
    </row>
    <row r="126" customFormat="false" ht="13.5" hidden="false" customHeight="false" outlineLevel="0" collapsed="false">
      <c r="A126" s="1" t="s">
        <v>40</v>
      </c>
      <c r="B126" s="1" t="s">
        <v>40</v>
      </c>
      <c r="C126" s="1" t="s">
        <v>9</v>
      </c>
      <c r="D126" s="1" t="n">
        <f aca="false">27/1000</f>
        <v>0.027</v>
      </c>
      <c r="E126" s="1" t="s">
        <v>12</v>
      </c>
      <c r="F126" s="1" t="s">
        <v>22</v>
      </c>
      <c r="G126" s="1" t="s">
        <v>30</v>
      </c>
      <c r="H126" s="1" t="s">
        <v>24</v>
      </c>
      <c r="I126" s="1" t="s">
        <v>58</v>
      </c>
      <c r="J126" s="1" t="n">
        <v>2</v>
      </c>
      <c r="K126" s="1" t="n">
        <f aca="false">LN(D126)</f>
        <v>-3.61191841297781</v>
      </c>
      <c r="L126" s="1" t="n">
        <v>0.0374165738677394</v>
      </c>
    </row>
    <row r="128" customFormat="false" ht="13.5" hidden="false" customHeight="false" outlineLevel="0" collapsed="false">
      <c r="A128" s="1" t="s">
        <v>2</v>
      </c>
      <c r="B128" s="1" t="s">
        <v>86</v>
      </c>
    </row>
    <row r="129" customFormat="false" ht="13.5" hidden="false" customHeight="false" outlineLevel="0" collapsed="false">
      <c r="A129" s="1" t="s">
        <v>4</v>
      </c>
      <c r="B129" s="1" t="s">
        <v>60</v>
      </c>
    </row>
    <row r="130" customFormat="false" ht="13.5" hidden="false" customHeight="false" outlineLevel="0" collapsed="false">
      <c r="A130" s="1" t="s">
        <v>6</v>
      </c>
      <c r="B130" s="1" t="s">
        <v>87</v>
      </c>
    </row>
    <row r="131" customFormat="false" ht="13.5" hidden="false" customHeight="false" outlineLevel="0" collapsed="false">
      <c r="A131" s="1" t="s">
        <v>8</v>
      </c>
      <c r="B131" s="1" t="s">
        <v>9</v>
      </c>
    </row>
    <row r="132" customFormat="false" ht="13.5" hidden="false" customHeight="false" outlineLevel="0" collapsed="false">
      <c r="A132" s="1" t="s">
        <v>10</v>
      </c>
      <c r="B132" s="1" t="n">
        <v>1</v>
      </c>
    </row>
    <row r="133" customFormat="false" ht="13.5" hidden="false" customHeight="false" outlineLevel="0" collapsed="false">
      <c r="A133" s="1" t="s">
        <v>11</v>
      </c>
      <c r="B133" s="1" t="s">
        <v>12</v>
      </c>
    </row>
    <row r="134" customFormat="false" ht="13.5" hidden="false" customHeight="false" outlineLevel="0" collapsed="false">
      <c r="A134" s="1" t="s">
        <v>13</v>
      </c>
      <c r="B134" s="1" t="n">
        <v>1</v>
      </c>
    </row>
    <row r="135" customFormat="false" ht="13.5" hidden="false" customHeight="false" outlineLevel="0" collapsed="false">
      <c r="A135" s="1" t="s">
        <v>14</v>
      </c>
    </row>
    <row r="136" customFormat="false" ht="13.5" hidden="false" customHeight="false" outlineLevel="0" collapsed="false">
      <c r="A136" s="1" t="s">
        <v>15</v>
      </c>
      <c r="B136" s="1" t="s">
        <v>4</v>
      </c>
      <c r="C136" s="1" t="s">
        <v>8</v>
      </c>
      <c r="D136" s="1" t="s">
        <v>10</v>
      </c>
      <c r="E136" s="1" t="s">
        <v>11</v>
      </c>
      <c r="F136" s="1" t="s">
        <v>0</v>
      </c>
      <c r="G136" s="1" t="s">
        <v>16</v>
      </c>
      <c r="H136" s="1" t="s">
        <v>17</v>
      </c>
      <c r="I136" s="1" t="s">
        <v>18</v>
      </c>
      <c r="J136" s="1" t="s">
        <v>19</v>
      </c>
      <c r="K136" s="1" t="s">
        <v>20</v>
      </c>
      <c r="L136" s="1" t="s">
        <v>21</v>
      </c>
    </row>
    <row r="137" customFormat="false" ht="13.5" hidden="false" customHeight="false" outlineLevel="0" collapsed="false">
      <c r="A137" s="1" t="str">
        <f aca="false">B128</f>
        <v>A2, pavement, transport to plant, A</v>
      </c>
      <c r="B137" s="1" t="str">
        <f aca="false">B129</f>
        <v>A2, pavement, transport to plant</v>
      </c>
      <c r="C137" s="1" t="s">
        <v>9</v>
      </c>
      <c r="D137" s="1" t="n">
        <v>1</v>
      </c>
      <c r="E137" s="1" t="s">
        <v>12</v>
      </c>
      <c r="F137" s="1" t="s">
        <v>22</v>
      </c>
      <c r="G137" s="1" t="s">
        <v>23</v>
      </c>
      <c r="H137" s="1" t="s">
        <v>24</v>
      </c>
      <c r="J137" s="1" t="n">
        <v>0</v>
      </c>
    </row>
    <row r="138" customFormat="false" ht="13.5" hidden="false" customHeight="false" outlineLevel="0" collapsed="false">
      <c r="A138" s="1" t="s">
        <v>62</v>
      </c>
      <c r="B138" s="1" t="s">
        <v>63</v>
      </c>
      <c r="C138" s="1" t="s">
        <v>28</v>
      </c>
      <c r="D138" s="1" t="n">
        <f aca="false">D121/1000*250</f>
        <v>0.0103</v>
      </c>
      <c r="E138" s="1" t="s">
        <v>64</v>
      </c>
      <c r="F138" s="1" t="s">
        <v>22</v>
      </c>
      <c r="G138" s="1" t="s">
        <v>30</v>
      </c>
      <c r="H138" s="1" t="s">
        <v>24</v>
      </c>
      <c r="I138" s="1" t="s">
        <v>52</v>
      </c>
      <c r="J138" s="1" t="n">
        <v>2</v>
      </c>
      <c r="K138" s="1" t="n">
        <f aca="false">LN(D138)</f>
        <v>-4.57561138374655</v>
      </c>
      <c r="L138" s="1" t="n">
        <v>0.347455033061834</v>
      </c>
    </row>
    <row r="139" customFormat="false" ht="13.5" hidden="false" customHeight="false" outlineLevel="0" collapsed="false">
      <c r="A139" s="1" t="s">
        <v>65</v>
      </c>
      <c r="B139" s="1" t="s">
        <v>66</v>
      </c>
      <c r="C139" s="1" t="s">
        <v>35</v>
      </c>
      <c r="D139" s="1" t="n">
        <f aca="false">D122/1000*933</f>
        <v>0.5468313</v>
      </c>
      <c r="E139" s="1" t="s">
        <v>64</v>
      </c>
      <c r="F139" s="1" t="s">
        <v>22</v>
      </c>
      <c r="G139" s="1" t="s">
        <v>30</v>
      </c>
      <c r="H139" s="1" t="s">
        <v>24</v>
      </c>
      <c r="I139" s="1" t="s">
        <v>32</v>
      </c>
      <c r="J139" s="1" t="n">
        <v>2</v>
      </c>
      <c r="K139" s="1" t="n">
        <f aca="false">LN(D139)</f>
        <v>-0.603614933634547</v>
      </c>
      <c r="L139" s="1" t="n">
        <v>0.347455033061834</v>
      </c>
    </row>
    <row r="140" customFormat="false" ht="13.5" hidden="false" customHeight="false" outlineLevel="0" collapsed="false">
      <c r="A140" s="1" t="s">
        <v>67</v>
      </c>
      <c r="B140" s="1" t="s">
        <v>68</v>
      </c>
      <c r="C140" s="1" t="s">
        <v>28</v>
      </c>
      <c r="D140" s="1" t="n">
        <f aca="false">D122/1000*53</f>
        <v>0.0310633</v>
      </c>
      <c r="E140" s="1" t="s">
        <v>64</v>
      </c>
      <c r="F140" s="1" t="s">
        <v>22</v>
      </c>
      <c r="G140" s="1" t="s">
        <v>30</v>
      </c>
      <c r="H140" s="1" t="s">
        <v>24</v>
      </c>
      <c r="I140" s="1" t="s">
        <v>32</v>
      </c>
      <c r="J140" s="1" t="n">
        <v>2</v>
      </c>
      <c r="K140" s="1" t="n">
        <f aca="false">LN(D140)</f>
        <v>-3.47172822092977</v>
      </c>
      <c r="L140" s="1" t="n">
        <v>0.347455033061834</v>
      </c>
    </row>
    <row r="141" customFormat="false" ht="13.5" hidden="false" customHeight="false" outlineLevel="0" collapsed="false">
      <c r="A141" s="1" t="s">
        <v>62</v>
      </c>
      <c r="B141" s="1" t="s">
        <v>63</v>
      </c>
      <c r="C141" s="1" t="s">
        <v>28</v>
      </c>
      <c r="D141" s="1" t="n">
        <f aca="false">D122/1000*25</f>
        <v>0.0146525</v>
      </c>
      <c r="E141" s="1" t="s">
        <v>64</v>
      </c>
      <c r="F141" s="1" t="s">
        <v>22</v>
      </c>
      <c r="G141" s="1" t="s">
        <v>30</v>
      </c>
      <c r="H141" s="1" t="s">
        <v>24</v>
      </c>
      <c r="I141" s="1" t="s">
        <v>32</v>
      </c>
      <c r="J141" s="1" t="n">
        <v>2</v>
      </c>
      <c r="K141" s="1" t="n">
        <f aca="false">LN(D141)</f>
        <v>-4.22314430961369</v>
      </c>
      <c r="L141" s="1" t="n">
        <v>0.347455033061834</v>
      </c>
    </row>
    <row r="142" customFormat="false" ht="13.5" hidden="false" customHeight="false" outlineLevel="0" collapsed="false">
      <c r="A142" s="1" t="s">
        <v>67</v>
      </c>
      <c r="B142" s="1" t="s">
        <v>68</v>
      </c>
      <c r="C142" s="1" t="s">
        <v>28</v>
      </c>
      <c r="D142" s="1" t="n">
        <f aca="false">D123/1000*53</f>
        <v>0.0004982</v>
      </c>
      <c r="E142" s="1" t="s">
        <v>64</v>
      </c>
      <c r="F142" s="1" t="s">
        <v>22</v>
      </c>
      <c r="G142" s="1" t="s">
        <v>30</v>
      </c>
      <c r="H142" s="1" t="s">
        <v>24</v>
      </c>
      <c r="I142" s="1" t="s">
        <v>53</v>
      </c>
      <c r="J142" s="1" t="n">
        <v>2</v>
      </c>
      <c r="K142" s="1" t="n">
        <f aca="false">LN(D142)</f>
        <v>-7.60450895513619</v>
      </c>
      <c r="L142" s="1" t="n">
        <v>0.347455033061834</v>
      </c>
    </row>
    <row r="143" customFormat="false" ht="13.5" hidden="false" customHeight="false" outlineLevel="0" collapsed="false">
      <c r="A143" s="1" t="s">
        <v>62</v>
      </c>
      <c r="B143" s="1" t="s">
        <v>63</v>
      </c>
      <c r="C143" s="1" t="s">
        <v>28</v>
      </c>
      <c r="D143" s="1" t="n">
        <f aca="false">D123/1000*25</f>
        <v>0.000235</v>
      </c>
      <c r="E143" s="1" t="s">
        <v>64</v>
      </c>
      <c r="F143" s="1" t="s">
        <v>22</v>
      </c>
      <c r="G143" s="1" t="s">
        <v>30</v>
      </c>
      <c r="H143" s="1" t="s">
        <v>24</v>
      </c>
      <c r="I143" s="1" t="s">
        <v>53</v>
      </c>
      <c r="J143" s="1" t="n">
        <v>2</v>
      </c>
      <c r="K143" s="1" t="n">
        <f aca="false">LN(D143)</f>
        <v>-8.35592504382012</v>
      </c>
      <c r="L143" s="1" t="n">
        <v>0.347455033061834</v>
      </c>
    </row>
    <row r="144" customFormat="false" ht="13.5" hidden="false" customHeight="false" outlineLevel="0" collapsed="false">
      <c r="A144" s="1" t="s">
        <v>67</v>
      </c>
      <c r="B144" s="1" t="s">
        <v>68</v>
      </c>
      <c r="C144" s="1" t="s">
        <v>28</v>
      </c>
      <c r="D144" s="1" t="n">
        <f aca="false">D124/1000*660</f>
        <v>0.022572</v>
      </c>
      <c r="E144" s="1" t="s">
        <v>64</v>
      </c>
      <c r="F144" s="1" t="s">
        <v>22</v>
      </c>
      <c r="G144" s="1" t="s">
        <v>30</v>
      </c>
      <c r="H144" s="1" t="s">
        <v>24</v>
      </c>
      <c r="I144" s="1" t="s">
        <v>54</v>
      </c>
      <c r="J144" s="1" t="n">
        <v>2</v>
      </c>
      <c r="K144" s="1" t="n">
        <f aca="false">LN(D144)</f>
        <v>-3.79104507887524</v>
      </c>
      <c r="L144" s="1" t="n">
        <v>0.347455033061834</v>
      </c>
    </row>
    <row r="145" customFormat="false" ht="13.5" hidden="false" customHeight="false" outlineLevel="0" collapsed="false">
      <c r="A145" s="1" t="s">
        <v>62</v>
      </c>
      <c r="B145" s="1" t="s">
        <v>63</v>
      </c>
      <c r="C145" s="1" t="s">
        <v>28</v>
      </c>
      <c r="D145" s="1" t="n">
        <f aca="false">D124/1000*25</f>
        <v>0.000855</v>
      </c>
      <c r="E145" s="1" t="s">
        <v>64</v>
      </c>
      <c r="F145" s="1" t="s">
        <v>22</v>
      </c>
      <c r="G145" s="1" t="s">
        <v>30</v>
      </c>
      <c r="H145" s="1" t="s">
        <v>24</v>
      </c>
      <c r="I145" s="1" t="s">
        <v>54</v>
      </c>
      <c r="J145" s="1" t="n">
        <v>2</v>
      </c>
      <c r="K145" s="1" t="n">
        <f aca="false">LN(D145)</f>
        <v>-7.06440908902751</v>
      </c>
      <c r="L145" s="1" t="n">
        <v>0.347455033061834</v>
      </c>
    </row>
    <row r="146" customFormat="false" ht="13.5" hidden="false" customHeight="false" outlineLevel="0" collapsed="false">
      <c r="A146" s="1" t="s">
        <v>62</v>
      </c>
      <c r="B146" s="1" t="s">
        <v>63</v>
      </c>
      <c r="C146" s="1" t="s">
        <v>28</v>
      </c>
      <c r="D146" s="1" t="n">
        <f aca="false">D125/1000*177</f>
        <v>0.0003717</v>
      </c>
      <c r="E146" s="1" t="s">
        <v>64</v>
      </c>
      <c r="F146" s="1" t="s">
        <v>22</v>
      </c>
      <c r="G146" s="1" t="s">
        <v>30</v>
      </c>
      <c r="H146" s="1" t="s">
        <v>24</v>
      </c>
      <c r="I146" s="1" t="s">
        <v>57</v>
      </c>
      <c r="J146" s="1" t="n">
        <v>2</v>
      </c>
      <c r="K146" s="1" t="n">
        <f aca="false">LN(D146)</f>
        <v>-7.89742348066107</v>
      </c>
      <c r="L146" s="1" t="n">
        <v>0.347455033061834</v>
      </c>
    </row>
    <row r="147" customFormat="false" ht="13.5" hidden="false" customHeight="false" outlineLevel="0" collapsed="false">
      <c r="A147" s="1" t="s">
        <v>62</v>
      </c>
      <c r="B147" s="1" t="s">
        <v>63</v>
      </c>
      <c r="C147" s="1" t="s">
        <v>28</v>
      </c>
      <c r="D147" s="1" t="n">
        <f aca="false">D126/1000*136</f>
        <v>0.003672</v>
      </c>
      <c r="E147" s="1" t="s">
        <v>64</v>
      </c>
      <c r="F147" s="1" t="s">
        <v>22</v>
      </c>
      <c r="G147" s="1" t="s">
        <v>30</v>
      </c>
      <c r="H147" s="1" t="s">
        <v>24</v>
      </c>
      <c r="I147" s="1" t="s">
        <v>58</v>
      </c>
      <c r="J147" s="1" t="n">
        <v>2</v>
      </c>
      <c r="K147" s="1" t="n">
        <f aca="false">LN(D147)</f>
        <v>-5.60701880622389</v>
      </c>
      <c r="L147" s="1" t="n">
        <v>0.347455033061834</v>
      </c>
    </row>
    <row r="149" customFormat="false" ht="13.5" hidden="false" customHeight="false" outlineLevel="0" collapsed="false">
      <c r="A149" s="1" t="s">
        <v>2</v>
      </c>
      <c r="B149" s="1" t="s">
        <v>88</v>
      </c>
    </row>
    <row r="150" customFormat="false" ht="13.5" hidden="false" customHeight="false" outlineLevel="0" collapsed="false">
      <c r="A150" s="1" t="s">
        <v>4</v>
      </c>
      <c r="B150" s="1" t="s">
        <v>70</v>
      </c>
    </row>
    <row r="151" customFormat="false" ht="13.5" hidden="false" customHeight="false" outlineLevel="0" collapsed="false">
      <c r="A151" s="1" t="s">
        <v>6</v>
      </c>
      <c r="B151" s="1" t="s">
        <v>89</v>
      </c>
    </row>
    <row r="152" customFormat="false" ht="13.5" hidden="false" customHeight="false" outlineLevel="0" collapsed="false">
      <c r="A152" s="1" t="s">
        <v>8</v>
      </c>
      <c r="B152" s="1" t="s">
        <v>9</v>
      </c>
    </row>
    <row r="153" customFormat="false" ht="13.5" hidden="false" customHeight="false" outlineLevel="0" collapsed="false">
      <c r="A153" s="1" t="s">
        <v>10</v>
      </c>
      <c r="B153" s="1" t="n">
        <v>1</v>
      </c>
    </row>
    <row r="154" customFormat="false" ht="13.5" hidden="false" customHeight="false" outlineLevel="0" collapsed="false">
      <c r="A154" s="1" t="s">
        <v>11</v>
      </c>
      <c r="B154" s="1" t="s">
        <v>12</v>
      </c>
    </row>
    <row r="155" customFormat="false" ht="13.5" hidden="false" customHeight="false" outlineLevel="0" collapsed="false">
      <c r="A155" s="1" t="s">
        <v>13</v>
      </c>
      <c r="B155" s="1" t="n">
        <v>1</v>
      </c>
    </row>
    <row r="156" customFormat="false" ht="13.5" hidden="false" customHeight="false" outlineLevel="0" collapsed="false">
      <c r="A156" s="1" t="s">
        <v>14</v>
      </c>
    </row>
    <row r="157" customFormat="false" ht="13.5" hidden="false" customHeight="false" outlineLevel="0" collapsed="false">
      <c r="A157" s="1" t="s">
        <v>15</v>
      </c>
      <c r="B157" s="1" t="s">
        <v>4</v>
      </c>
      <c r="C157" s="1" t="s">
        <v>8</v>
      </c>
      <c r="D157" s="1" t="s">
        <v>10</v>
      </c>
      <c r="E157" s="1" t="s">
        <v>11</v>
      </c>
      <c r="F157" s="1" t="s">
        <v>0</v>
      </c>
      <c r="G157" s="1" t="s">
        <v>16</v>
      </c>
      <c r="H157" s="1" t="s">
        <v>17</v>
      </c>
      <c r="I157" s="1" t="s">
        <v>18</v>
      </c>
      <c r="J157" s="1" t="s">
        <v>19</v>
      </c>
      <c r="K157" s="1" t="s">
        <v>20</v>
      </c>
      <c r="L157" s="1" t="s">
        <v>21</v>
      </c>
    </row>
    <row r="158" customFormat="false" ht="13.5" hidden="false" customHeight="false" outlineLevel="0" collapsed="false">
      <c r="A158" s="1" t="str">
        <f aca="false">B149</f>
        <v>A3, pavement, production, A</v>
      </c>
      <c r="B158" s="1" t="str">
        <f aca="false">B150</f>
        <v>A3, pavement, production</v>
      </c>
      <c r="C158" s="1" t="s">
        <v>9</v>
      </c>
      <c r="D158" s="1" t="n">
        <v>1</v>
      </c>
      <c r="E158" s="1" t="s">
        <v>12</v>
      </c>
      <c r="F158" s="1" t="s">
        <v>22</v>
      </c>
      <c r="G158" s="1" t="s">
        <v>23</v>
      </c>
      <c r="H158" s="1" t="s">
        <v>24</v>
      </c>
      <c r="J158" s="1" t="n">
        <v>0</v>
      </c>
    </row>
    <row r="159" customFormat="false" ht="13.5" hidden="false" customHeight="false" outlineLevel="0" collapsed="false">
      <c r="A159" s="1" t="s">
        <v>72</v>
      </c>
      <c r="B159" s="1" t="s">
        <v>73</v>
      </c>
      <c r="C159" s="1" t="s">
        <v>9</v>
      </c>
      <c r="D159" s="1" t="n">
        <f aca="false">5.61/1000</f>
        <v>0.00561</v>
      </c>
      <c r="E159" s="1" t="s">
        <v>74</v>
      </c>
      <c r="F159" s="1" t="s">
        <v>22</v>
      </c>
      <c r="G159" s="1" t="s">
        <v>30</v>
      </c>
      <c r="H159" s="1" t="s">
        <v>24</v>
      </c>
      <c r="J159" s="1" t="n">
        <v>2</v>
      </c>
      <c r="K159" s="1" t="n">
        <f aca="false">LN(D159)</f>
        <v>-5.18320455944753</v>
      </c>
      <c r="L159" s="1" t="n">
        <v>0.0346410161513775</v>
      </c>
    </row>
    <row r="160" customFormat="false" ht="13.5" hidden="false" customHeight="false" outlineLevel="0" collapsed="false">
      <c r="A160" s="1" t="s">
        <v>75</v>
      </c>
      <c r="B160" s="1" t="s">
        <v>76</v>
      </c>
      <c r="C160" s="1" t="s">
        <v>77</v>
      </c>
      <c r="D160" s="1" t="n">
        <f aca="false">8*31.65/1000</f>
        <v>0.2532</v>
      </c>
      <c r="E160" s="1" t="s">
        <v>36</v>
      </c>
      <c r="F160" s="1" t="s">
        <v>22</v>
      </c>
      <c r="G160" s="1" t="s">
        <v>30</v>
      </c>
      <c r="H160" s="1" t="s">
        <v>24</v>
      </c>
      <c r="J160" s="1" t="n">
        <v>2</v>
      </c>
      <c r="K160" s="1" t="n">
        <f aca="false">LN(D160)</f>
        <v>-1.37357558871212</v>
      </c>
      <c r="L160" s="1" t="n">
        <v>0.0346410161513775</v>
      </c>
    </row>
    <row r="161" customFormat="false" ht="13.5" hidden="false" customHeight="false" outlineLevel="0" collapsed="false">
      <c r="A161" s="1" t="s">
        <v>34</v>
      </c>
      <c r="B161" s="1" t="s">
        <v>34</v>
      </c>
      <c r="C161" s="1" t="s">
        <v>35</v>
      </c>
      <c r="D161" s="1" t="n">
        <f aca="false">0.12*35.8/1000</f>
        <v>0.004296</v>
      </c>
      <c r="E161" s="1" t="s">
        <v>36</v>
      </c>
      <c r="F161" s="1" t="s">
        <v>22</v>
      </c>
      <c r="G161" s="1" t="s">
        <v>30</v>
      </c>
      <c r="H161" s="1" t="s">
        <v>24</v>
      </c>
      <c r="J161" s="1" t="n">
        <v>2</v>
      </c>
      <c r="K161" s="1" t="n">
        <f aca="false">LN(D161)</f>
        <v>-5.45007092177557</v>
      </c>
      <c r="L161" s="1" t="n">
        <v>0.0346410161513775</v>
      </c>
    </row>
    <row r="162" customFormat="false" ht="13.5" hidden="false" customHeight="false" outlineLevel="0" collapsed="false">
      <c r="A162" s="1" t="s">
        <v>78</v>
      </c>
      <c r="B162" s="1" t="s">
        <v>24</v>
      </c>
      <c r="C162" s="1" t="s">
        <v>24</v>
      </c>
      <c r="D162" s="1" t="n">
        <f aca="false">0.000068/1000</f>
        <v>6.8E-008</v>
      </c>
      <c r="E162" s="1" t="s">
        <v>12</v>
      </c>
      <c r="F162" s="1" t="s">
        <v>79</v>
      </c>
      <c r="G162" s="1" t="s">
        <v>80</v>
      </c>
      <c r="H162" s="1" t="s">
        <v>81</v>
      </c>
      <c r="J162" s="1" t="n">
        <v>0</v>
      </c>
    </row>
    <row r="163" customFormat="false" ht="13.5" hidden="false" customHeight="false" outlineLevel="0" collapsed="false">
      <c r="A163" s="1" t="s">
        <v>82</v>
      </c>
      <c r="B163" s="1" t="s">
        <v>24</v>
      </c>
      <c r="C163" s="1" t="s">
        <v>24</v>
      </c>
      <c r="D163" s="1" t="n">
        <f aca="false">0.00729/1000</f>
        <v>7.29E-006</v>
      </c>
      <c r="E163" s="1" t="s">
        <v>12</v>
      </c>
      <c r="F163" s="1" t="s">
        <v>79</v>
      </c>
      <c r="G163" s="1" t="s">
        <v>80</v>
      </c>
      <c r="H163" s="1" t="s">
        <v>81</v>
      </c>
      <c r="J163" s="1" t="n">
        <v>0</v>
      </c>
    </row>
    <row r="164" customFormat="false" ht="13.5" hidden="false" customHeight="false" outlineLevel="0" collapsed="false">
      <c r="A164" s="1" t="s">
        <v>83</v>
      </c>
      <c r="B164" s="1" t="s">
        <v>24</v>
      </c>
      <c r="C164" s="1" t="s">
        <v>24</v>
      </c>
      <c r="D164" s="1" t="n">
        <f aca="false">0.00964/1000</f>
        <v>9.64E-006</v>
      </c>
      <c r="E164" s="1" t="s">
        <v>12</v>
      </c>
      <c r="F164" s="1" t="s">
        <v>79</v>
      </c>
      <c r="G164" s="1" t="s">
        <v>80</v>
      </c>
      <c r="H164" s="1" t="s">
        <v>81</v>
      </c>
      <c r="J164" s="1" t="n">
        <v>0</v>
      </c>
    </row>
    <row r="166" customFormat="false" ht="13.5" hidden="false" customHeight="false" outlineLevel="0" collapsed="false">
      <c r="A166" s="1" t="s">
        <v>2</v>
      </c>
      <c r="B166" s="1" t="s">
        <v>90</v>
      </c>
    </row>
    <row r="167" customFormat="false" ht="13.5" hidden="false" customHeight="false" outlineLevel="0" collapsed="false">
      <c r="A167" s="1" t="s">
        <v>4</v>
      </c>
      <c r="B167" s="1" t="s">
        <v>90</v>
      </c>
    </row>
    <row r="168" customFormat="false" ht="13.5" hidden="false" customHeight="false" outlineLevel="0" collapsed="false">
      <c r="A168" s="1" t="s">
        <v>6</v>
      </c>
      <c r="B168" s="1" t="s">
        <v>91</v>
      </c>
    </row>
    <row r="169" customFormat="false" ht="13.5" hidden="false" customHeight="false" outlineLevel="0" collapsed="false">
      <c r="A169" s="1" t="s">
        <v>8</v>
      </c>
      <c r="B169" s="1" t="s">
        <v>9</v>
      </c>
    </row>
    <row r="170" customFormat="false" ht="13.5" hidden="false" customHeight="false" outlineLevel="0" collapsed="false">
      <c r="A170" s="1" t="s">
        <v>10</v>
      </c>
      <c r="B170" s="1" t="n">
        <v>1</v>
      </c>
    </row>
    <row r="171" customFormat="false" ht="13.5" hidden="false" customHeight="false" outlineLevel="0" collapsed="false">
      <c r="A171" s="1" t="s">
        <v>11</v>
      </c>
      <c r="B171" s="1" t="s">
        <v>12</v>
      </c>
    </row>
    <row r="172" customFormat="false" ht="13.5" hidden="false" customHeight="false" outlineLevel="0" collapsed="false">
      <c r="A172" s="1" t="s">
        <v>13</v>
      </c>
      <c r="B172" s="1" t="n">
        <v>1</v>
      </c>
    </row>
    <row r="173" customFormat="false" ht="13.5" hidden="false" customHeight="false" outlineLevel="0" collapsed="false">
      <c r="A173" s="1" t="s">
        <v>14</v>
      </c>
    </row>
    <row r="174" customFormat="false" ht="13.5" hidden="false" customHeight="false" outlineLevel="0" collapsed="false">
      <c r="A174" s="1" t="s">
        <v>15</v>
      </c>
      <c r="B174" s="1" t="s">
        <v>4</v>
      </c>
      <c r="C174" s="1" t="s">
        <v>8</v>
      </c>
      <c r="D174" s="1" t="s">
        <v>10</v>
      </c>
      <c r="E174" s="1" t="s">
        <v>11</v>
      </c>
      <c r="F174" s="1" t="s">
        <v>0</v>
      </c>
      <c r="G174" s="1" t="s">
        <v>16</v>
      </c>
      <c r="H174" s="1" t="s">
        <v>17</v>
      </c>
      <c r="I174" s="1" t="s">
        <v>18</v>
      </c>
      <c r="J174" s="1" t="s">
        <v>19</v>
      </c>
      <c r="K174" s="1" t="s">
        <v>20</v>
      </c>
      <c r="L174" s="1" t="s">
        <v>21</v>
      </c>
    </row>
    <row r="175" customFormat="false" ht="13.5" hidden="false" customHeight="false" outlineLevel="0" collapsed="false">
      <c r="A175" s="1" t="str">
        <f aca="false">B166</f>
        <v>A4, pavement, transport to site</v>
      </c>
      <c r="B175" s="1" t="str">
        <f aca="false">B167</f>
        <v>A4, pavement, transport to site</v>
      </c>
      <c r="C175" s="1" t="s">
        <v>9</v>
      </c>
      <c r="D175" s="1" t="n">
        <v>1</v>
      </c>
      <c r="E175" s="1" t="s">
        <v>12</v>
      </c>
      <c r="F175" s="1" t="s">
        <v>22</v>
      </c>
      <c r="G175" s="1" t="s">
        <v>23</v>
      </c>
      <c r="H175" s="1" t="s">
        <v>24</v>
      </c>
      <c r="J175" s="1" t="n">
        <v>0</v>
      </c>
    </row>
    <row r="176" customFormat="false" ht="13.5" hidden="false" customHeight="false" outlineLevel="0" collapsed="false">
      <c r="A176" s="1" t="s">
        <v>92</v>
      </c>
      <c r="B176" s="1" t="s">
        <v>92</v>
      </c>
      <c r="C176" s="1" t="s">
        <v>28</v>
      </c>
      <c r="D176" s="1" t="n">
        <f aca="false">1/1000*33.3</f>
        <v>0.0333</v>
      </c>
      <c r="E176" s="1" t="s">
        <v>64</v>
      </c>
      <c r="F176" s="1" t="s">
        <v>22</v>
      </c>
      <c r="G176" s="1" t="s">
        <v>30</v>
      </c>
      <c r="H176" s="1" t="s">
        <v>24</v>
      </c>
      <c r="J176" s="1" t="n">
        <v>2</v>
      </c>
      <c r="K176" s="1" t="n">
        <f aca="false">LN(D176)</f>
        <v>-3.40219788199574</v>
      </c>
      <c r="L176" s="1" t="n">
        <v>0.347455033061834</v>
      </c>
    </row>
    <row r="177" customFormat="false" ht="13.5" hidden="false" customHeight="false" outlineLevel="0" collapsed="false">
      <c r="A177" s="1" t="s">
        <v>93</v>
      </c>
      <c r="B177" s="1" t="s">
        <v>94</v>
      </c>
      <c r="C177" s="1" t="s">
        <v>28</v>
      </c>
      <c r="D177" s="1" t="n">
        <f aca="false">1/1000*11.1</f>
        <v>0.0111</v>
      </c>
      <c r="E177" s="1" t="s">
        <v>64</v>
      </c>
      <c r="F177" s="1" t="s">
        <v>22</v>
      </c>
      <c r="G177" s="1" t="s">
        <v>30</v>
      </c>
      <c r="H177" s="1" t="s">
        <v>24</v>
      </c>
      <c r="J177" s="1" t="n">
        <v>2</v>
      </c>
      <c r="K177" s="1" t="n">
        <f aca="false">LN(D177)</f>
        <v>-4.50081017066385</v>
      </c>
      <c r="L177" s="1" t="n">
        <v>0.347455033061834</v>
      </c>
    </row>
    <row r="179" customFormat="false" ht="13.5" hidden="false" customHeight="false" outlineLevel="0" collapsed="false">
      <c r="A179" s="1" t="s">
        <v>2</v>
      </c>
      <c r="B179" s="1" t="s">
        <v>95</v>
      </c>
    </row>
    <row r="180" customFormat="false" ht="13.5" hidden="false" customHeight="false" outlineLevel="0" collapsed="false">
      <c r="A180" s="1" t="s">
        <v>4</v>
      </c>
      <c r="B180" s="1" t="s">
        <v>95</v>
      </c>
    </row>
    <row r="181" customFormat="false" ht="13.5" hidden="false" customHeight="false" outlineLevel="0" collapsed="false">
      <c r="A181" s="1" t="s">
        <v>6</v>
      </c>
      <c r="B181" s="1" t="s">
        <v>96</v>
      </c>
    </row>
    <row r="182" customFormat="false" ht="13.5" hidden="false" customHeight="false" outlineLevel="0" collapsed="false">
      <c r="A182" s="1" t="s">
        <v>8</v>
      </c>
      <c r="B182" s="1" t="s">
        <v>9</v>
      </c>
    </row>
    <row r="183" customFormat="false" ht="13.5" hidden="false" customHeight="false" outlineLevel="0" collapsed="false">
      <c r="A183" s="1" t="s">
        <v>10</v>
      </c>
      <c r="B183" s="1" t="n">
        <v>1</v>
      </c>
    </row>
    <row r="184" customFormat="false" ht="13.5" hidden="false" customHeight="false" outlineLevel="0" collapsed="false">
      <c r="A184" s="1" t="s">
        <v>11</v>
      </c>
      <c r="B184" s="1" t="s">
        <v>12</v>
      </c>
    </row>
    <row r="185" customFormat="false" ht="13.5" hidden="false" customHeight="false" outlineLevel="0" collapsed="false">
      <c r="A185" s="1" t="s">
        <v>13</v>
      </c>
      <c r="B185" s="1" t="n">
        <v>1</v>
      </c>
    </row>
    <row r="186" customFormat="false" ht="13.5" hidden="false" customHeight="false" outlineLevel="0" collapsed="false">
      <c r="A186" s="1" t="s">
        <v>14</v>
      </c>
    </row>
    <row r="187" customFormat="false" ht="13.5" hidden="false" customHeight="false" outlineLevel="0" collapsed="false">
      <c r="A187" s="1" t="s">
        <v>15</v>
      </c>
      <c r="B187" s="1" t="s">
        <v>4</v>
      </c>
      <c r="C187" s="1" t="s">
        <v>8</v>
      </c>
      <c r="D187" s="1" t="s">
        <v>10</v>
      </c>
      <c r="E187" s="1" t="s">
        <v>11</v>
      </c>
      <c r="F187" s="1" t="s">
        <v>0</v>
      </c>
      <c r="G187" s="1" t="s">
        <v>16</v>
      </c>
      <c r="H187" s="1" t="s">
        <v>17</v>
      </c>
      <c r="I187" s="1" t="s">
        <v>18</v>
      </c>
      <c r="J187" s="1" t="s">
        <v>19</v>
      </c>
      <c r="K187" s="1" t="s">
        <v>20</v>
      </c>
      <c r="L187" s="1" t="s">
        <v>21</v>
      </c>
    </row>
    <row r="188" customFormat="false" ht="13.5" hidden="false" customHeight="false" outlineLevel="0" collapsed="false">
      <c r="A188" s="1" t="str">
        <f aca="false">B179</f>
        <v>A5, pavement, construction</v>
      </c>
      <c r="B188" s="1" t="str">
        <f aca="false">B180</f>
        <v>A5, pavement, construction</v>
      </c>
      <c r="C188" s="1" t="s">
        <v>9</v>
      </c>
      <c r="D188" s="1" t="n">
        <v>1</v>
      </c>
      <c r="E188" s="1" t="s">
        <v>12</v>
      </c>
      <c r="F188" s="1" t="s">
        <v>22</v>
      </c>
      <c r="G188" s="1" t="s">
        <v>23</v>
      </c>
      <c r="H188" s="1" t="s">
        <v>24</v>
      </c>
      <c r="J188" s="1" t="n">
        <v>0</v>
      </c>
    </row>
    <row r="189" customFormat="false" ht="13.5" hidden="false" customHeight="false" outlineLevel="0" collapsed="false">
      <c r="A189" s="1" t="s">
        <v>34</v>
      </c>
      <c r="B189" s="1" t="s">
        <v>34</v>
      </c>
      <c r="C189" s="1" t="s">
        <v>35</v>
      </c>
      <c r="D189" s="1" t="n">
        <f aca="false">11.46/1000</f>
        <v>0.01146</v>
      </c>
      <c r="E189" s="1" t="s">
        <v>36</v>
      </c>
      <c r="F189" s="1" t="s">
        <v>22</v>
      </c>
      <c r="G189" s="1" t="s">
        <v>30</v>
      </c>
      <c r="H189" s="1" t="s">
        <v>24</v>
      </c>
      <c r="J189" s="1" t="n">
        <v>2</v>
      </c>
      <c r="K189" s="1" t="n">
        <f aca="false">LN(D189)</f>
        <v>-4.46889256769554</v>
      </c>
      <c r="L189" s="1" t="n">
        <v>0.0374165738677394</v>
      </c>
    </row>
    <row r="191" customFormat="false" ht="13.5" hidden="false" customHeight="false" outlineLevel="0" collapsed="false">
      <c r="A191" s="1" t="s">
        <v>2</v>
      </c>
      <c r="B191" s="1" t="s">
        <v>97</v>
      </c>
    </row>
    <row r="192" customFormat="false" ht="13.5" hidden="false" customHeight="false" outlineLevel="0" collapsed="false">
      <c r="A192" s="1" t="s">
        <v>4</v>
      </c>
      <c r="B192" s="1" t="s">
        <v>97</v>
      </c>
    </row>
    <row r="193" customFormat="false" ht="13.5" hidden="false" customHeight="false" outlineLevel="0" collapsed="false">
      <c r="A193" s="1" t="s">
        <v>6</v>
      </c>
      <c r="B193" s="1" t="s">
        <v>98</v>
      </c>
    </row>
    <row r="194" customFormat="false" ht="13.5" hidden="false" customHeight="false" outlineLevel="0" collapsed="false">
      <c r="A194" s="1" t="s">
        <v>8</v>
      </c>
      <c r="B194" s="1" t="s">
        <v>9</v>
      </c>
    </row>
    <row r="195" customFormat="false" ht="13.5" hidden="false" customHeight="false" outlineLevel="0" collapsed="false">
      <c r="A195" s="1" t="s">
        <v>10</v>
      </c>
      <c r="B195" s="1" t="n">
        <v>1</v>
      </c>
    </row>
    <row r="196" customFormat="false" ht="13.5" hidden="false" customHeight="false" outlineLevel="0" collapsed="false">
      <c r="A196" s="1" t="s">
        <v>11</v>
      </c>
      <c r="B196" s="1" t="s">
        <v>12</v>
      </c>
    </row>
    <row r="197" customFormat="false" ht="13.5" hidden="false" customHeight="false" outlineLevel="0" collapsed="false">
      <c r="A197" s="1" t="s">
        <v>13</v>
      </c>
      <c r="B197" s="1" t="n">
        <v>1</v>
      </c>
    </row>
    <row r="198" customFormat="false" ht="13.5" hidden="false" customHeight="false" outlineLevel="0" collapsed="false">
      <c r="A198" s="1" t="s">
        <v>14</v>
      </c>
    </row>
    <row r="199" customFormat="false" ht="13.5" hidden="false" customHeight="false" outlineLevel="0" collapsed="false">
      <c r="A199" s="1" t="s">
        <v>15</v>
      </c>
      <c r="B199" s="1" t="s">
        <v>4</v>
      </c>
      <c r="C199" s="1" t="s">
        <v>8</v>
      </c>
      <c r="D199" s="1" t="s">
        <v>10</v>
      </c>
      <c r="E199" s="1" t="s">
        <v>11</v>
      </c>
      <c r="F199" s="1" t="s">
        <v>0</v>
      </c>
      <c r="G199" s="1" t="s">
        <v>16</v>
      </c>
      <c r="H199" s="1" t="s">
        <v>17</v>
      </c>
      <c r="I199" s="1" t="s">
        <v>18</v>
      </c>
      <c r="J199" s="1" t="s">
        <v>19</v>
      </c>
      <c r="K199" s="1" t="s">
        <v>20</v>
      </c>
      <c r="L199" s="1" t="s">
        <v>21</v>
      </c>
    </row>
    <row r="200" customFormat="false" ht="13.5" hidden="false" customHeight="false" outlineLevel="0" collapsed="false">
      <c r="A200" s="1" t="str">
        <f aca="false">B191</f>
        <v>B, pavement, use</v>
      </c>
      <c r="B200" s="1" t="str">
        <f aca="false">B192</f>
        <v>B, pavement, use</v>
      </c>
      <c r="C200" s="1" t="s">
        <v>9</v>
      </c>
      <c r="D200" s="1" t="n">
        <v>1</v>
      </c>
      <c r="E200" s="1" t="s">
        <v>12</v>
      </c>
      <c r="F200" s="1" t="s">
        <v>22</v>
      </c>
      <c r="G200" s="1" t="s">
        <v>23</v>
      </c>
      <c r="H200" s="1" t="s">
        <v>24</v>
      </c>
      <c r="J200" s="1" t="n">
        <v>0</v>
      </c>
    </row>
    <row r="201" customFormat="false" ht="13.5" hidden="false" customHeight="false" outlineLevel="0" collapsed="false">
      <c r="A201" s="1" t="s">
        <v>99</v>
      </c>
      <c r="B201" s="1" t="s">
        <v>99</v>
      </c>
      <c r="C201" s="1" t="s">
        <v>28</v>
      </c>
      <c r="D201" s="1" t="n">
        <f aca="false">17728.99574/0.0563/1050/1000</f>
        <v>0.299906888945276</v>
      </c>
      <c r="E201" s="1" t="s">
        <v>64</v>
      </c>
      <c r="F201" s="1" t="s">
        <v>22</v>
      </c>
      <c r="G201" s="1" t="s">
        <v>30</v>
      </c>
      <c r="H201" s="1" t="s">
        <v>24</v>
      </c>
      <c r="I201" s="1" t="s">
        <v>100</v>
      </c>
      <c r="J201" s="1" t="n">
        <v>1</v>
      </c>
    </row>
    <row r="202" customFormat="false" ht="13.5" hidden="false" customHeight="false" outlineLevel="0" collapsed="false">
      <c r="A202" s="1" t="s">
        <v>99</v>
      </c>
      <c r="B202" s="1" t="s">
        <v>99</v>
      </c>
      <c r="C202" s="1" t="s">
        <v>28</v>
      </c>
      <c r="D202" s="1" t="n">
        <f aca="false">58536.78096/0.0563/1050/1000</f>
        <v>0.990218742451154</v>
      </c>
      <c r="E202" s="1" t="s">
        <v>64</v>
      </c>
      <c r="F202" s="1" t="s">
        <v>22</v>
      </c>
      <c r="G202" s="1" t="s">
        <v>30</v>
      </c>
      <c r="H202" s="1" t="s">
        <v>24</v>
      </c>
      <c r="I202" s="1" t="s">
        <v>101</v>
      </c>
      <c r="J202" s="1" t="n">
        <v>1</v>
      </c>
    </row>
    <row r="203" customFormat="false" ht="13.5" hidden="false" customHeight="false" outlineLevel="0" collapsed="false">
      <c r="A203" s="1" t="s">
        <v>102</v>
      </c>
      <c r="B203" s="1" t="s">
        <v>102</v>
      </c>
      <c r="C203" s="1" t="s">
        <v>28</v>
      </c>
      <c r="D203" s="1" t="n">
        <f aca="false">68967.83821/0.0833/1050/1000</f>
        <v>0.78851927296633</v>
      </c>
      <c r="E203" s="1" t="s">
        <v>103</v>
      </c>
      <c r="F203" s="1" t="s">
        <v>22</v>
      </c>
      <c r="G203" s="1" t="s">
        <v>30</v>
      </c>
      <c r="H203" s="1" t="s">
        <v>24</v>
      </c>
      <c r="I203" s="1" t="s">
        <v>104</v>
      </c>
      <c r="J203" s="1" t="n">
        <v>1</v>
      </c>
    </row>
    <row r="205" customFormat="false" ht="13.5" hidden="false" customHeight="false" outlineLevel="0" collapsed="false">
      <c r="A205" s="1" t="s">
        <v>2</v>
      </c>
      <c r="B205" s="1" t="s">
        <v>105</v>
      </c>
    </row>
    <row r="206" customFormat="false" ht="13.5" hidden="false" customHeight="false" outlineLevel="0" collapsed="false">
      <c r="A206" s="1" t="s">
        <v>4</v>
      </c>
      <c r="B206" s="1" t="s">
        <v>105</v>
      </c>
    </row>
    <row r="207" customFormat="false" ht="13.5" hidden="false" customHeight="false" outlineLevel="0" collapsed="false">
      <c r="A207" s="1" t="s">
        <v>6</v>
      </c>
      <c r="B207" s="1" t="s">
        <v>106</v>
      </c>
    </row>
    <row r="208" customFormat="false" ht="13.5" hidden="false" customHeight="false" outlineLevel="0" collapsed="false">
      <c r="A208" s="1" t="s">
        <v>8</v>
      </c>
      <c r="B208" s="1" t="s">
        <v>9</v>
      </c>
    </row>
    <row r="209" customFormat="false" ht="13.5" hidden="false" customHeight="false" outlineLevel="0" collapsed="false">
      <c r="A209" s="1" t="s">
        <v>10</v>
      </c>
      <c r="B209" s="1" t="n">
        <v>1</v>
      </c>
    </row>
    <row r="210" customFormat="false" ht="13.5" hidden="false" customHeight="false" outlineLevel="0" collapsed="false">
      <c r="A210" s="1" t="s">
        <v>11</v>
      </c>
      <c r="B210" s="1" t="s">
        <v>12</v>
      </c>
    </row>
    <row r="211" customFormat="false" ht="13.5" hidden="false" customHeight="false" outlineLevel="0" collapsed="false">
      <c r="A211" s="1" t="s">
        <v>13</v>
      </c>
      <c r="B211" s="1" t="n">
        <v>1</v>
      </c>
    </row>
    <row r="212" customFormat="false" ht="13.5" hidden="false" customHeight="false" outlineLevel="0" collapsed="false">
      <c r="A212" s="1" t="s">
        <v>14</v>
      </c>
    </row>
    <row r="213" customFormat="false" ht="13.5" hidden="false" customHeight="false" outlineLevel="0" collapsed="false">
      <c r="A213" s="1" t="s">
        <v>15</v>
      </c>
      <c r="B213" s="1" t="s">
        <v>4</v>
      </c>
      <c r="C213" s="1" t="s">
        <v>8</v>
      </c>
      <c r="D213" s="1" t="s">
        <v>10</v>
      </c>
      <c r="E213" s="1" t="s">
        <v>11</v>
      </c>
      <c r="F213" s="1" t="s">
        <v>0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</row>
    <row r="214" customFormat="false" ht="13.5" hidden="false" customHeight="false" outlineLevel="0" collapsed="false">
      <c r="A214" s="1" t="str">
        <f aca="false">B205</f>
        <v>C1, pavement, demolition</v>
      </c>
      <c r="B214" s="1" t="str">
        <f aca="false">B206</f>
        <v>C1, pavement, demolition</v>
      </c>
      <c r="C214" s="1" t="s">
        <v>9</v>
      </c>
      <c r="D214" s="1" t="n">
        <v>1</v>
      </c>
      <c r="E214" s="1" t="s">
        <v>12</v>
      </c>
      <c r="F214" s="1" t="s">
        <v>22</v>
      </c>
      <c r="G214" s="1" t="s">
        <v>23</v>
      </c>
      <c r="H214" s="1" t="s">
        <v>24</v>
      </c>
      <c r="J214" s="1" t="n">
        <v>0</v>
      </c>
    </row>
    <row r="215" customFormat="false" ht="13.5" hidden="false" customHeight="false" outlineLevel="0" collapsed="false">
      <c r="A215" s="1" t="s">
        <v>34</v>
      </c>
      <c r="B215" s="1" t="s">
        <v>34</v>
      </c>
      <c r="C215" s="1" t="s">
        <v>35</v>
      </c>
      <c r="D215" s="1" t="n">
        <f aca="false">27.562/1000</f>
        <v>0.027562</v>
      </c>
      <c r="E215" s="1" t="s">
        <v>36</v>
      </c>
      <c r="F215" s="1" t="s">
        <v>22</v>
      </c>
      <c r="G215" s="1" t="s">
        <v>30</v>
      </c>
      <c r="H215" s="1" t="s">
        <v>24</v>
      </c>
      <c r="I215" s="1" t="s">
        <v>107</v>
      </c>
      <c r="J215" s="1" t="n">
        <v>2</v>
      </c>
      <c r="K215" s="1" t="n">
        <f aca="false">LN(D215)</f>
        <v>-3.59131726652918</v>
      </c>
      <c r="L215" s="1" t="n">
        <v>0.0374165738677394</v>
      </c>
    </row>
    <row r="217" customFormat="false" ht="13.5" hidden="false" customHeight="false" outlineLevel="0" collapsed="false">
      <c r="A217" s="1" t="s">
        <v>2</v>
      </c>
      <c r="B217" s="1" t="s">
        <v>108</v>
      </c>
    </row>
    <row r="218" customFormat="false" ht="13.5" hidden="false" customHeight="false" outlineLevel="0" collapsed="false">
      <c r="A218" s="1" t="s">
        <v>4</v>
      </c>
      <c r="B218" s="1" t="s">
        <v>108</v>
      </c>
    </row>
    <row r="219" customFormat="false" ht="13.5" hidden="false" customHeight="false" outlineLevel="0" collapsed="false">
      <c r="A219" s="1" t="s">
        <v>6</v>
      </c>
      <c r="B219" s="1" t="s">
        <v>109</v>
      </c>
    </row>
    <row r="220" customFormat="false" ht="13.5" hidden="false" customHeight="false" outlineLevel="0" collapsed="false">
      <c r="A220" s="1" t="s">
        <v>8</v>
      </c>
      <c r="B220" s="1" t="s">
        <v>9</v>
      </c>
    </row>
    <row r="221" customFormat="false" ht="13.5" hidden="false" customHeight="false" outlineLevel="0" collapsed="false">
      <c r="A221" s="1" t="s">
        <v>10</v>
      </c>
      <c r="B221" s="1" t="n">
        <v>1</v>
      </c>
    </row>
    <row r="222" customFormat="false" ht="13.5" hidden="false" customHeight="false" outlineLevel="0" collapsed="false">
      <c r="A222" s="1" t="s">
        <v>11</v>
      </c>
      <c r="B222" s="1" t="s">
        <v>12</v>
      </c>
    </row>
    <row r="223" customFormat="false" ht="13.5" hidden="false" customHeight="false" outlineLevel="0" collapsed="false">
      <c r="A223" s="1" t="s">
        <v>13</v>
      </c>
      <c r="B223" s="1" t="n">
        <v>1</v>
      </c>
    </row>
    <row r="224" customFormat="false" ht="13.5" hidden="false" customHeight="false" outlineLevel="0" collapsed="false">
      <c r="A224" s="1" t="s">
        <v>14</v>
      </c>
    </row>
    <row r="225" customFormat="false" ht="13.5" hidden="false" customHeight="false" outlineLevel="0" collapsed="false">
      <c r="A225" s="1" t="s">
        <v>15</v>
      </c>
      <c r="B225" s="1" t="s">
        <v>4</v>
      </c>
      <c r="C225" s="1" t="s">
        <v>8</v>
      </c>
      <c r="D225" s="1" t="s">
        <v>10</v>
      </c>
      <c r="E225" s="1" t="s">
        <v>11</v>
      </c>
      <c r="F225" s="1" t="s">
        <v>0</v>
      </c>
      <c r="G225" s="1" t="s">
        <v>16</v>
      </c>
      <c r="H225" s="1" t="s">
        <v>17</v>
      </c>
      <c r="I225" s="1" t="s">
        <v>18</v>
      </c>
      <c r="J225" s="1" t="s">
        <v>19</v>
      </c>
      <c r="K225" s="1" t="s">
        <v>20</v>
      </c>
      <c r="L225" s="1" t="s">
        <v>21</v>
      </c>
    </row>
    <row r="226" customFormat="false" ht="13.5" hidden="false" customHeight="false" outlineLevel="0" collapsed="false">
      <c r="A226" s="1" t="str">
        <f aca="false">B217</f>
        <v>C2, pavement, transport to processing</v>
      </c>
      <c r="B226" s="1" t="str">
        <f aca="false">B218</f>
        <v>C2, pavement, transport to processing</v>
      </c>
      <c r="C226" s="1" t="s">
        <v>9</v>
      </c>
      <c r="D226" s="1" t="n">
        <v>1</v>
      </c>
      <c r="E226" s="1" t="s">
        <v>12</v>
      </c>
      <c r="F226" s="1" t="s">
        <v>22</v>
      </c>
      <c r="G226" s="1" t="s">
        <v>23</v>
      </c>
      <c r="H226" s="1" t="s">
        <v>24</v>
      </c>
      <c r="J226" s="1" t="n">
        <v>0</v>
      </c>
    </row>
    <row r="227" customFormat="false" ht="13.5" hidden="false" customHeight="false" outlineLevel="0" collapsed="false">
      <c r="A227" s="1" t="s">
        <v>92</v>
      </c>
      <c r="B227" s="1" t="s">
        <v>92</v>
      </c>
      <c r="C227" s="1" t="s">
        <v>28</v>
      </c>
      <c r="D227" s="1" t="n">
        <f aca="false">1/1000*33.3</f>
        <v>0.0333</v>
      </c>
      <c r="E227" s="1" t="s">
        <v>64</v>
      </c>
      <c r="F227" s="1" t="s">
        <v>22</v>
      </c>
      <c r="G227" s="1" t="s">
        <v>30</v>
      </c>
      <c r="H227" s="1" t="s">
        <v>24</v>
      </c>
      <c r="J227" s="1" t="n">
        <v>2</v>
      </c>
      <c r="K227" s="1" t="n">
        <f aca="false">LN(D227)</f>
        <v>-3.40219788199574</v>
      </c>
      <c r="L227" s="1" t="n">
        <v>0.347455033061834</v>
      </c>
    </row>
    <row r="228" customFormat="false" ht="13.5" hidden="false" customHeight="false" outlineLevel="0" collapsed="false">
      <c r="A228" s="1" t="s">
        <v>93</v>
      </c>
      <c r="B228" s="1" t="s">
        <v>94</v>
      </c>
      <c r="C228" s="1" t="s">
        <v>28</v>
      </c>
      <c r="D228" s="1" t="n">
        <f aca="false">1/1000*11.1</f>
        <v>0.0111</v>
      </c>
      <c r="E228" s="1" t="s">
        <v>64</v>
      </c>
      <c r="F228" s="1" t="s">
        <v>22</v>
      </c>
      <c r="G228" s="1" t="s">
        <v>30</v>
      </c>
      <c r="H228" s="1" t="s">
        <v>24</v>
      </c>
      <c r="J228" s="1" t="n">
        <v>2</v>
      </c>
      <c r="K228" s="1" t="n">
        <f aca="false">LN(D228)</f>
        <v>-4.50081017066385</v>
      </c>
      <c r="L228" s="1" t="n">
        <v>0.347455033061834</v>
      </c>
    </row>
    <row r="230" customFormat="false" ht="13.5" hidden="false" customHeight="false" outlineLevel="0" collapsed="false">
      <c r="A230" s="1" t="s">
        <v>2</v>
      </c>
      <c r="B230" s="1" t="s">
        <v>110</v>
      </c>
    </row>
    <row r="231" customFormat="false" ht="13.5" hidden="false" customHeight="false" outlineLevel="0" collapsed="false">
      <c r="A231" s="1" t="s">
        <v>4</v>
      </c>
      <c r="B231" s="1" t="s">
        <v>110</v>
      </c>
    </row>
    <row r="232" customFormat="false" ht="13.5" hidden="false" customHeight="false" outlineLevel="0" collapsed="false">
      <c r="A232" s="1" t="s">
        <v>6</v>
      </c>
      <c r="B232" s="1" t="s">
        <v>111</v>
      </c>
    </row>
    <row r="233" customFormat="false" ht="13.5" hidden="false" customHeight="false" outlineLevel="0" collapsed="false">
      <c r="A233" s="1" t="s">
        <v>8</v>
      </c>
      <c r="B233" s="1" t="s">
        <v>9</v>
      </c>
    </row>
    <row r="234" customFormat="false" ht="13.5" hidden="false" customHeight="false" outlineLevel="0" collapsed="false">
      <c r="A234" s="1" t="s">
        <v>10</v>
      </c>
      <c r="B234" s="1" t="n">
        <v>1</v>
      </c>
    </row>
    <row r="235" customFormat="false" ht="13.5" hidden="false" customHeight="false" outlineLevel="0" collapsed="false">
      <c r="A235" s="1" t="s">
        <v>11</v>
      </c>
      <c r="B235" s="1" t="s">
        <v>12</v>
      </c>
    </row>
    <row r="236" customFormat="false" ht="13.5" hidden="false" customHeight="false" outlineLevel="0" collapsed="false">
      <c r="A236" s="1" t="s">
        <v>13</v>
      </c>
      <c r="B236" s="1" t="n">
        <v>1</v>
      </c>
    </row>
    <row r="237" customFormat="false" ht="13.5" hidden="false" customHeight="false" outlineLevel="0" collapsed="false">
      <c r="A237" s="1" t="s">
        <v>14</v>
      </c>
    </row>
    <row r="238" customFormat="false" ht="13.5" hidden="false" customHeight="false" outlineLevel="0" collapsed="false">
      <c r="A238" s="1" t="s">
        <v>15</v>
      </c>
      <c r="B238" s="1" t="s">
        <v>4</v>
      </c>
      <c r="C238" s="1" t="s">
        <v>8</v>
      </c>
      <c r="D238" s="1" t="s">
        <v>10</v>
      </c>
      <c r="E238" s="1" t="s">
        <v>11</v>
      </c>
      <c r="F238" s="1" t="s">
        <v>0</v>
      </c>
      <c r="G238" s="1" t="s">
        <v>16</v>
      </c>
      <c r="H238" s="1" t="s">
        <v>17</v>
      </c>
      <c r="I238" s="1" t="s">
        <v>18</v>
      </c>
      <c r="J238" s="1" t="s">
        <v>19</v>
      </c>
      <c r="K238" s="1" t="s">
        <v>20</v>
      </c>
      <c r="L238" s="1" t="s">
        <v>21</v>
      </c>
    </row>
    <row r="239" customFormat="false" ht="13.5" hidden="false" customHeight="false" outlineLevel="0" collapsed="false">
      <c r="A239" s="1" t="str">
        <f aca="false">B230</f>
        <v>C3, pavement, processing</v>
      </c>
      <c r="B239" s="1" t="str">
        <f aca="false">B231</f>
        <v>C3, pavement, processing</v>
      </c>
      <c r="C239" s="1" t="s">
        <v>9</v>
      </c>
      <c r="D239" s="1" t="n">
        <v>1</v>
      </c>
      <c r="E239" s="1" t="s">
        <v>12</v>
      </c>
      <c r="F239" s="1" t="s">
        <v>22</v>
      </c>
      <c r="G239" s="1" t="s">
        <v>23</v>
      </c>
      <c r="H239" s="1" t="s">
        <v>24</v>
      </c>
      <c r="J239" s="1" t="n">
        <v>0</v>
      </c>
    </row>
    <row r="240" customFormat="false" ht="13.5" hidden="false" customHeight="false" outlineLevel="0" collapsed="false">
      <c r="A240" s="1" t="s">
        <v>34</v>
      </c>
      <c r="B240" s="1" t="s">
        <v>34</v>
      </c>
      <c r="C240" s="1" t="s">
        <v>35</v>
      </c>
      <c r="D240" s="1" t="n">
        <f aca="false">6.623/1000</f>
        <v>0.006623</v>
      </c>
      <c r="E240" s="1" t="s">
        <v>36</v>
      </c>
      <c r="F240" s="1" t="s">
        <v>22</v>
      </c>
      <c r="G240" s="1" t="s">
        <v>30</v>
      </c>
      <c r="H240" s="1" t="s">
        <v>24</v>
      </c>
      <c r="I240" s="1" t="s">
        <v>112</v>
      </c>
      <c r="J240" s="1" t="n">
        <v>2</v>
      </c>
      <c r="K240" s="1" t="n">
        <f aca="false">LN(D240)</f>
        <v>-5.0172068394793</v>
      </c>
      <c r="L240" s="1" t="n">
        <v>0.0374165738677394</v>
      </c>
    </row>
    <row r="241" customFormat="false" ht="13.5" hidden="false" customHeight="false" outlineLevel="0" collapsed="false">
      <c r="A241" s="1" t="s">
        <v>34</v>
      </c>
      <c r="B241" s="1" t="s">
        <v>34</v>
      </c>
      <c r="C241" s="1" t="s">
        <v>35</v>
      </c>
      <c r="D241" s="1" t="n">
        <f aca="false">6.623/1000</f>
        <v>0.006623</v>
      </c>
      <c r="E241" s="1" t="s">
        <v>36</v>
      </c>
      <c r="F241" s="1" t="s">
        <v>22</v>
      </c>
      <c r="G241" s="1" t="s">
        <v>30</v>
      </c>
      <c r="H241" s="1" t="s">
        <v>24</v>
      </c>
      <c r="I241" s="1" t="s">
        <v>113</v>
      </c>
      <c r="J241" s="1" t="n">
        <v>2</v>
      </c>
      <c r="K241" s="1" t="n">
        <f aca="false">LN(D241)</f>
        <v>-5.0172068394793</v>
      </c>
      <c r="L241" s="1" t="n">
        <v>0.0374165738677394</v>
      </c>
    </row>
    <row r="243" customFormat="false" ht="13.5" hidden="false" customHeight="false" outlineLevel="0" collapsed="false">
      <c r="A243" s="1" t="s">
        <v>2</v>
      </c>
      <c r="B243" s="1" t="s">
        <v>114</v>
      </c>
    </row>
    <row r="244" customFormat="false" ht="13.5" hidden="false" customHeight="false" outlineLevel="0" collapsed="false">
      <c r="A244" s="1" t="s">
        <v>4</v>
      </c>
      <c r="B244" s="1" t="s">
        <v>115</v>
      </c>
    </row>
    <row r="245" customFormat="false" ht="13.5" hidden="false" customHeight="false" outlineLevel="0" collapsed="false">
      <c r="A245" s="1" t="s">
        <v>6</v>
      </c>
      <c r="B245" s="1" t="s">
        <v>114</v>
      </c>
    </row>
    <row r="246" customFormat="false" ht="13.5" hidden="false" customHeight="false" outlineLevel="0" collapsed="false">
      <c r="A246" s="1" t="s">
        <v>8</v>
      </c>
      <c r="B246" s="1" t="s">
        <v>9</v>
      </c>
    </row>
    <row r="247" customFormat="false" ht="13.5" hidden="false" customHeight="false" outlineLevel="0" collapsed="false">
      <c r="A247" s="1" t="s">
        <v>10</v>
      </c>
      <c r="B247" s="1" t="n">
        <v>1</v>
      </c>
    </row>
    <row r="248" customFormat="false" ht="13.5" hidden="false" customHeight="false" outlineLevel="0" collapsed="false">
      <c r="A248" s="1" t="s">
        <v>11</v>
      </c>
      <c r="B248" s="1" t="s">
        <v>12</v>
      </c>
    </row>
    <row r="249" customFormat="false" ht="13.5" hidden="false" customHeight="false" outlineLevel="0" collapsed="false">
      <c r="A249" s="1" t="s">
        <v>13</v>
      </c>
      <c r="B249" s="1" t="n">
        <v>1</v>
      </c>
    </row>
    <row r="250" customFormat="false" ht="13.5" hidden="false" customHeight="false" outlineLevel="0" collapsed="false">
      <c r="A250" s="1" t="s">
        <v>14</v>
      </c>
    </row>
    <row r="251" customFormat="false" ht="13.5" hidden="false" customHeight="false" outlineLevel="0" collapsed="false">
      <c r="A251" s="1" t="s">
        <v>15</v>
      </c>
      <c r="B251" s="1" t="s">
        <v>4</v>
      </c>
      <c r="C251" s="1" t="s">
        <v>8</v>
      </c>
      <c r="D251" s="1" t="s">
        <v>10</v>
      </c>
      <c r="E251" s="1" t="s">
        <v>11</v>
      </c>
      <c r="F251" s="1" t="s">
        <v>0</v>
      </c>
      <c r="G251" s="1" t="s">
        <v>16</v>
      </c>
      <c r="H251" s="1" t="s">
        <v>17</v>
      </c>
      <c r="I251" s="1" t="s">
        <v>18</v>
      </c>
      <c r="J251" s="1" t="s">
        <v>19</v>
      </c>
      <c r="K251" s="1" t="s">
        <v>20</v>
      </c>
      <c r="L251" s="1" t="s">
        <v>21</v>
      </c>
    </row>
    <row r="252" customFormat="false" ht="13.5" hidden="false" customHeight="false" outlineLevel="0" collapsed="false">
      <c r="A252" s="1" t="str">
        <f aca="false">B243</f>
        <v>DZOAB, B, PVI</v>
      </c>
      <c r="B252" s="1" t="str">
        <f aca="false">B244</f>
        <v>pavement, complete</v>
      </c>
      <c r="C252" s="1" t="s">
        <v>9</v>
      </c>
      <c r="D252" s="1" t="n">
        <v>1</v>
      </c>
      <c r="E252" s="1" t="s">
        <v>12</v>
      </c>
      <c r="F252" s="1" t="s">
        <v>22</v>
      </c>
      <c r="G252" s="1" t="s">
        <v>23</v>
      </c>
      <c r="H252" s="1" t="s">
        <v>24</v>
      </c>
      <c r="J252" s="1" t="n">
        <v>0</v>
      </c>
    </row>
    <row r="253" customFormat="false" ht="13.5" hidden="false" customHeight="false" outlineLevel="0" collapsed="false">
      <c r="A253" s="1" t="str">
        <f aca="false">A63</f>
        <v>A1, pavement, materials, B</v>
      </c>
      <c r="B253" s="1" t="str">
        <f aca="false">B63</f>
        <v>A1, pavement, materials</v>
      </c>
      <c r="C253" s="1" t="str">
        <f aca="false">C63</f>
        <v>NL</v>
      </c>
      <c r="D253" s="1" t="n">
        <v>1</v>
      </c>
      <c r="E253" s="1" t="s">
        <v>12</v>
      </c>
      <c r="F253" s="1" t="s">
        <v>22</v>
      </c>
      <c r="G253" s="1" t="s">
        <v>30</v>
      </c>
      <c r="H253" s="1" t="s">
        <v>24</v>
      </c>
      <c r="J253" s="1" t="n">
        <v>0</v>
      </c>
    </row>
    <row r="254" customFormat="false" ht="13.5" hidden="false" customHeight="false" outlineLevel="0" collapsed="false">
      <c r="A254" s="1" t="str">
        <f aca="false">A81</f>
        <v>A2, pavement, transport to plant, B</v>
      </c>
      <c r="B254" s="1" t="str">
        <f aca="false">B81</f>
        <v>A2, pavement, transport to plant</v>
      </c>
      <c r="C254" s="1" t="str">
        <f aca="false">C81</f>
        <v>NL</v>
      </c>
      <c r="D254" s="1" t="n">
        <v>1</v>
      </c>
      <c r="E254" s="1" t="s">
        <v>12</v>
      </c>
      <c r="F254" s="1" t="s">
        <v>22</v>
      </c>
      <c r="G254" s="1" t="s">
        <v>30</v>
      </c>
      <c r="H254" s="1" t="s">
        <v>24</v>
      </c>
      <c r="J254" s="1" t="n">
        <v>0</v>
      </c>
    </row>
    <row r="255" customFormat="false" ht="13.5" hidden="false" customHeight="false" outlineLevel="0" collapsed="false">
      <c r="A255" s="1" t="str">
        <f aca="false">A102</f>
        <v>A3, pavement, production, B</v>
      </c>
      <c r="B255" s="1" t="str">
        <f aca="false">B102</f>
        <v>A3, pavement, production</v>
      </c>
      <c r="C255" s="1" t="str">
        <f aca="false">C102</f>
        <v>NL</v>
      </c>
      <c r="D255" s="1" t="n">
        <v>1</v>
      </c>
      <c r="E255" s="1" t="s">
        <v>12</v>
      </c>
      <c r="F255" s="1" t="s">
        <v>22</v>
      </c>
      <c r="G255" s="1" t="s">
        <v>30</v>
      </c>
      <c r="H255" s="1" t="s">
        <v>24</v>
      </c>
      <c r="J255" s="1" t="n">
        <v>0</v>
      </c>
    </row>
    <row r="256" customFormat="false" ht="13.5" hidden="false" customHeight="false" outlineLevel="0" collapsed="false">
      <c r="A256" s="1" t="str">
        <f aca="false">A175</f>
        <v>A4, pavement, transport to site</v>
      </c>
      <c r="B256" s="1" t="str">
        <f aca="false">B175</f>
        <v>A4, pavement, transport to site</v>
      </c>
      <c r="C256" s="1" t="str">
        <f aca="false">C175</f>
        <v>NL</v>
      </c>
      <c r="D256" s="1" t="n">
        <v>1</v>
      </c>
      <c r="E256" s="1" t="s">
        <v>12</v>
      </c>
      <c r="F256" s="1" t="s">
        <v>22</v>
      </c>
      <c r="G256" s="1" t="s">
        <v>30</v>
      </c>
      <c r="H256" s="1" t="s">
        <v>24</v>
      </c>
      <c r="J256" s="1" t="n">
        <v>0</v>
      </c>
    </row>
    <row r="257" customFormat="false" ht="13.5" hidden="false" customHeight="false" outlineLevel="0" collapsed="false">
      <c r="A257" s="1" t="str">
        <f aca="false">A188</f>
        <v>A5, pavement, construction</v>
      </c>
      <c r="B257" s="1" t="str">
        <f aca="false">B188</f>
        <v>A5, pavement, construction</v>
      </c>
      <c r="C257" s="1" t="str">
        <f aca="false">C188</f>
        <v>NL</v>
      </c>
      <c r="D257" s="1" t="n">
        <v>1</v>
      </c>
      <c r="E257" s="1" t="s">
        <v>12</v>
      </c>
      <c r="F257" s="1" t="s">
        <v>22</v>
      </c>
      <c r="G257" s="1" t="s">
        <v>30</v>
      </c>
      <c r="H257" s="1" t="s">
        <v>24</v>
      </c>
      <c r="J257" s="1" t="n">
        <v>0</v>
      </c>
    </row>
    <row r="258" customFormat="false" ht="13.5" hidden="false" customHeight="false" outlineLevel="0" collapsed="false">
      <c r="A258" s="1" t="str">
        <f aca="false">A200</f>
        <v>B, pavement, use</v>
      </c>
      <c r="B258" s="1" t="str">
        <f aca="false">B200</f>
        <v>B, pavement, use</v>
      </c>
      <c r="C258" s="1" t="str">
        <f aca="false">C200</f>
        <v>NL</v>
      </c>
      <c r="D258" s="1" t="n">
        <v>1</v>
      </c>
      <c r="E258" s="1" t="s">
        <v>12</v>
      </c>
      <c r="F258" s="1" t="s">
        <v>22</v>
      </c>
      <c r="G258" s="1" t="s">
        <v>30</v>
      </c>
      <c r="H258" s="1" t="s">
        <v>24</v>
      </c>
      <c r="J258" s="1" t="n">
        <v>0</v>
      </c>
    </row>
    <row r="259" customFormat="false" ht="13.5" hidden="false" customHeight="false" outlineLevel="0" collapsed="false">
      <c r="A259" s="1" t="str">
        <f aca="false">A214</f>
        <v>C1, pavement, demolition</v>
      </c>
      <c r="B259" s="1" t="str">
        <f aca="false">B214</f>
        <v>C1, pavement, demolition</v>
      </c>
      <c r="C259" s="1" t="str">
        <f aca="false">C214</f>
        <v>NL</v>
      </c>
      <c r="D259" s="1" t="n">
        <v>1</v>
      </c>
      <c r="E259" s="1" t="s">
        <v>12</v>
      </c>
      <c r="F259" s="1" t="s">
        <v>22</v>
      </c>
      <c r="G259" s="1" t="s">
        <v>30</v>
      </c>
      <c r="H259" s="1" t="s">
        <v>24</v>
      </c>
      <c r="J259" s="1" t="n">
        <v>0</v>
      </c>
    </row>
    <row r="260" customFormat="false" ht="13.5" hidden="false" customHeight="false" outlineLevel="0" collapsed="false">
      <c r="A260" s="1" t="str">
        <f aca="false">A226</f>
        <v>C2, pavement, transport to processing</v>
      </c>
      <c r="B260" s="1" t="str">
        <f aca="false">B226</f>
        <v>C2, pavement, transport to processing</v>
      </c>
      <c r="C260" s="1" t="str">
        <f aca="false">C226</f>
        <v>NL</v>
      </c>
      <c r="D260" s="1" t="n">
        <v>1</v>
      </c>
      <c r="E260" s="1" t="s">
        <v>12</v>
      </c>
      <c r="F260" s="1" t="s">
        <v>22</v>
      </c>
      <c r="G260" s="1" t="s">
        <v>30</v>
      </c>
      <c r="H260" s="1" t="s">
        <v>24</v>
      </c>
      <c r="J260" s="1" t="n">
        <v>0</v>
      </c>
    </row>
    <row r="261" customFormat="false" ht="13.5" hidden="false" customHeight="false" outlineLevel="0" collapsed="false">
      <c r="A261" s="1" t="str">
        <f aca="false">A239</f>
        <v>C3, pavement, processing</v>
      </c>
      <c r="B261" s="1" t="str">
        <f aca="false">B239</f>
        <v>C3, pavement, processing</v>
      </c>
      <c r="C261" s="1" t="str">
        <f aca="false">C239</f>
        <v>NL</v>
      </c>
      <c r="D261" s="1" t="n">
        <v>1</v>
      </c>
      <c r="E261" s="1" t="s">
        <v>12</v>
      </c>
      <c r="F261" s="1" t="s">
        <v>22</v>
      </c>
      <c r="G261" s="1" t="s">
        <v>30</v>
      </c>
      <c r="H261" s="1" t="s">
        <v>24</v>
      </c>
      <c r="J261" s="1" t="n">
        <v>0</v>
      </c>
    </row>
    <row r="263" customFormat="false" ht="13.5" hidden="false" customHeight="false" outlineLevel="0" collapsed="false">
      <c r="A263" s="1" t="s">
        <v>2</v>
      </c>
      <c r="B263" s="1" t="s">
        <v>116</v>
      </c>
    </row>
    <row r="264" customFormat="false" ht="13.5" hidden="false" customHeight="false" outlineLevel="0" collapsed="false">
      <c r="A264" s="1" t="s">
        <v>4</v>
      </c>
      <c r="B264" s="1" t="s">
        <v>115</v>
      </c>
    </row>
    <row r="265" customFormat="false" ht="13.5" hidden="false" customHeight="false" outlineLevel="0" collapsed="false">
      <c r="A265" s="1" t="s">
        <v>6</v>
      </c>
      <c r="B265" s="1" t="s">
        <v>116</v>
      </c>
    </row>
    <row r="266" customFormat="false" ht="13.5" hidden="false" customHeight="false" outlineLevel="0" collapsed="false">
      <c r="A266" s="1" t="s">
        <v>8</v>
      </c>
      <c r="B266" s="1" t="s">
        <v>9</v>
      </c>
    </row>
    <row r="267" customFormat="false" ht="13.5" hidden="false" customHeight="false" outlineLevel="0" collapsed="false">
      <c r="A267" s="1" t="s">
        <v>10</v>
      </c>
      <c r="B267" s="1" t="n">
        <v>1</v>
      </c>
    </row>
    <row r="268" customFormat="false" ht="13.5" hidden="false" customHeight="false" outlineLevel="0" collapsed="false">
      <c r="A268" s="1" t="s">
        <v>11</v>
      </c>
      <c r="B268" s="1" t="s">
        <v>12</v>
      </c>
    </row>
    <row r="269" customFormat="false" ht="13.5" hidden="false" customHeight="false" outlineLevel="0" collapsed="false">
      <c r="A269" s="1" t="s">
        <v>13</v>
      </c>
      <c r="B269" s="1" t="n">
        <v>1</v>
      </c>
    </row>
    <row r="270" customFormat="false" ht="13.5" hidden="false" customHeight="false" outlineLevel="0" collapsed="false">
      <c r="A270" s="1" t="s">
        <v>14</v>
      </c>
    </row>
    <row r="271" customFormat="false" ht="13.5" hidden="false" customHeight="false" outlineLevel="0" collapsed="false">
      <c r="A271" s="1" t="s">
        <v>15</v>
      </c>
      <c r="B271" s="1" t="s">
        <v>4</v>
      </c>
      <c r="C271" s="1" t="s">
        <v>8</v>
      </c>
      <c r="D271" s="1" t="s">
        <v>10</v>
      </c>
      <c r="E271" s="1" t="s">
        <v>11</v>
      </c>
      <c r="F271" s="1" t="s">
        <v>0</v>
      </c>
      <c r="G271" s="1" t="s">
        <v>16</v>
      </c>
      <c r="H271" s="1" t="s">
        <v>17</v>
      </c>
      <c r="I271" s="1" t="s">
        <v>18</v>
      </c>
      <c r="J271" s="1" t="s">
        <v>19</v>
      </c>
      <c r="K271" s="1" t="s">
        <v>20</v>
      </c>
      <c r="L271" s="1" t="s">
        <v>21</v>
      </c>
    </row>
    <row r="272" customFormat="false" ht="13.5" hidden="false" customHeight="false" outlineLevel="0" collapsed="false">
      <c r="A272" s="1" t="str">
        <f aca="false">B263</f>
        <v>DZOAB, A, PVI</v>
      </c>
      <c r="B272" s="1" t="str">
        <f aca="false">B264</f>
        <v>pavement, complete</v>
      </c>
      <c r="C272" s="1" t="s">
        <v>9</v>
      </c>
      <c r="D272" s="1" t="n">
        <v>1</v>
      </c>
      <c r="E272" s="1" t="s">
        <v>12</v>
      </c>
      <c r="F272" s="1" t="s">
        <v>22</v>
      </c>
      <c r="G272" s="1" t="s">
        <v>23</v>
      </c>
      <c r="J272" s="1" t="n">
        <v>0</v>
      </c>
    </row>
    <row r="273" customFormat="false" ht="13.5" hidden="false" customHeight="false" outlineLevel="0" collapsed="false">
      <c r="A273" s="1" t="str">
        <f aca="false">A119</f>
        <v>A1, pavement, materials, A</v>
      </c>
      <c r="B273" s="1" t="str">
        <f aca="false">B119</f>
        <v>A1, pavement, materials</v>
      </c>
      <c r="C273" s="1" t="str">
        <f aca="false">C119</f>
        <v>NL</v>
      </c>
      <c r="D273" s="1" t="n">
        <f aca="false">D253</f>
        <v>1</v>
      </c>
      <c r="E273" s="1" t="str">
        <f aca="false">E253</f>
        <v>kilogram</v>
      </c>
      <c r="F273" s="1" t="str">
        <f aca="false">F253</f>
        <v>ecoinvent-391-cutoff</v>
      </c>
      <c r="G273" s="1" t="str">
        <f aca="false">G253</f>
        <v>technosphere</v>
      </c>
      <c r="H273" s="1" t="str">
        <f aca="false">H253</f>
        <v>(unknown)</v>
      </c>
      <c r="I273" s="1" t="n">
        <f aca="false">I253</f>
        <v>0</v>
      </c>
      <c r="J273" s="1" t="n">
        <f aca="false">J253</f>
        <v>0</v>
      </c>
    </row>
    <row r="274" customFormat="false" ht="13.5" hidden="false" customHeight="false" outlineLevel="0" collapsed="false">
      <c r="A274" s="1" t="str">
        <f aca="false">A137</f>
        <v>A2, pavement, transport to plant, A</v>
      </c>
      <c r="B274" s="1" t="str">
        <f aca="false">B137</f>
        <v>A2, pavement, transport to plant</v>
      </c>
      <c r="C274" s="1" t="str">
        <f aca="false">C137</f>
        <v>NL</v>
      </c>
      <c r="D274" s="1" t="n">
        <f aca="false">D254</f>
        <v>1</v>
      </c>
      <c r="E274" s="1" t="str">
        <f aca="false">E254</f>
        <v>kilogram</v>
      </c>
      <c r="F274" s="1" t="str">
        <f aca="false">F254</f>
        <v>ecoinvent-391-cutoff</v>
      </c>
      <c r="G274" s="1" t="str">
        <f aca="false">G254</f>
        <v>technosphere</v>
      </c>
      <c r="H274" s="1" t="str">
        <f aca="false">H254</f>
        <v>(unknown)</v>
      </c>
      <c r="I274" s="1" t="n">
        <f aca="false">I254</f>
        <v>0</v>
      </c>
      <c r="J274" s="1" t="n">
        <f aca="false">J254</f>
        <v>0</v>
      </c>
    </row>
    <row r="275" customFormat="false" ht="13.5" hidden="false" customHeight="false" outlineLevel="0" collapsed="false">
      <c r="A275" s="1" t="str">
        <f aca="false">A158</f>
        <v>A3, pavement, production, A</v>
      </c>
      <c r="B275" s="1" t="str">
        <f aca="false">B158</f>
        <v>A3, pavement, production</v>
      </c>
      <c r="C275" s="1" t="str">
        <f aca="false">C158</f>
        <v>NL</v>
      </c>
      <c r="D275" s="1" t="n">
        <f aca="false">D255</f>
        <v>1</v>
      </c>
      <c r="E275" s="1" t="str">
        <f aca="false">E255</f>
        <v>kilogram</v>
      </c>
      <c r="F275" s="1" t="str">
        <f aca="false">F255</f>
        <v>ecoinvent-391-cutoff</v>
      </c>
      <c r="G275" s="1" t="str">
        <f aca="false">G255</f>
        <v>technosphere</v>
      </c>
      <c r="H275" s="1" t="str">
        <f aca="false">H255</f>
        <v>(unknown)</v>
      </c>
      <c r="I275" s="1" t="n">
        <f aca="false">I255</f>
        <v>0</v>
      </c>
      <c r="J275" s="1" t="n">
        <f aca="false">J255</f>
        <v>0</v>
      </c>
    </row>
    <row r="276" customFormat="false" ht="13.5" hidden="false" customHeight="false" outlineLevel="0" collapsed="false">
      <c r="A276" s="1" t="str">
        <f aca="false">A256</f>
        <v>A4, pavement, transport to site</v>
      </c>
      <c r="B276" s="1" t="str">
        <f aca="false">B256</f>
        <v>A4, pavement, transport to site</v>
      </c>
      <c r="C276" s="1" t="str">
        <f aca="false">C256</f>
        <v>NL</v>
      </c>
      <c r="D276" s="1" t="n">
        <f aca="false">D256</f>
        <v>1</v>
      </c>
      <c r="E276" s="1" t="str">
        <f aca="false">E256</f>
        <v>kilogram</v>
      </c>
      <c r="F276" s="1" t="str">
        <f aca="false">F256</f>
        <v>ecoinvent-391-cutoff</v>
      </c>
      <c r="G276" s="1" t="str">
        <f aca="false">G256</f>
        <v>technosphere</v>
      </c>
      <c r="H276" s="1" t="str">
        <f aca="false">H256</f>
        <v>(unknown)</v>
      </c>
      <c r="I276" s="1" t="n">
        <f aca="false">I256</f>
        <v>0</v>
      </c>
      <c r="J276" s="1" t="n">
        <f aca="false">J256</f>
        <v>0</v>
      </c>
    </row>
    <row r="277" customFormat="false" ht="13.5" hidden="false" customHeight="false" outlineLevel="0" collapsed="false">
      <c r="A277" s="1" t="str">
        <f aca="false">A257</f>
        <v>A5, pavement, construction</v>
      </c>
      <c r="B277" s="1" t="str">
        <f aca="false">B257</f>
        <v>A5, pavement, construction</v>
      </c>
      <c r="C277" s="1" t="str">
        <f aca="false">C257</f>
        <v>NL</v>
      </c>
      <c r="D277" s="1" t="n">
        <f aca="false">D257</f>
        <v>1</v>
      </c>
      <c r="E277" s="1" t="str">
        <f aca="false">E257</f>
        <v>kilogram</v>
      </c>
      <c r="F277" s="1" t="str">
        <f aca="false">F257</f>
        <v>ecoinvent-391-cutoff</v>
      </c>
      <c r="G277" s="1" t="str">
        <f aca="false">G257</f>
        <v>technosphere</v>
      </c>
      <c r="H277" s="1" t="str">
        <f aca="false">H257</f>
        <v>(unknown)</v>
      </c>
      <c r="I277" s="1" t="n">
        <f aca="false">I257</f>
        <v>0</v>
      </c>
      <c r="J277" s="1" t="n">
        <f aca="false">J257</f>
        <v>0</v>
      </c>
    </row>
    <row r="278" customFormat="false" ht="13.5" hidden="false" customHeight="false" outlineLevel="0" collapsed="false">
      <c r="A278" s="1" t="str">
        <f aca="false">A258</f>
        <v>B, pavement, use</v>
      </c>
      <c r="B278" s="1" t="str">
        <f aca="false">B258</f>
        <v>B, pavement, use</v>
      </c>
      <c r="C278" s="1" t="str">
        <f aca="false">C258</f>
        <v>NL</v>
      </c>
      <c r="D278" s="1" t="n">
        <f aca="false">D258</f>
        <v>1</v>
      </c>
      <c r="E278" s="1" t="str">
        <f aca="false">E258</f>
        <v>kilogram</v>
      </c>
      <c r="F278" s="1" t="str">
        <f aca="false">F258</f>
        <v>ecoinvent-391-cutoff</v>
      </c>
      <c r="G278" s="1" t="str">
        <f aca="false">G258</f>
        <v>technosphere</v>
      </c>
      <c r="H278" s="1" t="str">
        <f aca="false">H258</f>
        <v>(unknown)</v>
      </c>
      <c r="I278" s="1" t="n">
        <f aca="false">I258</f>
        <v>0</v>
      </c>
      <c r="J278" s="1" t="n">
        <f aca="false">J258</f>
        <v>0</v>
      </c>
    </row>
    <row r="279" customFormat="false" ht="13.5" hidden="false" customHeight="false" outlineLevel="0" collapsed="false">
      <c r="A279" s="1" t="str">
        <f aca="false">A259</f>
        <v>C1, pavement, demolition</v>
      </c>
      <c r="B279" s="1" t="str">
        <f aca="false">B259</f>
        <v>C1, pavement, demolition</v>
      </c>
      <c r="C279" s="1" t="str">
        <f aca="false">C259</f>
        <v>NL</v>
      </c>
      <c r="D279" s="1" t="n">
        <f aca="false">D259</f>
        <v>1</v>
      </c>
      <c r="E279" s="1" t="str">
        <f aca="false">E259</f>
        <v>kilogram</v>
      </c>
      <c r="F279" s="1" t="str">
        <f aca="false">F259</f>
        <v>ecoinvent-391-cutoff</v>
      </c>
      <c r="G279" s="1" t="str">
        <f aca="false">G259</f>
        <v>technosphere</v>
      </c>
      <c r="H279" s="1" t="str">
        <f aca="false">H259</f>
        <v>(unknown)</v>
      </c>
      <c r="I279" s="1" t="n">
        <f aca="false">I259</f>
        <v>0</v>
      </c>
      <c r="J279" s="1" t="n">
        <f aca="false">J259</f>
        <v>0</v>
      </c>
    </row>
    <row r="280" customFormat="false" ht="13.5" hidden="false" customHeight="false" outlineLevel="0" collapsed="false">
      <c r="A280" s="1" t="str">
        <f aca="false">A260</f>
        <v>C2, pavement, transport to processing</v>
      </c>
      <c r="B280" s="1" t="str">
        <f aca="false">B260</f>
        <v>C2, pavement, transport to processing</v>
      </c>
      <c r="C280" s="1" t="str">
        <f aca="false">C260</f>
        <v>NL</v>
      </c>
      <c r="D280" s="1" t="n">
        <f aca="false">D260</f>
        <v>1</v>
      </c>
      <c r="E280" s="1" t="str">
        <f aca="false">E260</f>
        <v>kilogram</v>
      </c>
      <c r="F280" s="1" t="str">
        <f aca="false">F260</f>
        <v>ecoinvent-391-cutoff</v>
      </c>
      <c r="G280" s="1" t="str">
        <f aca="false">G260</f>
        <v>technosphere</v>
      </c>
      <c r="H280" s="1" t="str">
        <f aca="false">H260</f>
        <v>(unknown)</v>
      </c>
      <c r="I280" s="1" t="n">
        <f aca="false">I260</f>
        <v>0</v>
      </c>
      <c r="J280" s="1" t="n">
        <f aca="false">J260</f>
        <v>0</v>
      </c>
    </row>
    <row r="281" customFormat="false" ht="13.5" hidden="false" customHeight="false" outlineLevel="0" collapsed="false">
      <c r="A281" s="1" t="str">
        <f aca="false">A261</f>
        <v>C3, pavement, processing</v>
      </c>
      <c r="B281" s="1" t="str">
        <f aca="false">B261</f>
        <v>C3, pavement, processing</v>
      </c>
      <c r="C281" s="1" t="str">
        <f aca="false">C261</f>
        <v>NL</v>
      </c>
      <c r="D281" s="1" t="n">
        <f aca="false">D261</f>
        <v>1</v>
      </c>
      <c r="E281" s="1" t="str">
        <f aca="false">E261</f>
        <v>kilogram</v>
      </c>
      <c r="F281" s="1" t="str">
        <f aca="false">F261</f>
        <v>ecoinvent-391-cutoff</v>
      </c>
      <c r="G281" s="1" t="str">
        <f aca="false">G261</f>
        <v>technosphere</v>
      </c>
      <c r="H281" s="1" t="str">
        <f aca="false">H261</f>
        <v>(unknown)</v>
      </c>
      <c r="I281" s="1" t="n">
        <f aca="false">I261</f>
        <v>0</v>
      </c>
      <c r="J281" s="1" t="n">
        <f aca="false">J261</f>
        <v>0</v>
      </c>
    </row>
    <row r="283" customFormat="false" ht="13.5" hidden="false" customHeight="false" outlineLevel="0" collapsed="false">
      <c r="A283" s="1" t="s">
        <v>2</v>
      </c>
      <c r="B283" s="1" t="s">
        <v>117</v>
      </c>
    </row>
    <row r="284" customFormat="false" ht="13.5" hidden="false" customHeight="false" outlineLevel="0" collapsed="false">
      <c r="A284" s="1" t="s">
        <v>4</v>
      </c>
      <c r="B284" s="1" t="s">
        <v>115</v>
      </c>
    </row>
    <row r="285" customFormat="false" ht="13.5" hidden="false" customHeight="false" outlineLevel="0" collapsed="false">
      <c r="A285" s="1" t="s">
        <v>6</v>
      </c>
      <c r="B285" s="1" t="s">
        <v>117</v>
      </c>
    </row>
    <row r="286" customFormat="false" ht="13.5" hidden="false" customHeight="false" outlineLevel="0" collapsed="false">
      <c r="A286" s="1" t="s">
        <v>8</v>
      </c>
      <c r="B286" s="1" t="s">
        <v>9</v>
      </c>
    </row>
    <row r="287" customFormat="false" ht="13.5" hidden="false" customHeight="false" outlineLevel="0" collapsed="false">
      <c r="A287" s="1" t="s">
        <v>10</v>
      </c>
      <c r="B287" s="1" t="n">
        <v>1</v>
      </c>
    </row>
    <row r="288" customFormat="false" ht="13.5" hidden="false" customHeight="false" outlineLevel="0" collapsed="false">
      <c r="A288" s="1" t="s">
        <v>11</v>
      </c>
      <c r="B288" s="1" t="s">
        <v>12</v>
      </c>
    </row>
    <row r="289" customFormat="false" ht="13.5" hidden="false" customHeight="false" outlineLevel="0" collapsed="false">
      <c r="A289" s="1" t="s">
        <v>13</v>
      </c>
      <c r="B289" s="1" t="n">
        <v>1</v>
      </c>
    </row>
    <row r="290" customFormat="false" ht="13.5" hidden="false" customHeight="false" outlineLevel="0" collapsed="false">
      <c r="A290" s="1" t="s">
        <v>14</v>
      </c>
    </row>
    <row r="291" customFormat="false" ht="13.5" hidden="false" customHeight="false" outlineLevel="0" collapsed="false">
      <c r="A291" s="1" t="s">
        <v>15</v>
      </c>
      <c r="B291" s="1" t="s">
        <v>4</v>
      </c>
      <c r="C291" s="1" t="s">
        <v>8</v>
      </c>
      <c r="D291" s="1" t="s">
        <v>10</v>
      </c>
      <c r="E291" s="1" t="s">
        <v>11</v>
      </c>
      <c r="F291" s="1" t="s">
        <v>0</v>
      </c>
      <c r="G291" s="1" t="s">
        <v>16</v>
      </c>
      <c r="H291" s="1" t="s">
        <v>17</v>
      </c>
      <c r="I291" s="1" t="s">
        <v>18</v>
      </c>
      <c r="J291" s="1" t="s">
        <v>19</v>
      </c>
      <c r="K291" s="1" t="s">
        <v>20</v>
      </c>
      <c r="L291" s="1" t="s">
        <v>21</v>
      </c>
    </row>
    <row r="292" customFormat="false" ht="13.5" hidden="false" customHeight="false" outlineLevel="0" collapsed="false">
      <c r="A292" s="1" t="str">
        <f aca="false">B283</f>
        <v>DZOAB, B</v>
      </c>
      <c r="B292" s="1" t="str">
        <f aca="false">B284</f>
        <v>pavement, complete</v>
      </c>
      <c r="C292" s="1" t="s">
        <v>9</v>
      </c>
      <c r="D292" s="1" t="n">
        <v>1</v>
      </c>
      <c r="E292" s="1" t="s">
        <v>12</v>
      </c>
      <c r="F292" s="1" t="s">
        <v>22</v>
      </c>
      <c r="G292" s="1" t="s">
        <v>23</v>
      </c>
      <c r="H292" s="1" t="s">
        <v>24</v>
      </c>
      <c r="J292" s="1" t="n">
        <v>0</v>
      </c>
    </row>
    <row r="293" customFormat="false" ht="13.5" hidden="false" customHeight="false" outlineLevel="0" collapsed="false">
      <c r="A293" s="1" t="str">
        <f aca="false">A253</f>
        <v>A1, pavement, materials, B</v>
      </c>
      <c r="B293" s="1" t="str">
        <f aca="false">B253</f>
        <v>A1, pavement, materials</v>
      </c>
      <c r="C293" s="1" t="str">
        <f aca="false">C253</f>
        <v>NL</v>
      </c>
      <c r="D293" s="1" t="n">
        <f aca="false">D253</f>
        <v>1</v>
      </c>
      <c r="E293" s="1" t="str">
        <f aca="false">E253</f>
        <v>kilogram</v>
      </c>
      <c r="F293" s="1" t="str">
        <f aca="false">F253</f>
        <v>ecoinvent-391-cutoff</v>
      </c>
      <c r="G293" s="1" t="str">
        <f aca="false">G253</f>
        <v>technosphere</v>
      </c>
      <c r="H293" s="1" t="str">
        <f aca="false">H253</f>
        <v>(unknown)</v>
      </c>
      <c r="J293" s="1" t="n">
        <f aca="false">J253</f>
        <v>0</v>
      </c>
    </row>
    <row r="294" customFormat="false" ht="13.5" hidden="false" customHeight="false" outlineLevel="0" collapsed="false">
      <c r="A294" s="1" t="str">
        <f aca="false">A254</f>
        <v>A2, pavement, transport to plant, B</v>
      </c>
      <c r="B294" s="1" t="str">
        <f aca="false">B254</f>
        <v>A2, pavement, transport to plant</v>
      </c>
      <c r="C294" s="1" t="str">
        <f aca="false">C254</f>
        <v>NL</v>
      </c>
      <c r="D294" s="1" t="n">
        <f aca="false">D254</f>
        <v>1</v>
      </c>
      <c r="E294" s="1" t="str">
        <f aca="false">E254</f>
        <v>kilogram</v>
      </c>
      <c r="F294" s="1" t="str">
        <f aca="false">F254</f>
        <v>ecoinvent-391-cutoff</v>
      </c>
      <c r="G294" s="1" t="str">
        <f aca="false">G254</f>
        <v>technosphere</v>
      </c>
      <c r="H294" s="1" t="str">
        <f aca="false">H254</f>
        <v>(unknown)</v>
      </c>
      <c r="J294" s="1" t="n">
        <f aca="false">J254</f>
        <v>0</v>
      </c>
    </row>
    <row r="295" customFormat="false" ht="13.5" hidden="false" customHeight="false" outlineLevel="0" collapsed="false">
      <c r="A295" s="1" t="str">
        <f aca="false">A255</f>
        <v>A3, pavement, production, B</v>
      </c>
      <c r="B295" s="1" t="str">
        <f aca="false">B255</f>
        <v>A3, pavement, production</v>
      </c>
      <c r="C295" s="1" t="str">
        <f aca="false">C255</f>
        <v>NL</v>
      </c>
      <c r="D295" s="1" t="n">
        <f aca="false">D255</f>
        <v>1</v>
      </c>
      <c r="E295" s="1" t="str">
        <f aca="false">E255</f>
        <v>kilogram</v>
      </c>
      <c r="F295" s="1" t="str">
        <f aca="false">F255</f>
        <v>ecoinvent-391-cutoff</v>
      </c>
      <c r="G295" s="1" t="str">
        <f aca="false">G255</f>
        <v>technosphere</v>
      </c>
      <c r="H295" s="1" t="str">
        <f aca="false">H255</f>
        <v>(unknown)</v>
      </c>
      <c r="J295" s="1" t="n">
        <f aca="false">J255</f>
        <v>0</v>
      </c>
    </row>
    <row r="296" customFormat="false" ht="13.5" hidden="false" customHeight="false" outlineLevel="0" collapsed="false">
      <c r="A296" s="1" t="str">
        <f aca="false">A256</f>
        <v>A4, pavement, transport to site</v>
      </c>
      <c r="B296" s="1" t="str">
        <f aca="false">B256</f>
        <v>A4, pavement, transport to site</v>
      </c>
      <c r="C296" s="1" t="str">
        <f aca="false">C256</f>
        <v>NL</v>
      </c>
      <c r="D296" s="1" t="n">
        <f aca="false">D256</f>
        <v>1</v>
      </c>
      <c r="E296" s="1" t="str">
        <f aca="false">E256</f>
        <v>kilogram</v>
      </c>
      <c r="F296" s="1" t="str">
        <f aca="false">F256</f>
        <v>ecoinvent-391-cutoff</v>
      </c>
      <c r="G296" s="1" t="str">
        <f aca="false">G256</f>
        <v>technosphere</v>
      </c>
      <c r="H296" s="1" t="str">
        <f aca="false">H256</f>
        <v>(unknown)</v>
      </c>
      <c r="J296" s="1" t="n">
        <f aca="false">J256</f>
        <v>0</v>
      </c>
    </row>
    <row r="297" customFormat="false" ht="13.5" hidden="false" customHeight="false" outlineLevel="0" collapsed="false">
      <c r="A297" s="1" t="str">
        <f aca="false">A257</f>
        <v>A5, pavement, construction</v>
      </c>
      <c r="B297" s="1" t="str">
        <f aca="false">B257</f>
        <v>A5, pavement, construction</v>
      </c>
      <c r="C297" s="1" t="str">
        <f aca="false">C257</f>
        <v>NL</v>
      </c>
      <c r="D297" s="1" t="n">
        <f aca="false">D257</f>
        <v>1</v>
      </c>
      <c r="E297" s="1" t="str">
        <f aca="false">E257</f>
        <v>kilogram</v>
      </c>
      <c r="F297" s="1" t="str">
        <f aca="false">F257</f>
        <v>ecoinvent-391-cutoff</v>
      </c>
      <c r="G297" s="1" t="str">
        <f aca="false">G257</f>
        <v>technosphere</v>
      </c>
      <c r="H297" s="1" t="str">
        <f aca="false">H257</f>
        <v>(unknown)</v>
      </c>
      <c r="J297" s="1" t="n">
        <f aca="false">J257</f>
        <v>0</v>
      </c>
    </row>
    <row r="298" customFormat="false" ht="13.5" hidden="false" customHeight="false" outlineLevel="0" collapsed="false">
      <c r="A298" s="1" t="str">
        <f aca="false">A259</f>
        <v>C1, pavement, demolition</v>
      </c>
      <c r="B298" s="1" t="str">
        <f aca="false">B259</f>
        <v>C1, pavement, demolition</v>
      </c>
      <c r="C298" s="1" t="str">
        <f aca="false">C259</f>
        <v>NL</v>
      </c>
      <c r="D298" s="1" t="n">
        <f aca="false">D259</f>
        <v>1</v>
      </c>
      <c r="E298" s="1" t="str">
        <f aca="false">E259</f>
        <v>kilogram</v>
      </c>
      <c r="F298" s="1" t="str">
        <f aca="false">F259</f>
        <v>ecoinvent-391-cutoff</v>
      </c>
      <c r="G298" s="1" t="str">
        <f aca="false">G259</f>
        <v>technosphere</v>
      </c>
      <c r="H298" s="1" t="str">
        <f aca="false">H259</f>
        <v>(unknown)</v>
      </c>
      <c r="J298" s="1" t="n">
        <f aca="false">J259</f>
        <v>0</v>
      </c>
    </row>
    <row r="299" customFormat="false" ht="13.5" hidden="false" customHeight="false" outlineLevel="0" collapsed="false">
      <c r="A299" s="1" t="str">
        <f aca="false">A260</f>
        <v>C2, pavement, transport to processing</v>
      </c>
      <c r="B299" s="1" t="str">
        <f aca="false">B260</f>
        <v>C2, pavement, transport to processing</v>
      </c>
      <c r="C299" s="1" t="str">
        <f aca="false">C260</f>
        <v>NL</v>
      </c>
      <c r="D299" s="1" t="n">
        <f aca="false">D260</f>
        <v>1</v>
      </c>
      <c r="E299" s="1" t="str">
        <f aca="false">E260</f>
        <v>kilogram</v>
      </c>
      <c r="F299" s="1" t="str">
        <f aca="false">F260</f>
        <v>ecoinvent-391-cutoff</v>
      </c>
      <c r="G299" s="1" t="str">
        <f aca="false">G260</f>
        <v>technosphere</v>
      </c>
      <c r="H299" s="1" t="str">
        <f aca="false">H260</f>
        <v>(unknown)</v>
      </c>
      <c r="J299" s="1" t="n">
        <f aca="false">J260</f>
        <v>0</v>
      </c>
    </row>
    <row r="300" customFormat="false" ht="13.5" hidden="false" customHeight="false" outlineLevel="0" collapsed="false">
      <c r="A300" s="1" t="str">
        <f aca="false">A261</f>
        <v>C3, pavement, processing</v>
      </c>
      <c r="B300" s="1" t="str">
        <f aca="false">B261</f>
        <v>C3, pavement, processing</v>
      </c>
      <c r="C300" s="1" t="str">
        <f aca="false">C261</f>
        <v>NL</v>
      </c>
      <c r="D300" s="1" t="n">
        <f aca="false">D261</f>
        <v>1</v>
      </c>
      <c r="E300" s="1" t="str">
        <f aca="false">E261</f>
        <v>kilogram</v>
      </c>
      <c r="F300" s="1" t="str">
        <f aca="false">F261</f>
        <v>ecoinvent-391-cutoff</v>
      </c>
      <c r="G300" s="1" t="str">
        <f aca="false">G261</f>
        <v>technosphere</v>
      </c>
      <c r="H300" s="1" t="str">
        <f aca="false">H261</f>
        <v>(unknown)</v>
      </c>
      <c r="J300" s="1" t="n">
        <f aca="false">J261</f>
        <v>0</v>
      </c>
    </row>
    <row r="302" customFormat="false" ht="13.5" hidden="false" customHeight="false" outlineLevel="0" collapsed="false">
      <c r="A302" s="1" t="s">
        <v>2</v>
      </c>
      <c r="B302" s="1" t="s">
        <v>118</v>
      </c>
    </row>
    <row r="303" customFormat="false" ht="13.5" hidden="false" customHeight="false" outlineLevel="0" collapsed="false">
      <c r="A303" s="1" t="s">
        <v>4</v>
      </c>
      <c r="B303" s="1" t="s">
        <v>115</v>
      </c>
    </row>
    <row r="304" customFormat="false" ht="13.5" hidden="false" customHeight="false" outlineLevel="0" collapsed="false">
      <c r="A304" s="1" t="s">
        <v>6</v>
      </c>
      <c r="B304" s="1" t="s">
        <v>118</v>
      </c>
    </row>
    <row r="305" customFormat="false" ht="13.5" hidden="false" customHeight="false" outlineLevel="0" collapsed="false">
      <c r="A305" s="1" t="s">
        <v>8</v>
      </c>
      <c r="B305" s="1" t="s">
        <v>9</v>
      </c>
    </row>
    <row r="306" customFormat="false" ht="13.5" hidden="false" customHeight="false" outlineLevel="0" collapsed="false">
      <c r="A306" s="1" t="s">
        <v>10</v>
      </c>
      <c r="B306" s="1" t="n">
        <v>1</v>
      </c>
    </row>
    <row r="307" customFormat="false" ht="13.5" hidden="false" customHeight="false" outlineLevel="0" collapsed="false">
      <c r="A307" s="1" t="s">
        <v>11</v>
      </c>
      <c r="B307" s="1" t="s">
        <v>12</v>
      </c>
    </row>
    <row r="308" customFormat="false" ht="13.5" hidden="false" customHeight="false" outlineLevel="0" collapsed="false">
      <c r="A308" s="1" t="s">
        <v>13</v>
      </c>
      <c r="B308" s="1" t="n">
        <v>1</v>
      </c>
    </row>
    <row r="309" customFormat="false" ht="13.5" hidden="false" customHeight="false" outlineLevel="0" collapsed="false">
      <c r="A309" s="1" t="s">
        <v>14</v>
      </c>
    </row>
    <row r="310" customFormat="false" ht="13.5" hidden="false" customHeight="false" outlineLevel="0" collapsed="false">
      <c r="A310" s="1" t="s">
        <v>15</v>
      </c>
      <c r="B310" s="1" t="s">
        <v>4</v>
      </c>
      <c r="C310" s="1" t="s">
        <v>8</v>
      </c>
      <c r="D310" s="1" t="s">
        <v>10</v>
      </c>
      <c r="E310" s="1" t="s">
        <v>11</v>
      </c>
      <c r="F310" s="1" t="s">
        <v>0</v>
      </c>
      <c r="G310" s="1" t="s">
        <v>16</v>
      </c>
      <c r="H310" s="1" t="s">
        <v>17</v>
      </c>
      <c r="I310" s="1" t="s">
        <v>18</v>
      </c>
      <c r="J310" s="1" t="s">
        <v>19</v>
      </c>
      <c r="K310" s="1" t="s">
        <v>20</v>
      </c>
      <c r="L310" s="1" t="s">
        <v>21</v>
      </c>
    </row>
    <row r="311" customFormat="false" ht="13.5" hidden="false" customHeight="false" outlineLevel="0" collapsed="false">
      <c r="A311" s="1" t="str">
        <f aca="false">B302</f>
        <v>DZOAB, A</v>
      </c>
      <c r="B311" s="1" t="str">
        <f aca="false">B303</f>
        <v>pavement, complete</v>
      </c>
      <c r="C311" s="1" t="s">
        <v>9</v>
      </c>
      <c r="D311" s="1" t="n">
        <v>1</v>
      </c>
      <c r="E311" s="1" t="s">
        <v>12</v>
      </c>
      <c r="F311" s="1" t="s">
        <v>22</v>
      </c>
      <c r="G311" s="1" t="s">
        <v>23</v>
      </c>
      <c r="H311" s="1" t="s">
        <v>24</v>
      </c>
      <c r="J311" s="1" t="n">
        <v>0</v>
      </c>
    </row>
    <row r="312" customFormat="false" ht="13.5" hidden="false" customHeight="false" outlineLevel="0" collapsed="false">
      <c r="A312" s="1" t="str">
        <f aca="false">A273</f>
        <v>A1, pavement, materials, A</v>
      </c>
      <c r="B312" s="1" t="str">
        <f aca="false">B273</f>
        <v>A1, pavement, materials</v>
      </c>
      <c r="C312" s="1" t="str">
        <f aca="false">C273</f>
        <v>NL</v>
      </c>
      <c r="D312" s="1" t="n">
        <f aca="false">D273</f>
        <v>1</v>
      </c>
      <c r="E312" s="1" t="str">
        <f aca="false">E273</f>
        <v>kilogram</v>
      </c>
      <c r="F312" s="1" t="str">
        <f aca="false">F273</f>
        <v>ecoinvent-391-cutoff</v>
      </c>
      <c r="G312" s="1" t="str">
        <f aca="false">G273</f>
        <v>technosphere</v>
      </c>
      <c r="H312" s="1" t="str">
        <f aca="false">H273</f>
        <v>(unknown)</v>
      </c>
      <c r="J312" s="1" t="n">
        <f aca="false">J273</f>
        <v>0</v>
      </c>
    </row>
    <row r="313" customFormat="false" ht="13.5" hidden="false" customHeight="false" outlineLevel="0" collapsed="false">
      <c r="A313" s="1" t="str">
        <f aca="false">A274</f>
        <v>A2, pavement, transport to plant, A</v>
      </c>
      <c r="B313" s="1" t="str">
        <f aca="false">B274</f>
        <v>A2, pavement, transport to plant</v>
      </c>
      <c r="C313" s="1" t="str">
        <f aca="false">C274</f>
        <v>NL</v>
      </c>
      <c r="D313" s="1" t="n">
        <f aca="false">D274</f>
        <v>1</v>
      </c>
      <c r="E313" s="1" t="str">
        <f aca="false">E274</f>
        <v>kilogram</v>
      </c>
      <c r="F313" s="1" t="str">
        <f aca="false">F274</f>
        <v>ecoinvent-391-cutoff</v>
      </c>
      <c r="G313" s="1" t="str">
        <f aca="false">G274</f>
        <v>technosphere</v>
      </c>
      <c r="H313" s="1" t="str">
        <f aca="false">H274</f>
        <v>(unknown)</v>
      </c>
      <c r="J313" s="1" t="n">
        <f aca="false">J274</f>
        <v>0</v>
      </c>
    </row>
    <row r="314" customFormat="false" ht="13.5" hidden="false" customHeight="false" outlineLevel="0" collapsed="false">
      <c r="A314" s="1" t="str">
        <f aca="false">A275</f>
        <v>A3, pavement, production, A</v>
      </c>
      <c r="B314" s="1" t="str">
        <f aca="false">B275</f>
        <v>A3, pavement, production</v>
      </c>
      <c r="C314" s="1" t="str">
        <f aca="false">C275</f>
        <v>NL</v>
      </c>
      <c r="D314" s="1" t="n">
        <f aca="false">D275</f>
        <v>1</v>
      </c>
      <c r="E314" s="1" t="str">
        <f aca="false">E275</f>
        <v>kilogram</v>
      </c>
      <c r="F314" s="1" t="str">
        <f aca="false">F275</f>
        <v>ecoinvent-391-cutoff</v>
      </c>
      <c r="G314" s="1" t="str">
        <f aca="false">G275</f>
        <v>technosphere</v>
      </c>
      <c r="H314" s="1" t="str">
        <f aca="false">H275</f>
        <v>(unknown)</v>
      </c>
      <c r="J314" s="1" t="n">
        <f aca="false">J275</f>
        <v>0</v>
      </c>
    </row>
    <row r="315" customFormat="false" ht="13.5" hidden="false" customHeight="false" outlineLevel="0" collapsed="false">
      <c r="A315" s="1" t="str">
        <f aca="false">A276</f>
        <v>A4, pavement, transport to site</v>
      </c>
      <c r="B315" s="1" t="str">
        <f aca="false">B276</f>
        <v>A4, pavement, transport to site</v>
      </c>
      <c r="C315" s="1" t="str">
        <f aca="false">C276</f>
        <v>NL</v>
      </c>
      <c r="D315" s="1" t="n">
        <f aca="false">D276</f>
        <v>1</v>
      </c>
      <c r="E315" s="1" t="str">
        <f aca="false">E276</f>
        <v>kilogram</v>
      </c>
      <c r="F315" s="1" t="str">
        <f aca="false">F276</f>
        <v>ecoinvent-391-cutoff</v>
      </c>
      <c r="G315" s="1" t="str">
        <f aca="false">G276</f>
        <v>technosphere</v>
      </c>
      <c r="H315" s="1" t="str">
        <f aca="false">H276</f>
        <v>(unknown)</v>
      </c>
      <c r="J315" s="1" t="n">
        <f aca="false">J276</f>
        <v>0</v>
      </c>
    </row>
    <row r="316" customFormat="false" ht="13.5" hidden="false" customHeight="false" outlineLevel="0" collapsed="false">
      <c r="A316" s="1" t="str">
        <f aca="false">A277</f>
        <v>A5, pavement, construction</v>
      </c>
      <c r="B316" s="1" t="str">
        <f aca="false">B277</f>
        <v>A5, pavement, construction</v>
      </c>
      <c r="C316" s="1" t="str">
        <f aca="false">C277</f>
        <v>NL</v>
      </c>
      <c r="D316" s="1" t="n">
        <f aca="false">D277</f>
        <v>1</v>
      </c>
      <c r="E316" s="1" t="str">
        <f aca="false">E277</f>
        <v>kilogram</v>
      </c>
      <c r="F316" s="1" t="str">
        <f aca="false">F277</f>
        <v>ecoinvent-391-cutoff</v>
      </c>
      <c r="G316" s="1" t="str">
        <f aca="false">G277</f>
        <v>technosphere</v>
      </c>
      <c r="H316" s="1" t="str">
        <f aca="false">H277</f>
        <v>(unknown)</v>
      </c>
      <c r="J316" s="1" t="n">
        <f aca="false">J277</f>
        <v>0</v>
      </c>
    </row>
    <row r="317" customFormat="false" ht="13.5" hidden="false" customHeight="false" outlineLevel="0" collapsed="false">
      <c r="A317" s="1" t="str">
        <f aca="false">A279</f>
        <v>C1, pavement, demolition</v>
      </c>
      <c r="B317" s="1" t="str">
        <f aca="false">B279</f>
        <v>C1, pavement, demolition</v>
      </c>
      <c r="C317" s="1" t="str">
        <f aca="false">C279</f>
        <v>NL</v>
      </c>
      <c r="D317" s="1" t="n">
        <f aca="false">D279</f>
        <v>1</v>
      </c>
      <c r="E317" s="1" t="str">
        <f aca="false">E279</f>
        <v>kilogram</v>
      </c>
      <c r="F317" s="1" t="str">
        <f aca="false">F279</f>
        <v>ecoinvent-391-cutoff</v>
      </c>
      <c r="G317" s="1" t="str">
        <f aca="false">G279</f>
        <v>technosphere</v>
      </c>
      <c r="H317" s="1" t="str">
        <f aca="false">H279</f>
        <v>(unknown)</v>
      </c>
      <c r="J317" s="1" t="n">
        <f aca="false">J279</f>
        <v>0</v>
      </c>
    </row>
    <row r="318" customFormat="false" ht="13.5" hidden="false" customHeight="false" outlineLevel="0" collapsed="false">
      <c r="A318" s="1" t="str">
        <f aca="false">A280</f>
        <v>C2, pavement, transport to processing</v>
      </c>
      <c r="B318" s="1" t="str">
        <f aca="false">B280</f>
        <v>C2, pavement, transport to processing</v>
      </c>
      <c r="C318" s="1" t="str">
        <f aca="false">C280</f>
        <v>NL</v>
      </c>
      <c r="D318" s="1" t="n">
        <f aca="false">D280</f>
        <v>1</v>
      </c>
      <c r="E318" s="1" t="str">
        <f aca="false">E280</f>
        <v>kilogram</v>
      </c>
      <c r="F318" s="1" t="str">
        <f aca="false">F280</f>
        <v>ecoinvent-391-cutoff</v>
      </c>
      <c r="G318" s="1" t="str">
        <f aca="false">G280</f>
        <v>technosphere</v>
      </c>
      <c r="H318" s="1" t="str">
        <f aca="false">H280</f>
        <v>(unknown)</v>
      </c>
      <c r="J318" s="1" t="n">
        <f aca="false">J280</f>
        <v>0</v>
      </c>
    </row>
    <row r="319" customFormat="false" ht="13.5" hidden="false" customHeight="false" outlineLevel="0" collapsed="false">
      <c r="A319" s="1" t="str">
        <f aca="false">A281</f>
        <v>C3, pavement, processing</v>
      </c>
      <c r="B319" s="1" t="str">
        <f aca="false">B281</f>
        <v>C3, pavement, processing</v>
      </c>
      <c r="C319" s="1" t="str">
        <f aca="false">C281</f>
        <v>NL</v>
      </c>
      <c r="D319" s="1" t="n">
        <f aca="false">D281</f>
        <v>1</v>
      </c>
      <c r="E319" s="1" t="str">
        <f aca="false">E281</f>
        <v>kilogram</v>
      </c>
      <c r="F319" s="1" t="str">
        <f aca="false">F281</f>
        <v>ecoinvent-391-cutoff</v>
      </c>
      <c r="G319" s="1" t="str">
        <f aca="false">G281</f>
        <v>technosphere</v>
      </c>
      <c r="H319" s="1" t="str">
        <f aca="false">H281</f>
        <v>(unknown)</v>
      </c>
      <c r="J319" s="1" t="n">
        <f aca="false">J281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2022-11-21T15:52:33Z</dcterms:created>
  <dc:creator/>
  <dc:description/>
  <dc:language>en-GB</dc:language>
  <cp:lastModifiedBy>Tomás NAVARRETE GUTIÉRREZ</cp:lastModifiedBy>
  <dcterms:modified xsi:type="dcterms:W3CDTF">2024-02-20T08:43:52Z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