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ci\Documents\GitHub\thinkinghats\study2\"/>
    </mc:Choice>
  </mc:AlternateContent>
  <xr:revisionPtr revIDLastSave="0" documentId="13_ncr:1_{5A7B9A5B-2F14-4C70-9110-1552C424D4C4}" xr6:coauthVersionLast="47" xr6:coauthVersionMax="47" xr10:uidLastSave="{00000000-0000-0000-0000-000000000000}"/>
  <bookViews>
    <workbookView minimized="1" xWindow="2196" yWindow="2196" windowWidth="17280" windowHeight="8964" xr2:uid="{845BFFBF-D938-DA46-B34D-49E55728430A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Sheet1!$A$1:$W$49</definedName>
    <definedName name="_xlnm._FilterDatabase" localSheetId="3" hidden="1">Sheet4!$A$1:$I$49</definedName>
    <definedName name="_xlchart.v1.0" hidden="1">Sheet2!$A$2:$B$5</definedName>
    <definedName name="_xlchart.v1.1" hidden="1">Sheet2!$C$1</definedName>
    <definedName name="_xlchart.v1.2" hidden="1">Sheet2!$C$2:$C$5</definedName>
    <definedName name="_xlchart.v1.3" hidden="1">Sheet2!$D$1</definedName>
    <definedName name="_xlchart.v1.4" hidden="1">Sheet2!$D$2:$D$5</definedName>
    <definedName name="_xlchart.v1.5" hidden="1">Sheet2!$A$2:$B$5</definedName>
    <definedName name="_xlchart.v1.6" hidden="1">Sheet2!$C$1</definedName>
    <definedName name="_xlchart.v1.7" hidden="1">Sheet2!$C$2:$C$5</definedName>
    <definedName name="_xlchart.v1.8" hidden="1">Sheet2!$D$1</definedName>
    <definedName name="_xlchart.v1.9" hidden="1">Sheet2!$D$2:$D$5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9" i="4" l="1"/>
  <c r="M58" i="4"/>
  <c r="M57" i="4"/>
  <c r="M56" i="4"/>
  <c r="M55" i="4"/>
  <c r="M54" i="4"/>
  <c r="M53" i="4"/>
  <c r="L59" i="4"/>
  <c r="L58" i="4"/>
  <c r="L57" i="4"/>
  <c r="L56" i="4"/>
  <c r="L55" i="4"/>
  <c r="L54" i="4"/>
  <c r="L53" i="4"/>
  <c r="M49" i="4"/>
  <c r="M48" i="4"/>
  <c r="M47" i="4"/>
  <c r="M46" i="4"/>
  <c r="M45" i="4"/>
  <c r="M44" i="4"/>
  <c r="M43" i="4"/>
  <c r="L49" i="4"/>
  <c r="L48" i="4"/>
  <c r="L47" i="4"/>
  <c r="L46" i="4"/>
  <c r="L45" i="4"/>
  <c r="L44" i="4"/>
  <c r="L43" i="4"/>
  <c r="M39" i="4"/>
  <c r="M38" i="4"/>
  <c r="M37" i="4"/>
  <c r="M36" i="4"/>
  <c r="M35" i="4"/>
  <c r="M34" i="4"/>
  <c r="M33" i="4"/>
  <c r="L39" i="4"/>
  <c r="L38" i="4"/>
  <c r="L37" i="4"/>
  <c r="L36" i="4"/>
  <c r="L35" i="4"/>
  <c r="L34" i="4"/>
  <c r="L33" i="4"/>
  <c r="M29" i="4"/>
  <c r="M28" i="4"/>
  <c r="M27" i="4"/>
  <c r="M26" i="4"/>
  <c r="M25" i="4"/>
  <c r="M24" i="4"/>
  <c r="M23" i="4"/>
  <c r="L29" i="4"/>
  <c r="L28" i="4"/>
  <c r="L27" i="4"/>
  <c r="L26" i="4"/>
  <c r="L25" i="4"/>
  <c r="L24" i="4"/>
  <c r="L23" i="4"/>
  <c r="AA3" i="4"/>
  <c r="Z3" i="4"/>
  <c r="AA19" i="4"/>
  <c r="AA18" i="4"/>
  <c r="AA17" i="4"/>
  <c r="AA16" i="4"/>
  <c r="AA15" i="4"/>
  <c r="AA14" i="4"/>
  <c r="AA13" i="4"/>
  <c r="Z13" i="4"/>
  <c r="Z19" i="4"/>
  <c r="Z18" i="4"/>
  <c r="Z17" i="4"/>
  <c r="Z16" i="4"/>
  <c r="Z15" i="4"/>
  <c r="Z14" i="4"/>
  <c r="AA9" i="4"/>
  <c r="AA8" i="4"/>
  <c r="AA7" i="4"/>
  <c r="AA6" i="4"/>
  <c r="AA5" i="4"/>
  <c r="AA4" i="4"/>
  <c r="Z9" i="4"/>
  <c r="Z8" i="4"/>
  <c r="Z7" i="4"/>
  <c r="Z6" i="4"/>
  <c r="Z5" i="4"/>
  <c r="Z4" i="4"/>
  <c r="M19" i="4"/>
  <c r="M18" i="4"/>
  <c r="M17" i="4"/>
  <c r="M16" i="4"/>
  <c r="M15" i="4"/>
  <c r="M14" i="4"/>
  <c r="M13" i="4"/>
  <c r="L19" i="4"/>
  <c r="L18" i="4"/>
  <c r="L17" i="4"/>
  <c r="L16" i="4"/>
  <c r="L15" i="4"/>
  <c r="L14" i="4"/>
  <c r="L13" i="4"/>
  <c r="M9" i="4"/>
  <c r="M8" i="4"/>
  <c r="M7" i="4"/>
  <c r="M6" i="4"/>
  <c r="M5" i="4"/>
  <c r="M4" i="4"/>
  <c r="M3" i="4"/>
  <c r="L9" i="4"/>
  <c r="L8" i="4"/>
  <c r="L7" i="4"/>
  <c r="L6" i="4"/>
  <c r="L5" i="4"/>
  <c r="L4" i="4"/>
  <c r="L3" i="4"/>
  <c r="H49" i="4" l="1"/>
  <c r="I49" i="4" s="1"/>
  <c r="E49" i="4"/>
  <c r="H48" i="4"/>
  <c r="E48" i="4"/>
  <c r="H47" i="4"/>
  <c r="I47" i="4" s="1"/>
  <c r="E47" i="4"/>
  <c r="H26" i="4"/>
  <c r="E26" i="4"/>
  <c r="H25" i="4"/>
  <c r="E25" i="4"/>
  <c r="H24" i="4"/>
  <c r="I24" i="4" s="1"/>
  <c r="E24" i="4"/>
  <c r="H23" i="4"/>
  <c r="E23" i="4"/>
  <c r="H46" i="4"/>
  <c r="I46" i="4" s="1"/>
  <c r="E46" i="4"/>
  <c r="H22" i="4"/>
  <c r="E22" i="4"/>
  <c r="I22" i="4" s="1"/>
  <c r="H45" i="4"/>
  <c r="E45" i="4"/>
  <c r="H44" i="4"/>
  <c r="E44" i="4"/>
  <c r="H21" i="4"/>
  <c r="E21" i="4"/>
  <c r="H43" i="4"/>
  <c r="E43" i="4"/>
  <c r="I43" i="4" s="1"/>
  <c r="H20" i="4"/>
  <c r="E20" i="4"/>
  <c r="H42" i="4"/>
  <c r="E42" i="4"/>
  <c r="H41" i="4"/>
  <c r="E41" i="4"/>
  <c r="H19" i="4"/>
  <c r="E19" i="4"/>
  <c r="I19" i="4" s="1"/>
  <c r="H18" i="4"/>
  <c r="E18" i="4"/>
  <c r="H40" i="4"/>
  <c r="E40" i="4"/>
  <c r="H39" i="4"/>
  <c r="E39" i="4"/>
  <c r="H17" i="4"/>
  <c r="E17" i="4"/>
  <c r="I17" i="4" s="1"/>
  <c r="H16" i="4"/>
  <c r="E16" i="4"/>
  <c r="H38" i="4"/>
  <c r="E38" i="4"/>
  <c r="H15" i="4"/>
  <c r="E15" i="4"/>
  <c r="H37" i="4"/>
  <c r="I37" i="4" s="1"/>
  <c r="E37" i="4"/>
  <c r="H14" i="4"/>
  <c r="I14" i="4" s="1"/>
  <c r="E14" i="4"/>
  <c r="H13" i="4"/>
  <c r="E13" i="4"/>
  <c r="H36" i="4"/>
  <c r="I36" i="4" s="1"/>
  <c r="E36" i="4"/>
  <c r="H35" i="4"/>
  <c r="E35" i="4"/>
  <c r="I35" i="4" s="1"/>
  <c r="H12" i="4"/>
  <c r="I12" i="4" s="1"/>
  <c r="E12" i="4"/>
  <c r="H11" i="4"/>
  <c r="E11" i="4"/>
  <c r="H34" i="4"/>
  <c r="I34" i="4" s="1"/>
  <c r="E34" i="4"/>
  <c r="H10" i="4"/>
  <c r="E10" i="4"/>
  <c r="I10" i="4" s="1"/>
  <c r="H9" i="4"/>
  <c r="I9" i="4" s="1"/>
  <c r="E9" i="4"/>
  <c r="H33" i="4"/>
  <c r="E33" i="4"/>
  <c r="H32" i="4"/>
  <c r="I32" i="4" s="1"/>
  <c r="E32" i="4"/>
  <c r="H31" i="4"/>
  <c r="E31" i="4"/>
  <c r="I31" i="4" s="1"/>
  <c r="H8" i="4"/>
  <c r="I8" i="4" s="1"/>
  <c r="E8" i="4"/>
  <c r="H7" i="4"/>
  <c r="E7" i="4"/>
  <c r="H6" i="4"/>
  <c r="I6" i="4" s="1"/>
  <c r="E6" i="4"/>
  <c r="H30" i="4"/>
  <c r="E30" i="4"/>
  <c r="I30" i="4" s="1"/>
  <c r="H5" i="4"/>
  <c r="I5" i="4" s="1"/>
  <c r="E5" i="4"/>
  <c r="H29" i="4"/>
  <c r="E29" i="4"/>
  <c r="H4" i="4"/>
  <c r="I4" i="4" s="1"/>
  <c r="E4" i="4"/>
  <c r="H3" i="4"/>
  <c r="E3" i="4"/>
  <c r="I3" i="4" s="1"/>
  <c r="H28" i="4"/>
  <c r="I28" i="4" s="1"/>
  <c r="E28" i="4"/>
  <c r="H2" i="4"/>
  <c r="E2" i="4"/>
  <c r="H27" i="4"/>
  <c r="I27" i="4" s="1"/>
  <c r="E27" i="4"/>
  <c r="I16" i="4" l="1"/>
  <c r="I41" i="4"/>
  <c r="I20" i="4"/>
  <c r="I21" i="4"/>
  <c r="I45" i="4"/>
  <c r="I48" i="4"/>
  <c r="I15" i="4"/>
  <c r="I18" i="4"/>
  <c r="I29" i="4"/>
  <c r="I7" i="4"/>
  <c r="I11" i="4"/>
  <c r="I25" i="4"/>
  <c r="I39" i="4"/>
  <c r="I2" i="4"/>
  <c r="I33" i="4"/>
  <c r="I13" i="4"/>
  <c r="I38" i="4"/>
  <c r="I40" i="4"/>
  <c r="I42" i="4"/>
  <c r="I44" i="4"/>
  <c r="I23" i="4"/>
  <c r="I26" i="4"/>
  <c r="O4" i="3"/>
  <c r="N4" i="3"/>
  <c r="M4" i="3"/>
  <c r="O3" i="3"/>
  <c r="N3" i="3"/>
  <c r="M3" i="3"/>
  <c r="N8" i="3"/>
  <c r="N7" i="3"/>
  <c r="N10" i="3"/>
  <c r="N9" i="3"/>
  <c r="M10" i="3"/>
  <c r="M9" i="3"/>
  <c r="M8" i="3"/>
  <c r="M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H3" i="1"/>
  <c r="H4" i="1"/>
  <c r="V4" i="1" s="1"/>
  <c r="H5" i="1"/>
  <c r="V5" i="1" s="1"/>
  <c r="H6" i="1"/>
  <c r="V6" i="1" s="1"/>
  <c r="H7" i="1"/>
  <c r="V7" i="1" s="1"/>
  <c r="H8" i="1"/>
  <c r="H9" i="1"/>
  <c r="H10" i="1"/>
  <c r="V10" i="1" s="1"/>
  <c r="H11" i="1"/>
  <c r="V11" i="1" s="1"/>
  <c r="H12" i="1"/>
  <c r="V12" i="1" s="1"/>
  <c r="H13" i="1"/>
  <c r="V13" i="1" s="1"/>
  <c r="H14" i="1"/>
  <c r="V14" i="1" s="1"/>
  <c r="H15" i="1"/>
  <c r="V15" i="1" s="1"/>
  <c r="H16" i="1"/>
  <c r="V16" i="1" s="1"/>
  <c r="H17" i="1"/>
  <c r="V17" i="1" s="1"/>
  <c r="H18" i="1"/>
  <c r="V18" i="1" s="1"/>
  <c r="H19" i="1"/>
  <c r="V19" i="1" s="1"/>
  <c r="H20" i="1"/>
  <c r="V20" i="1" s="1"/>
  <c r="H21" i="1"/>
  <c r="V21" i="1" s="1"/>
  <c r="H22" i="1"/>
  <c r="V22" i="1" s="1"/>
  <c r="H23" i="1"/>
  <c r="V23" i="1" s="1"/>
  <c r="H24" i="1"/>
  <c r="V24" i="1" s="1"/>
  <c r="H25" i="1"/>
  <c r="V25" i="1" s="1"/>
  <c r="H26" i="1"/>
  <c r="V26" i="1" s="1"/>
  <c r="H27" i="1"/>
  <c r="V27" i="1" s="1"/>
  <c r="H28" i="1"/>
  <c r="V28" i="1" s="1"/>
  <c r="H29" i="1"/>
  <c r="V29" i="1" s="1"/>
  <c r="H30" i="1"/>
  <c r="V30" i="1" s="1"/>
  <c r="H31" i="1"/>
  <c r="V31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8" i="1"/>
  <c r="V38" i="1" s="1"/>
  <c r="H39" i="1"/>
  <c r="V39" i="1" s="1"/>
  <c r="H40" i="1"/>
  <c r="V40" i="1" s="1"/>
  <c r="H41" i="1"/>
  <c r="V41" i="1" s="1"/>
  <c r="H42" i="1"/>
  <c r="V42" i="1" s="1"/>
  <c r="H43" i="1"/>
  <c r="V43" i="1" s="1"/>
  <c r="H44" i="1"/>
  <c r="V44" i="1" s="1"/>
  <c r="H45" i="1"/>
  <c r="V45" i="1" s="1"/>
  <c r="H46" i="1"/>
  <c r="V46" i="1" s="1"/>
  <c r="H47" i="1"/>
  <c r="V47" i="1" s="1"/>
  <c r="H48" i="1"/>
  <c r="V48" i="1" s="1"/>
  <c r="H49" i="1"/>
  <c r="V49" i="1" s="1"/>
  <c r="H2" i="1"/>
  <c r="V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2" i="1"/>
  <c r="I2" i="1" s="1"/>
  <c r="P2" i="1" l="1"/>
  <c r="Q2" i="1"/>
  <c r="P46" i="1"/>
  <c r="Q46" i="1"/>
  <c r="P42" i="1"/>
  <c r="Q42" i="1"/>
  <c r="P38" i="1"/>
  <c r="W38" i="1" s="1"/>
  <c r="Q38" i="1"/>
  <c r="P34" i="1"/>
  <c r="Q34" i="1"/>
  <c r="P30" i="1"/>
  <c r="Q30" i="1"/>
  <c r="P26" i="1"/>
  <c r="W26" i="1" s="1"/>
  <c r="Q26" i="1"/>
  <c r="P22" i="1"/>
  <c r="Q22" i="1"/>
  <c r="P18" i="1"/>
  <c r="W18" i="1" s="1"/>
  <c r="Q18" i="1"/>
  <c r="P14" i="1"/>
  <c r="W14" i="1" s="1"/>
  <c r="Q14" i="1"/>
  <c r="P10" i="1"/>
  <c r="W10" i="1" s="1"/>
  <c r="Q10" i="1"/>
  <c r="P6" i="1"/>
  <c r="Q6" i="1"/>
  <c r="R2" i="1"/>
  <c r="R46" i="1"/>
  <c r="R42" i="1"/>
  <c r="R38" i="1"/>
  <c r="R34" i="1"/>
  <c r="R30" i="1"/>
  <c r="R26" i="1"/>
  <c r="R22" i="1"/>
  <c r="R18" i="1"/>
  <c r="R14" i="1"/>
  <c r="R10" i="1"/>
  <c r="R6" i="1"/>
  <c r="S21" i="1"/>
  <c r="I21" i="1"/>
  <c r="P49" i="1"/>
  <c r="W49" i="1" s="1"/>
  <c r="Q49" i="1"/>
  <c r="P45" i="1"/>
  <c r="W45" i="1" s="1"/>
  <c r="Q45" i="1"/>
  <c r="P41" i="1"/>
  <c r="W41" i="1" s="1"/>
  <c r="Q41" i="1"/>
  <c r="P37" i="1"/>
  <c r="W37" i="1" s="1"/>
  <c r="Q37" i="1"/>
  <c r="P33" i="1"/>
  <c r="W33" i="1" s="1"/>
  <c r="Q33" i="1"/>
  <c r="P29" i="1"/>
  <c r="W29" i="1" s="1"/>
  <c r="Q29" i="1"/>
  <c r="P25" i="1"/>
  <c r="W25" i="1" s="1"/>
  <c r="Q25" i="1"/>
  <c r="P21" i="1"/>
  <c r="Q21" i="1"/>
  <c r="P17" i="1"/>
  <c r="W17" i="1" s="1"/>
  <c r="Q17" i="1"/>
  <c r="P13" i="1"/>
  <c r="W13" i="1" s="1"/>
  <c r="Q13" i="1"/>
  <c r="P9" i="1"/>
  <c r="W9" i="1" s="1"/>
  <c r="Q9" i="1"/>
  <c r="P5" i="1"/>
  <c r="W5" i="1" s="1"/>
  <c r="Q5" i="1"/>
  <c r="R49" i="1"/>
  <c r="R45" i="1"/>
  <c r="R41" i="1"/>
  <c r="R37" i="1"/>
  <c r="R33" i="1"/>
  <c r="R29" i="1"/>
  <c r="R25" i="1"/>
  <c r="R21" i="1"/>
  <c r="R17" i="1"/>
  <c r="R13" i="1"/>
  <c r="R9" i="1"/>
  <c r="R5" i="1"/>
  <c r="W2" i="1"/>
  <c r="W42" i="1"/>
  <c r="W30" i="1"/>
  <c r="P48" i="1"/>
  <c r="W48" i="1" s="1"/>
  <c r="Q48" i="1"/>
  <c r="P44" i="1"/>
  <c r="W44" i="1" s="1"/>
  <c r="Q44" i="1"/>
  <c r="P40" i="1"/>
  <c r="W40" i="1" s="1"/>
  <c r="Q40" i="1"/>
  <c r="P36" i="1"/>
  <c r="W36" i="1" s="1"/>
  <c r="Q36" i="1"/>
  <c r="P32" i="1"/>
  <c r="W32" i="1" s="1"/>
  <c r="Q32" i="1"/>
  <c r="P28" i="1"/>
  <c r="W28" i="1" s="1"/>
  <c r="Q28" i="1"/>
  <c r="P24" i="1"/>
  <c r="W24" i="1" s="1"/>
  <c r="Q24" i="1"/>
  <c r="P20" i="1"/>
  <c r="W20" i="1" s="1"/>
  <c r="Q20" i="1"/>
  <c r="P16" i="1"/>
  <c r="W16" i="1" s="1"/>
  <c r="Q16" i="1"/>
  <c r="P12" i="1"/>
  <c r="W12" i="1" s="1"/>
  <c r="Q12" i="1"/>
  <c r="P8" i="1"/>
  <c r="W8" i="1" s="1"/>
  <c r="Q8" i="1"/>
  <c r="P4" i="1"/>
  <c r="W4" i="1" s="1"/>
  <c r="Q4" i="1"/>
  <c r="R48" i="1"/>
  <c r="R44" i="1"/>
  <c r="R40" i="1"/>
  <c r="R36" i="1"/>
  <c r="R32" i="1"/>
  <c r="R28" i="1"/>
  <c r="R24" i="1"/>
  <c r="R20" i="1"/>
  <c r="R16" i="1"/>
  <c r="R12" i="1"/>
  <c r="R8" i="1"/>
  <c r="R4" i="1"/>
  <c r="W46" i="1"/>
  <c r="W34" i="1"/>
  <c r="W22" i="1"/>
  <c r="W6" i="1"/>
  <c r="P47" i="1"/>
  <c r="W47" i="1" s="1"/>
  <c r="Q47" i="1"/>
  <c r="P43" i="1"/>
  <c r="W43" i="1" s="1"/>
  <c r="Q43" i="1"/>
  <c r="P39" i="1"/>
  <c r="W39" i="1" s="1"/>
  <c r="Q39" i="1"/>
  <c r="P35" i="1"/>
  <c r="W35" i="1" s="1"/>
  <c r="Q35" i="1"/>
  <c r="P31" i="1"/>
  <c r="W31" i="1" s="1"/>
  <c r="Q31" i="1"/>
  <c r="P27" i="1"/>
  <c r="W27" i="1" s="1"/>
  <c r="Q27" i="1"/>
  <c r="P23" i="1"/>
  <c r="W23" i="1" s="1"/>
  <c r="Q23" i="1"/>
  <c r="P19" i="1"/>
  <c r="W19" i="1" s="1"/>
  <c r="Q19" i="1"/>
  <c r="P15" i="1"/>
  <c r="W15" i="1" s="1"/>
  <c r="Q15" i="1"/>
  <c r="P11" i="1"/>
  <c r="W11" i="1" s="1"/>
  <c r="Q11" i="1"/>
  <c r="P7" i="1"/>
  <c r="W7" i="1" s="1"/>
  <c r="Q7" i="1"/>
  <c r="P3" i="1"/>
  <c r="W3" i="1" s="1"/>
  <c r="Q3" i="1"/>
  <c r="R47" i="1"/>
  <c r="R43" i="1"/>
  <c r="R39" i="1"/>
  <c r="R35" i="1"/>
  <c r="R31" i="1"/>
  <c r="R27" i="1"/>
  <c r="R23" i="1"/>
  <c r="R19" i="1"/>
  <c r="R15" i="1"/>
  <c r="R11" i="1"/>
  <c r="R7" i="1"/>
  <c r="R3" i="1"/>
  <c r="V3" i="1"/>
  <c r="D2" i="2"/>
  <c r="S46" i="1"/>
  <c r="S42" i="1"/>
  <c r="S38" i="1"/>
  <c r="S34" i="1"/>
  <c r="S30" i="1"/>
  <c r="S26" i="1"/>
  <c r="S22" i="1"/>
  <c r="S18" i="1"/>
  <c r="S14" i="1"/>
  <c r="S10" i="1"/>
  <c r="S6" i="1"/>
  <c r="T46" i="1"/>
  <c r="T42" i="1"/>
  <c r="T38" i="1"/>
  <c r="T34" i="1"/>
  <c r="T30" i="1"/>
  <c r="T26" i="1"/>
  <c r="T22" i="1"/>
  <c r="T18" i="1"/>
  <c r="T14" i="1"/>
  <c r="T10" i="1"/>
  <c r="T6" i="1"/>
  <c r="D4" i="2"/>
  <c r="V9" i="1"/>
  <c r="S49" i="1"/>
  <c r="S45" i="1"/>
  <c r="S41" i="1"/>
  <c r="S37" i="1"/>
  <c r="S33" i="1"/>
  <c r="S29" i="1"/>
  <c r="S25" i="1"/>
  <c r="S17" i="1"/>
  <c r="S13" i="1"/>
  <c r="S9" i="1"/>
  <c r="D3" i="2"/>
  <c r="S5" i="1"/>
  <c r="T49" i="1"/>
  <c r="T45" i="1"/>
  <c r="T41" i="1"/>
  <c r="T37" i="1"/>
  <c r="T33" i="1"/>
  <c r="T29" i="1"/>
  <c r="T25" i="1"/>
  <c r="T21" i="1"/>
  <c r="T17" i="1"/>
  <c r="T13" i="1"/>
  <c r="T9" i="1"/>
  <c r="D5" i="2"/>
  <c r="T5" i="1"/>
  <c r="C4" i="2"/>
  <c r="V8" i="1"/>
  <c r="S48" i="1"/>
  <c r="S44" i="1"/>
  <c r="S40" i="1"/>
  <c r="S36" i="1"/>
  <c r="S32" i="1"/>
  <c r="S28" i="1"/>
  <c r="S24" i="1"/>
  <c r="S20" i="1"/>
  <c r="S16" i="1"/>
  <c r="S12" i="1"/>
  <c r="S8" i="1"/>
  <c r="C3" i="2"/>
  <c r="S4" i="1"/>
  <c r="T48" i="1"/>
  <c r="T44" i="1"/>
  <c r="T40" i="1"/>
  <c r="T36" i="1"/>
  <c r="T32" i="1"/>
  <c r="T28" i="1"/>
  <c r="T24" i="1"/>
  <c r="T20" i="1"/>
  <c r="T16" i="1"/>
  <c r="T12" i="1"/>
  <c r="T8" i="1"/>
  <c r="C5" i="2"/>
  <c r="T4" i="1"/>
  <c r="C2" i="2"/>
  <c r="S47" i="1"/>
  <c r="S43" i="1"/>
  <c r="S39" i="1"/>
  <c r="S35" i="1"/>
  <c r="S31" i="1"/>
  <c r="S27" i="1"/>
  <c r="S23" i="1"/>
  <c r="S19" i="1"/>
  <c r="S15" i="1"/>
  <c r="S11" i="1"/>
  <c r="S7" i="1"/>
  <c r="S3" i="1"/>
  <c r="T47" i="1"/>
  <c r="T43" i="1"/>
  <c r="T39" i="1"/>
  <c r="T35" i="1"/>
  <c r="T31" i="1"/>
  <c r="T27" i="1"/>
  <c r="T23" i="1"/>
  <c r="T19" i="1"/>
  <c r="T15" i="1"/>
  <c r="T11" i="1"/>
  <c r="T7" i="1"/>
  <c r="T2" i="1"/>
  <c r="S2" i="1"/>
  <c r="T3" i="1"/>
  <c r="W21" i="1" l="1"/>
  <c r="C12" i="2"/>
  <c r="C13" i="2"/>
  <c r="B12" i="2"/>
  <c r="B13" i="2"/>
</calcChain>
</file>

<file path=xl/sharedStrings.xml><?xml version="1.0" encoding="utf-8"?>
<sst xmlns="http://schemas.openxmlformats.org/spreadsheetml/2006/main" count="246" uniqueCount="46">
  <si>
    <t>pid</t>
  </si>
  <si>
    <t>condition</t>
  </si>
  <si>
    <t>green</t>
  </si>
  <si>
    <t>blue</t>
  </si>
  <si>
    <t>originality_rating1</t>
  </si>
  <si>
    <t>utility_rating1</t>
  </si>
  <si>
    <t>originality_rating2</t>
  </si>
  <si>
    <t>utility_rating2</t>
  </si>
  <si>
    <t>orig_t1</t>
  </si>
  <si>
    <t>util_t1</t>
  </si>
  <si>
    <t>orig_t2</t>
  </si>
  <si>
    <t>util_t2</t>
  </si>
  <si>
    <t>sum_orig</t>
  </si>
  <si>
    <t>sum_util</t>
  </si>
  <si>
    <t>avg_orig</t>
  </si>
  <si>
    <t>avg_util</t>
  </si>
  <si>
    <t>se orig t1</t>
  </si>
  <si>
    <t>se util t1</t>
  </si>
  <si>
    <t>se orig t2</t>
  </si>
  <si>
    <t>se util t2</t>
  </si>
  <si>
    <t>se orig</t>
  </si>
  <si>
    <t>se util</t>
  </si>
  <si>
    <t>Originality</t>
  </si>
  <si>
    <t>Utility</t>
  </si>
  <si>
    <t>First Design</t>
  </si>
  <si>
    <t>Second Design</t>
  </si>
  <si>
    <t>Blue</t>
  </si>
  <si>
    <t>Green</t>
  </si>
  <si>
    <t>diff_orig</t>
  </si>
  <si>
    <t>diff_util</t>
  </si>
  <si>
    <t>sum_t1</t>
  </si>
  <si>
    <t>sum_t2</t>
  </si>
  <si>
    <t>sum_total</t>
  </si>
  <si>
    <t>Exploit-first</t>
  </si>
  <si>
    <t>Explore-first</t>
  </si>
  <si>
    <t>Total</t>
  </si>
  <si>
    <t>originality t1</t>
  </si>
  <si>
    <t>utility t2</t>
  </si>
  <si>
    <t>originality t2</t>
  </si>
  <si>
    <t>originality - green</t>
  </si>
  <si>
    <t>t1</t>
  </si>
  <si>
    <t>t2</t>
  </si>
  <si>
    <t>originality - blue</t>
  </si>
  <si>
    <t>utility - blue</t>
  </si>
  <si>
    <t>utility t1</t>
  </si>
  <si>
    <t>utility -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</si>
</sst>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plus>
            <c:min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Sheet2!$B$12:$C$12</c:f>
              <c:numCache>
                <c:formatCode>General</c:formatCode>
                <c:ptCount val="2"/>
                <c:pt idx="0">
                  <c:v>5.34</c:v>
                </c:pt>
                <c:pt idx="1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B-C14B-8501-25216356B857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plus>
            <c:min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Sheet2!$B$13:$C$13</c:f>
              <c:numCache>
                <c:formatCode>General</c:formatCode>
                <c:ptCount val="2"/>
                <c:pt idx="0">
                  <c:v>6.3043478260869561</c:v>
                </c:pt>
                <c:pt idx="1">
                  <c:v>5.3913043478260869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B-C14B-8501-25216356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7"/>
        <c:axId val="1604302864"/>
        <c:axId val="1117930416"/>
      </c:barChart>
      <c:catAx>
        <c:axId val="16043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7930416"/>
        <c:crosses val="autoZero"/>
        <c:auto val="1"/>
        <c:lblAlgn val="ctr"/>
        <c:lblOffset val="100"/>
        <c:noMultiLvlLbl val="0"/>
      </c:catAx>
      <c:valAx>
        <c:axId val="11179304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Sum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6043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Sheet4!$L$42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Sheet4!$K$43:$K$49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Sheet4!$L$43:$L$49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2-114F-8E74-E93C80262303}"/>
            </c:ext>
          </c:extLst>
        </c:ser>
        <c:ser>
          <c:idx val="1"/>
          <c:order val="1"/>
          <c:tx>
            <c:strRef>
              <c:f>Sheet4!$M$42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Sheet4!$K$43:$K$49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Sheet4!$M$43:$M$49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2-114F-8E74-E93C8026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45359"/>
        <c:axId val="357292111"/>
      </c:barChart>
      <c:catAx>
        <c:axId val="3837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2111"/>
        <c:crosses val="autoZero"/>
        <c:auto val="1"/>
        <c:lblAlgn val="ctr"/>
        <c:lblOffset val="100"/>
        <c:noMultiLvlLbl val="0"/>
      </c:catAx>
      <c:valAx>
        <c:axId val="3572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Sheet4!$L$52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Sheet4!$K$53:$K$59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Sheet4!$L$53:$L$59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E243-A331-CD0D2F197C20}"/>
            </c:ext>
          </c:extLst>
        </c:ser>
        <c:ser>
          <c:idx val="1"/>
          <c:order val="1"/>
          <c:tx>
            <c:strRef>
              <c:f>Sheet4!$M$52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Sheet4!$K$53:$K$59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Sheet4!$M$53:$M$59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C-E243-A331-CD0D2F19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58111"/>
        <c:axId val="358150863"/>
      </c:barChart>
      <c:catAx>
        <c:axId val="4040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0863"/>
        <c:crosses val="autoZero"/>
        <c:auto val="1"/>
        <c:lblAlgn val="ctr"/>
        <c:lblOffset val="100"/>
        <c:noMultiLvlLbl val="0"/>
      </c:catAx>
      <c:valAx>
        <c:axId val="3581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plus>
            <c:min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2.52</c:v>
                </c:pt>
                <c:pt idx="1">
                  <c:v>2.82</c:v>
                </c:pt>
                <c:pt idx="2">
                  <c:v>2.5</c:v>
                </c:pt>
                <c:pt idx="3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B-1E48-8D84-E0E739A454C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plus>
            <c:min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3.2391304347826089</c:v>
                </c:pt>
                <c:pt idx="1">
                  <c:v>3.0652173913043477</c:v>
                </c:pt>
                <c:pt idx="2">
                  <c:v>2.652173913043478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B-1E48-8D84-E0E739A4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-7"/>
        <c:axId val="1088128512"/>
        <c:axId val="1087823760"/>
      </c:barChart>
      <c:catAx>
        <c:axId val="1088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7823760"/>
        <c:crosses val="autoZero"/>
        <c:auto val="1"/>
        <c:lblAlgn val="ctr"/>
        <c:lblOffset val="100"/>
        <c:noMultiLvlLbl val="0"/>
      </c:catAx>
      <c:valAx>
        <c:axId val="10878237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Average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81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Sheet3!$M$6</c:f>
              <c:strCache>
                <c:ptCount val="1"/>
                <c:pt idx="0">
                  <c:v>Originality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Sheet3!$M$7:$M$10</c:f>
              <c:numCache>
                <c:formatCode>0.00</c:formatCode>
                <c:ptCount val="4"/>
                <c:pt idx="0">
                  <c:v>2.52</c:v>
                </c:pt>
                <c:pt idx="1">
                  <c:v>3.2391304347826089</c:v>
                </c:pt>
                <c:pt idx="2">
                  <c:v>2.82</c:v>
                </c:pt>
                <c:pt idx="3">
                  <c:v>3.0652173913043477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4-8B43-A53D-373CDD126853}"/>
            </c:ext>
          </c:extLst>
        </c:ser>
        <c:ser>
          <c:idx val="1"/>
          <c:order val="1"/>
          <c:tx>
            <c:strRef>
              <c:f>Sheet3!$N$6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Sheet3!$N$7:$N$10</c:f>
              <c:numCache>
                <c:formatCode>0.00</c:formatCode>
                <c:ptCount val="4"/>
                <c:pt idx="0">
                  <c:v>2.5</c:v>
                </c:pt>
                <c:pt idx="1">
                  <c:v>2.652173913043478</c:v>
                </c:pt>
                <c:pt idx="2">
                  <c:v>2.64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4-8B43-A53D-373CDD12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2171360"/>
        <c:axId val="2348416"/>
      </c:barChart>
      <c:catAx>
        <c:axId val="21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348416"/>
        <c:crosses val="autoZero"/>
        <c:auto val="1"/>
        <c:lblAlgn val="ctr"/>
        <c:lblOffset val="100"/>
        <c:noMultiLvlLbl val="0"/>
      </c:catAx>
      <c:valAx>
        <c:axId val="23484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Next LT Pro" panose="020B0504020202020204" pitchFamily="34" charset="0"/>
                  </a:rPr>
                  <a:t>Sum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1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Sheet4!$K$3:$K$9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Sheet4!$L$3:$L$9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7-2E46-9CFF-49845AF7F4A8}"/>
            </c:ext>
          </c:extLst>
        </c:ser>
        <c:ser>
          <c:idx val="1"/>
          <c:order val="1"/>
          <c:tx>
            <c:strRef>
              <c:f>Sheet4!$M$2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Sheet4!$K$3:$K$9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Sheet4!$M$3:$M$9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7-2E46-9CFF-49845AF7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98714607"/>
        <c:axId val="298716287"/>
      </c:barChart>
      <c:catAx>
        <c:axId val="2987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98716287"/>
        <c:crosses val="autoZero"/>
        <c:auto val="1"/>
        <c:lblAlgn val="ctr"/>
        <c:lblOffset val="100"/>
        <c:noMultiLvlLbl val="0"/>
      </c:catAx>
      <c:valAx>
        <c:axId val="2987162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9871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Sheet4!$K$13:$K$19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Sheet4!$L$13:$L$19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8-5746-A661-60C9F88D9828}"/>
            </c:ext>
          </c:extLst>
        </c:ser>
        <c:ser>
          <c:idx val="1"/>
          <c:order val="1"/>
          <c:tx>
            <c:strRef>
              <c:f>Sheet4!$M$12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Sheet4!$K$13:$K$19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Sheet4!$M$13:$M$19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8-5746-A661-60C9F88D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17293455"/>
        <c:axId val="301182767"/>
      </c:barChart>
      <c:catAx>
        <c:axId val="3172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01182767"/>
        <c:crosses val="autoZero"/>
        <c:auto val="1"/>
        <c:lblAlgn val="ctr"/>
        <c:lblOffset val="100"/>
        <c:noMultiLvlLbl val="0"/>
      </c:catAx>
      <c:valAx>
        <c:axId val="3011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72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Sheet4!$Y$3:$Y$9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Sheet4!$Z$3:$Z$9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9-AA4B-869B-C29FE2D19C21}"/>
            </c:ext>
          </c:extLst>
        </c:ser>
        <c:ser>
          <c:idx val="1"/>
          <c:order val="1"/>
          <c:tx>
            <c:strRef>
              <c:f>Sheet4!$AA$2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Sheet4!$Y$3:$Y$9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Sheet4!$AA$3:$AA$9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9-AA4B-869B-C29FE2D1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14712287"/>
        <c:axId val="314807183"/>
      </c:barChart>
      <c:catAx>
        <c:axId val="3147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807183"/>
        <c:crosses val="autoZero"/>
        <c:auto val="1"/>
        <c:lblAlgn val="ctr"/>
        <c:lblOffset val="100"/>
        <c:noMultiLvlLbl val="0"/>
      </c:catAx>
      <c:valAx>
        <c:axId val="3148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7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Sheet4!$Y$13:$Y$19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Sheet4!$Z$13:$Z$19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2-E346-8F41-409FD50B7F1E}"/>
            </c:ext>
          </c:extLst>
        </c:ser>
        <c:ser>
          <c:idx val="1"/>
          <c:order val="1"/>
          <c:tx>
            <c:strRef>
              <c:f>Sheet4!$AA$12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Sheet4!$Y$13:$Y$19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Sheet4!$AA$13:$AA$19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2-E346-8F41-409FD50B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55503423"/>
        <c:axId val="382308047"/>
      </c:barChart>
      <c:catAx>
        <c:axId val="3555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82308047"/>
        <c:crosses val="autoZero"/>
        <c:auto val="1"/>
        <c:lblAlgn val="ctr"/>
        <c:lblOffset val="100"/>
        <c:noMultiLvlLbl val="0"/>
      </c:catAx>
      <c:valAx>
        <c:axId val="3823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555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Sheet4!$L$22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Sheet4!$K$23:$K$29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Sheet4!$L$23:$L$29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5-B246-A3AA-0AAB3B321198}"/>
            </c:ext>
          </c:extLst>
        </c:ser>
        <c:ser>
          <c:idx val="1"/>
          <c:order val="1"/>
          <c:tx>
            <c:strRef>
              <c:f>Sheet4!$M$22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Sheet4!$K$23:$K$29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Sheet4!$M$23:$M$29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5-B246-A3AA-0AAB3B32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24463"/>
        <c:axId val="356190719"/>
      </c:barChart>
      <c:catAx>
        <c:axId val="3838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0719"/>
        <c:crosses val="autoZero"/>
        <c:auto val="1"/>
        <c:lblAlgn val="ctr"/>
        <c:lblOffset val="100"/>
        <c:noMultiLvlLbl val="0"/>
      </c:catAx>
      <c:valAx>
        <c:axId val="3561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Sheet4!$L$32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Sheet4!$K$33:$K$39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Sheet4!$L$33:$L$39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D-3445-9747-E17A4E08DA78}"/>
            </c:ext>
          </c:extLst>
        </c:ser>
        <c:ser>
          <c:idx val="1"/>
          <c:order val="1"/>
          <c:tx>
            <c:strRef>
              <c:f>Sheet4!$M$32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Sheet4!$K$33:$K$39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Sheet4!$M$33:$M$39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D-3445-9747-E17A4E08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676127"/>
        <c:axId val="357881199"/>
      </c:barChart>
      <c:catAx>
        <c:axId val="3576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81199"/>
        <c:crosses val="autoZero"/>
        <c:auto val="1"/>
        <c:lblAlgn val="ctr"/>
        <c:lblOffset val="100"/>
        <c:noMultiLvlLbl val="0"/>
      </c:catAx>
      <c:valAx>
        <c:axId val="3578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460146</xdr:colOff>
      <xdr:row>7</xdr:row>
      <xdr:rowOff>94032</xdr:rowOff>
    </xdr:from>
    <xdr:to>
      <xdr:col>23</xdr:col>
      <xdr:colOff>63728</xdr:colOff>
      <xdr:row>35</xdr:row>
      <xdr:rowOff>164277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F0F04-F886-2A47-8B1D-059AF5A8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316803</xdr:colOff>
      <xdr:row>14</xdr:row>
      <xdr:rowOff>3068</xdr:rowOff>
    </xdr:from>
    <xdr:to>
      <xdr:col>12</xdr:col>
      <xdr:colOff>195386</xdr:colOff>
      <xdr:row>46</xdr:row>
      <xdr:rowOff>125604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18FD0-9BFF-4144-A472-3B4BFF0AB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0.25141</cdr:x>
      <cdr:y>0.09076</cdr:y>
    </cdr:from>
    <cdr:to>
      <cdr:x>0.3828</cdr:x>
      <cdr:y>0.12064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69E573B2-68A7-B144-8032-8210B13356E2}"/>
            </a:ext>
          </a:extLst>
        </cdr:cNvPr>
        <cdr:cNvSpPr/>
      </cdr:nvSpPr>
      <cdr:spPr>
        <a:xfrm xmlns:a="http://schemas.openxmlformats.org/drawingml/2006/main" rot="5400000">
          <a:off x="2395647" y="93833"/>
          <a:ext cx="171907" cy="1028255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0.28909</cdr:x>
      <cdr:y>0.05884</cdr:y>
    </cdr:from>
    <cdr:to>
      <cdr:x>0.34693</cdr:x>
      <cdr:y>0.09092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E7D36CA7-FD27-6440-876A-BCAD6FE298AC}"/>
            </a:ext>
          </a:extLst>
        </cdr:cNvPr>
        <cdr:cNvSpPr txBox="1"/>
      </cdr:nvSpPr>
      <cdr:spPr>
        <a:xfrm xmlns:a="http://schemas.openxmlformats.org/drawingml/2006/main">
          <a:off x="2262341" y="338433"/>
          <a:ext cx="452640" cy="184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</a:t>
          </a:r>
        </a:p>
      </cdr:txBody>
    </cdr:sp>
  </cdr:relSizeAnchor>
  <cdr:relSizeAnchor xmlns:cdr="http://schemas.openxmlformats.org/drawingml/2006/chartDrawing">
    <cdr:from>
      <cdr:x>0.28709</cdr:x>
      <cdr:y>0.11556</cdr:y>
    </cdr:from>
    <cdr:to>
      <cdr:x>0.48091</cdr:x>
      <cdr:y>0.18562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D4F7E05F-3721-1940-85FA-1FA8362D968B}"/>
            </a:ext>
          </a:extLst>
        </cdr:cNvPr>
        <cdr:cNvSpPr txBox="1"/>
      </cdr:nvSpPr>
      <cdr:spPr>
        <a:xfrm xmlns:a="http://schemas.openxmlformats.org/drawingml/2006/main" rot="20441495">
          <a:off x="2258317" y="651718"/>
          <a:ext cx="1524633" cy="3951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0.14766</cdr:x>
      <cdr:y>0.22337</cdr:y>
    </cdr:from>
    <cdr:to>
      <cdr:x>0.34125</cdr:x>
      <cdr:y>0.29443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EA67ACDF-CABD-734D-8BD7-0FD186AC0FFB}"/>
            </a:ext>
          </a:extLst>
        </cdr:cNvPr>
        <cdr:cNvSpPr txBox="1"/>
      </cdr:nvSpPr>
      <cdr:spPr>
        <a:xfrm xmlns:a="http://schemas.openxmlformats.org/drawingml/2006/main" rot="20441495">
          <a:off x="1161558" y="1259758"/>
          <a:ext cx="1522824" cy="400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0.16763</cdr:x>
      <cdr:y>0.07226</cdr:y>
    </cdr:from>
    <cdr:to>
      <cdr:x>0.23679</cdr:x>
      <cdr:y>0.09387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11622D5B-5002-A944-84F4-400F3240E3D0}"/>
            </a:ext>
          </a:extLst>
        </cdr:cNvPr>
        <cdr:cNvSpPr/>
      </cdr:nvSpPr>
      <cdr:spPr>
        <a:xfrm xmlns:a="http://schemas.openxmlformats.org/drawingml/2006/main" rot="5400000">
          <a:off x="1910289" y="200252"/>
          <a:ext cx="140193" cy="677270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0.18007</cdr:x>
      <cdr:y>0.04223</cdr:y>
    </cdr:from>
    <cdr:to>
      <cdr:x>0.22654</cdr:x>
      <cdr:y>0.07017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F3D2A402-168B-E24A-ABD0-0F053FAE8530}"/>
            </a:ext>
          </a:extLst>
        </cdr:cNvPr>
        <cdr:cNvSpPr txBox="1"/>
      </cdr:nvSpPr>
      <cdr:spPr>
        <a:xfrm xmlns:a="http://schemas.openxmlformats.org/drawingml/2006/main">
          <a:off x="1763592" y="273964"/>
          <a:ext cx="455089" cy="1813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**</a:t>
          </a:r>
        </a:p>
      </cdr:txBody>
    </cdr:sp>
  </cdr:relSizeAnchor>
  <cdr:relSizeAnchor xmlns:cdr="http://schemas.openxmlformats.org/drawingml/2006/chartDrawing">
    <cdr:from>
      <cdr:x>0.1572</cdr:x>
      <cdr:y>0.09632</cdr:y>
    </cdr:from>
    <cdr:to>
      <cdr:x>0.31291</cdr:x>
      <cdr:y>0.15735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04C6BB83-5F2C-7A4C-97D2-5BB909428181}"/>
            </a:ext>
          </a:extLst>
        </cdr:cNvPr>
        <cdr:cNvSpPr txBox="1"/>
      </cdr:nvSpPr>
      <cdr:spPr>
        <a:xfrm xmlns:a="http://schemas.openxmlformats.org/drawingml/2006/main" rot="20441495">
          <a:off x="1539606" y="624940"/>
          <a:ext cx="1524988" cy="395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0.07957</cdr:x>
      <cdr:y>0.24686</cdr:y>
    </cdr:from>
    <cdr:to>
      <cdr:x>0.23509</cdr:x>
      <cdr:y>0.30876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828390A4-8D24-D04F-9203-4A766579FCC1}"/>
            </a:ext>
          </a:extLst>
        </cdr:cNvPr>
        <cdr:cNvSpPr txBox="1"/>
      </cdr:nvSpPr>
      <cdr:spPr>
        <a:xfrm xmlns:a="http://schemas.openxmlformats.org/drawingml/2006/main" rot="20441495">
          <a:off x="779243" y="1601568"/>
          <a:ext cx="1523178" cy="4016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548217</xdr:colOff>
      <xdr:row>12</xdr:row>
      <xdr:rowOff>38098</xdr:rowOff>
    </xdr:from>
    <xdr:to>
      <xdr:col>20</xdr:col>
      <xdr:colOff>677333</xdr:colOff>
      <xdr:row>44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60F9A-9F93-FA43-8FF1-A8951F61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93134</xdr:colOff>
      <xdr:row>31</xdr:row>
      <xdr:rowOff>152400</xdr:rowOff>
    </xdr:from>
    <xdr:to>
      <xdr:col>13</xdr:col>
      <xdr:colOff>533400</xdr:colOff>
      <xdr:row>34</xdr:row>
      <xdr:rowOff>16933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92C1535-CC4A-294C-8AC4-FC5D2D9E7FBF}"/>
            </a:ext>
          </a:extLst>
        </xdr:cNvPr>
        <xdr:cNvSpPr txBox="1"/>
      </xdr:nvSpPr>
      <xdr:spPr>
        <a:xfrm>
          <a:off x="10151534" y="6451600"/>
          <a:ext cx="1278466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Next LT Pro" panose="020B0504020202020204" pitchFamily="34" charset="0"/>
            </a:rPr>
            <a:t>Originality</a:t>
          </a:r>
        </a:p>
      </xdr:txBody>
    </xdr:sp>
    <xdr:clientData/>
  </xdr:twoCellAnchor>
  <xdr:twoCellAnchor>
    <xdr:from>
      <xdr:col>12</xdr:col>
      <xdr:colOff>93134</xdr:colOff>
      <xdr:row>20</xdr:row>
      <xdr:rowOff>16933</xdr:rowOff>
    </xdr:from>
    <xdr:to>
      <xdr:col>13</xdr:col>
      <xdr:colOff>533400</xdr:colOff>
      <xdr:row>22</xdr:row>
      <xdr:rowOff>84666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2914B7-E17D-7840-9042-F2585164D425}"/>
            </a:ext>
          </a:extLst>
        </xdr:cNvPr>
        <xdr:cNvSpPr txBox="1"/>
      </xdr:nvSpPr>
      <xdr:spPr>
        <a:xfrm>
          <a:off x="10151534" y="4080933"/>
          <a:ext cx="1278466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Next LT Pro" panose="020B0504020202020204" pitchFamily="34" charset="0"/>
            </a:rPr>
            <a:t>Utility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4</xdr:row>
      <xdr:rowOff>107950</xdr:rowOff>
    </xdr:from>
    <xdr:to>
      <xdr:col>23</xdr:col>
      <xdr:colOff>736600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60D6B-7B83-D04B-9BEB-A18732E5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25401</xdr:colOff>
      <xdr:row>15</xdr:row>
      <xdr:rowOff>12700</xdr:rowOff>
    </xdr:from>
    <xdr:to>
      <xdr:col>15</xdr:col>
      <xdr:colOff>546101</xdr:colOff>
      <xdr:row>17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46BCC0-78A1-9C41-A553-5325C9925830}"/>
            </a:ext>
          </a:extLst>
        </xdr:cNvPr>
        <xdr:cNvSpPr txBox="1"/>
      </xdr:nvSpPr>
      <xdr:spPr>
        <a:xfrm rot="20219795">
          <a:off x="11582401" y="3060700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15</xdr:col>
      <xdr:colOff>533401</xdr:colOff>
      <xdr:row>22</xdr:row>
      <xdr:rowOff>101598</xdr:rowOff>
    </xdr:from>
    <xdr:to>
      <xdr:col>17</xdr:col>
      <xdr:colOff>228601</xdr:colOff>
      <xdr:row>25</xdr:row>
      <xdr:rowOff>63498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901DE0-DBC9-A74D-9502-74C488DD20FC}"/>
            </a:ext>
          </a:extLst>
        </xdr:cNvPr>
        <xdr:cNvSpPr txBox="1"/>
      </xdr:nvSpPr>
      <xdr:spPr>
        <a:xfrm rot="20219795">
          <a:off x="12915901" y="4571998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13</xdr:col>
      <xdr:colOff>660400</xdr:colOff>
      <xdr:row>32</xdr:row>
      <xdr:rowOff>177800</xdr:rowOff>
    </xdr:from>
    <xdr:to>
      <xdr:col>23</xdr:col>
      <xdr:colOff>723900</xdr:colOff>
      <xdr:row>55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4E51D-C1C6-5742-BDC8-B4824294F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736601</xdr:colOff>
      <xdr:row>45</xdr:row>
      <xdr:rowOff>203199</xdr:rowOff>
    </xdr:from>
    <xdr:to>
      <xdr:col>15</xdr:col>
      <xdr:colOff>431801</xdr:colOff>
      <xdr:row>48</xdr:row>
      <xdr:rowOff>165099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FC6DB2-9085-8F46-9CB6-8EEB6E9CC997}"/>
            </a:ext>
          </a:extLst>
        </xdr:cNvPr>
        <xdr:cNvSpPr txBox="1"/>
      </xdr:nvSpPr>
      <xdr:spPr>
        <a:xfrm rot="20219795">
          <a:off x="11468101" y="9347199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14</xdr:col>
      <xdr:colOff>406402</xdr:colOff>
      <xdr:row>48</xdr:row>
      <xdr:rowOff>76200</xdr:rowOff>
    </xdr:from>
    <xdr:to>
      <xdr:col>16</xdr:col>
      <xdr:colOff>101602</xdr:colOff>
      <xdr:row>51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1B49B0-D088-AA49-B915-B2B1E27E314B}"/>
            </a:ext>
          </a:extLst>
        </xdr:cNvPr>
        <xdr:cNvSpPr txBox="1"/>
      </xdr:nvSpPr>
      <xdr:spPr>
        <a:xfrm rot="20219795">
          <a:off x="11963402" y="9829800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27</xdr:col>
      <xdr:colOff>698500</xdr:colOff>
      <xdr:row>1</xdr:row>
      <xdr:rowOff>177800</xdr:rowOff>
    </xdr:from>
    <xdr:to>
      <xdr:col>37</xdr:col>
      <xdr:colOff>368300</xdr:colOff>
      <xdr:row>29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331CC-4BAB-0D40-9AF9-D2415EDEA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647700</xdr:colOff>
      <xdr:row>31</xdr:row>
      <xdr:rowOff>38100</xdr:rowOff>
    </xdr:from>
    <xdr:to>
      <xdr:col>37</xdr:col>
      <xdr:colOff>368300</xdr:colOff>
      <xdr:row>54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9BC916-6EA9-D04F-A81D-FF7F7E63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812800</xdr:colOff>
      <xdr:row>50</xdr:row>
      <xdr:rowOff>165100</xdr:rowOff>
    </xdr:from>
    <xdr:to>
      <xdr:col>10</xdr:col>
      <xdr:colOff>25400</xdr:colOff>
      <xdr:row>74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BDD6-2138-684E-AAB9-5EE18CD32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75</xdr:row>
      <xdr:rowOff>127000</xdr:rowOff>
    </xdr:from>
    <xdr:to>
      <xdr:col>10</xdr:col>
      <xdr:colOff>12700</xdr:colOff>
      <xdr:row>97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472369-B606-0940-B18A-6A0A3D68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698500</xdr:colOff>
      <xdr:row>59</xdr:row>
      <xdr:rowOff>50800</xdr:rowOff>
    </xdr:from>
    <xdr:to>
      <xdr:col>23</xdr:col>
      <xdr:colOff>749300</xdr:colOff>
      <xdr:row>84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79A147-3046-5B42-84B6-29C87E709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698500</xdr:colOff>
      <xdr:row>85</xdr:row>
      <xdr:rowOff>165100</xdr:rowOff>
    </xdr:from>
    <xdr:to>
      <xdr:col>23</xdr:col>
      <xdr:colOff>736600</xdr:colOff>
      <xdr:row>108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F3E30A-25C6-824F-B1DC-A9CA6511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723901</xdr:colOff>
      <xdr:row>21</xdr:row>
      <xdr:rowOff>50799</xdr:rowOff>
    </xdr:from>
    <xdr:to>
      <xdr:col>30</xdr:col>
      <xdr:colOff>419101</xdr:colOff>
      <xdr:row>24</xdr:row>
      <xdr:rowOff>12699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9DB4AC9-F70F-304E-B41F-0C19566E0A6D}"/>
            </a:ext>
          </a:extLst>
        </xdr:cNvPr>
        <xdr:cNvSpPr txBox="1"/>
      </xdr:nvSpPr>
      <xdr:spPr>
        <a:xfrm rot="19336390">
          <a:off x="23956434" y="4317999"/>
          <a:ext cx="1354667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28</xdr:col>
      <xdr:colOff>254002</xdr:colOff>
      <xdr:row>42</xdr:row>
      <xdr:rowOff>29632</xdr:rowOff>
    </xdr:from>
    <xdr:to>
      <xdr:col>28</xdr:col>
      <xdr:colOff>825502</xdr:colOff>
      <xdr:row>48</xdr:row>
      <xdr:rowOff>160865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7517E2-CAAA-CF42-BBE6-FE5CCA320DE0}"/>
            </a:ext>
          </a:extLst>
        </xdr:cNvPr>
        <xdr:cNvSpPr txBox="1"/>
      </xdr:nvSpPr>
      <xdr:spPr>
        <a:xfrm rot="18750926">
          <a:off x="23097068" y="8953499"/>
          <a:ext cx="1350433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29</xdr:col>
      <xdr:colOff>184151</xdr:colOff>
      <xdr:row>40</xdr:row>
      <xdr:rowOff>31749</xdr:rowOff>
    </xdr:from>
    <xdr:to>
      <xdr:col>29</xdr:col>
      <xdr:colOff>755651</xdr:colOff>
      <xdr:row>46</xdr:row>
      <xdr:rowOff>167216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98B4FEC-95D6-2C48-9B81-486F30A194FA}"/>
            </a:ext>
          </a:extLst>
        </xdr:cNvPr>
        <xdr:cNvSpPr txBox="1"/>
      </xdr:nvSpPr>
      <xdr:spPr>
        <a:xfrm rot="18631669">
          <a:off x="23854834" y="8551333"/>
          <a:ext cx="1354667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0.04038</cdr:x>
      <cdr:y>0.69711</cdr:y>
    </cdr:from>
    <cdr:to>
      <cdr:x>0.20988</cdr:x>
      <cdr:y>0.79985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2E46BCC0-78A1-9C41-A553-5325C9925830}"/>
            </a:ext>
          </a:extLst>
        </cdr:cNvPr>
        <cdr:cNvSpPr txBox="1"/>
      </cdr:nvSpPr>
      <cdr:spPr>
        <a:xfrm xmlns:a="http://schemas.openxmlformats.org/drawingml/2006/main" rot="19438803">
          <a:off x="321734" y="3877735"/>
          <a:ext cx="1350433" cy="571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338E-C052-8145-A484-36452DDC74C2}">
  <dimension ref="A1:W49"/>
  <sheetViews>
    <sheetView tabSelected="1" topLeftCell="K1" workbookViewId="0">
      <pane ySplit="1" topLeftCell="A2" activePane="bottomLeft" state="frozen"/>
      <selection activeCell="E1" sqref="E1"/>
      <selection pane="bottomLeft" activeCell="N35" sqref="N35"/>
    </sheetView>
  </sheetViews>
  <sheetFormatPr defaultColWidth="11" defaultRowHeight="15.75" x14ac:dyDescent="0.25"/>
  <sheetData>
    <row r="1" spans="1:23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11</v>
      </c>
      <c r="P1" s="1" t="s">
        <v>31</v>
      </c>
      <c r="Q1" s="1" t="s">
        <v>28</v>
      </c>
      <c r="R1" s="1" t="s">
        <v>29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32</v>
      </c>
    </row>
    <row r="2" spans="1:23" x14ac:dyDescent="0.25">
      <c r="A2" s="2">
        <v>7</v>
      </c>
      <c r="B2" s="2" t="s">
        <v>2</v>
      </c>
      <c r="C2" s="2">
        <v>3</v>
      </c>
      <c r="D2" s="2">
        <v>3</v>
      </c>
      <c r="E2" s="2">
        <v>4</v>
      </c>
      <c r="F2" s="2">
        <v>3</v>
      </c>
      <c r="G2" s="2">
        <f t="shared" ref="G2:G49" si="0">AVERAGE(C2,E2)</f>
        <v>3.5</v>
      </c>
      <c r="H2" s="2">
        <f t="shared" ref="H2:H49" si="1">AVERAGE(D2,F2)</f>
        <v>3</v>
      </c>
      <c r="I2" s="2">
        <f t="shared" ref="I2:I49" si="2">SUM(G2:H2)</f>
        <v>6.5</v>
      </c>
      <c r="J2" s="2">
        <v>3</v>
      </c>
      <c r="K2" s="2">
        <v>3</v>
      </c>
      <c r="L2" s="2">
        <v>3</v>
      </c>
      <c r="M2" s="2">
        <v>2</v>
      </c>
      <c r="N2">
        <f t="shared" ref="N2:N49" si="3">AVERAGE(J2,L2)</f>
        <v>3</v>
      </c>
      <c r="O2">
        <f t="shared" ref="O2:O49" si="4">AVERAGE(K2,M2)</f>
        <v>2.5</v>
      </c>
      <c r="P2">
        <f t="shared" ref="P2:P49" si="5">SUM(N2:O2)</f>
        <v>5.5</v>
      </c>
      <c r="Q2">
        <f t="shared" ref="Q2:Q49" si="6">N2-G2</f>
        <v>-0.5</v>
      </c>
      <c r="R2">
        <f t="shared" ref="R2:R49" si="7">O2-H2</f>
        <v>-0.5</v>
      </c>
      <c r="S2" s="3">
        <f t="shared" ref="S2:S49" si="8">SUM(G2,N2)</f>
        <v>6.5</v>
      </c>
      <c r="T2" s="3">
        <f t="shared" ref="T2:T49" si="9">SUM(H2,O2)</f>
        <v>5.5</v>
      </c>
      <c r="U2">
        <f t="shared" ref="U2:U49" si="10">AVERAGE(C2,E2,J2,L2)</f>
        <v>3.25</v>
      </c>
      <c r="V2">
        <f t="shared" ref="V2:V49" si="11">AVERAGE(H2,O2)</f>
        <v>2.75</v>
      </c>
      <c r="W2">
        <f t="shared" ref="W2:W49" si="12">SUM(I2,P2)</f>
        <v>12</v>
      </c>
    </row>
    <row r="3" spans="1:23" x14ac:dyDescent="0.25">
      <c r="A3" s="2">
        <v>8</v>
      </c>
      <c r="B3" s="2" t="s">
        <v>3</v>
      </c>
      <c r="C3" s="2">
        <v>1</v>
      </c>
      <c r="D3" s="2">
        <v>2</v>
      </c>
      <c r="E3" s="2">
        <v>1</v>
      </c>
      <c r="F3" s="2">
        <v>2</v>
      </c>
      <c r="G3" s="2">
        <f t="shared" si="0"/>
        <v>1</v>
      </c>
      <c r="H3" s="2">
        <f t="shared" si="1"/>
        <v>2</v>
      </c>
      <c r="I3" s="2">
        <f t="shared" si="2"/>
        <v>3</v>
      </c>
      <c r="J3" s="2">
        <v>3</v>
      </c>
      <c r="K3" s="2">
        <v>2</v>
      </c>
      <c r="L3" s="2">
        <v>4</v>
      </c>
      <c r="M3" s="2">
        <v>2</v>
      </c>
      <c r="N3">
        <f t="shared" si="3"/>
        <v>3.5</v>
      </c>
      <c r="O3">
        <f t="shared" si="4"/>
        <v>2</v>
      </c>
      <c r="P3">
        <f t="shared" si="5"/>
        <v>5.5</v>
      </c>
      <c r="Q3">
        <f t="shared" si="6"/>
        <v>2.5</v>
      </c>
      <c r="R3">
        <f t="shared" si="7"/>
        <v>0</v>
      </c>
      <c r="S3" s="3">
        <f t="shared" si="8"/>
        <v>4.5</v>
      </c>
      <c r="T3" s="3">
        <f t="shared" si="9"/>
        <v>4</v>
      </c>
      <c r="U3">
        <f t="shared" si="10"/>
        <v>2.25</v>
      </c>
      <c r="V3">
        <f t="shared" si="11"/>
        <v>2</v>
      </c>
      <c r="W3">
        <f t="shared" si="12"/>
        <v>8.5</v>
      </c>
    </row>
    <row r="4" spans="1:23" x14ac:dyDescent="0.25">
      <c r="A4" s="2">
        <v>9</v>
      </c>
      <c r="B4" s="2" t="s">
        <v>2</v>
      </c>
      <c r="C4" s="2">
        <v>1</v>
      </c>
      <c r="D4" s="2">
        <v>1</v>
      </c>
      <c r="E4" s="2">
        <v>2</v>
      </c>
      <c r="F4" s="2">
        <v>2</v>
      </c>
      <c r="G4" s="2">
        <f t="shared" si="0"/>
        <v>1.5</v>
      </c>
      <c r="H4" s="2">
        <f t="shared" si="1"/>
        <v>1.5</v>
      </c>
      <c r="I4" s="2">
        <f t="shared" si="2"/>
        <v>3</v>
      </c>
      <c r="J4" s="2">
        <v>2</v>
      </c>
      <c r="K4" s="2">
        <v>1</v>
      </c>
      <c r="L4" s="2">
        <v>2</v>
      </c>
      <c r="M4" s="2">
        <v>1</v>
      </c>
      <c r="N4">
        <f t="shared" si="3"/>
        <v>2</v>
      </c>
      <c r="O4">
        <f t="shared" si="4"/>
        <v>1</v>
      </c>
      <c r="P4">
        <f t="shared" si="5"/>
        <v>3</v>
      </c>
      <c r="Q4">
        <f t="shared" si="6"/>
        <v>0.5</v>
      </c>
      <c r="R4">
        <f t="shared" si="7"/>
        <v>-0.5</v>
      </c>
      <c r="S4" s="3">
        <f t="shared" si="8"/>
        <v>3.5</v>
      </c>
      <c r="T4" s="3">
        <f t="shared" si="9"/>
        <v>2.5</v>
      </c>
      <c r="U4">
        <f t="shared" si="10"/>
        <v>1.75</v>
      </c>
      <c r="V4">
        <f t="shared" si="11"/>
        <v>1.25</v>
      </c>
      <c r="W4">
        <f t="shared" si="12"/>
        <v>6</v>
      </c>
    </row>
    <row r="5" spans="1:23" x14ac:dyDescent="0.25">
      <c r="A5" s="2">
        <v>10</v>
      </c>
      <c r="B5" s="2" t="s">
        <v>3</v>
      </c>
      <c r="C5" s="2">
        <v>1</v>
      </c>
      <c r="D5" s="2">
        <v>3</v>
      </c>
      <c r="E5" s="2">
        <v>1</v>
      </c>
      <c r="F5" s="2">
        <v>2</v>
      </c>
      <c r="G5" s="2">
        <f t="shared" si="0"/>
        <v>1</v>
      </c>
      <c r="H5" s="2">
        <f t="shared" si="1"/>
        <v>2.5</v>
      </c>
      <c r="I5" s="2">
        <f t="shared" si="2"/>
        <v>3.5</v>
      </c>
      <c r="J5" s="2">
        <v>2</v>
      </c>
      <c r="K5" s="2">
        <v>2</v>
      </c>
      <c r="L5" s="2">
        <v>2</v>
      </c>
      <c r="M5" s="2">
        <v>3</v>
      </c>
      <c r="N5">
        <f t="shared" si="3"/>
        <v>2</v>
      </c>
      <c r="O5">
        <f t="shared" si="4"/>
        <v>2.5</v>
      </c>
      <c r="P5">
        <f t="shared" si="5"/>
        <v>4.5</v>
      </c>
      <c r="Q5">
        <f t="shared" si="6"/>
        <v>1</v>
      </c>
      <c r="R5">
        <f t="shared" si="7"/>
        <v>0</v>
      </c>
      <c r="S5" s="3">
        <f t="shared" si="8"/>
        <v>3</v>
      </c>
      <c r="T5" s="3">
        <f t="shared" si="9"/>
        <v>5</v>
      </c>
      <c r="U5">
        <f t="shared" si="10"/>
        <v>1.5</v>
      </c>
      <c r="V5">
        <f t="shared" si="11"/>
        <v>2.5</v>
      </c>
      <c r="W5">
        <f t="shared" si="12"/>
        <v>8</v>
      </c>
    </row>
    <row r="6" spans="1:23" x14ac:dyDescent="0.25">
      <c r="A6" s="2">
        <v>11</v>
      </c>
      <c r="B6" s="2" t="s">
        <v>3</v>
      </c>
      <c r="C6" s="2">
        <v>3</v>
      </c>
      <c r="D6" s="2">
        <v>1</v>
      </c>
      <c r="E6" s="2">
        <v>3</v>
      </c>
      <c r="F6" s="2">
        <v>2</v>
      </c>
      <c r="G6" s="2">
        <f t="shared" si="0"/>
        <v>3</v>
      </c>
      <c r="H6" s="2">
        <f t="shared" si="1"/>
        <v>1.5</v>
      </c>
      <c r="I6" s="2">
        <f t="shared" si="2"/>
        <v>4.5</v>
      </c>
      <c r="J6" s="2">
        <v>3</v>
      </c>
      <c r="K6" s="2">
        <v>1</v>
      </c>
      <c r="L6" s="2">
        <v>2</v>
      </c>
      <c r="M6" s="2">
        <v>1</v>
      </c>
      <c r="N6">
        <f t="shared" si="3"/>
        <v>2.5</v>
      </c>
      <c r="O6">
        <f t="shared" si="4"/>
        <v>1</v>
      </c>
      <c r="P6">
        <f t="shared" si="5"/>
        <v>3.5</v>
      </c>
      <c r="Q6">
        <f t="shared" si="6"/>
        <v>-0.5</v>
      </c>
      <c r="R6">
        <f t="shared" si="7"/>
        <v>-0.5</v>
      </c>
      <c r="S6" s="3">
        <f t="shared" si="8"/>
        <v>5.5</v>
      </c>
      <c r="T6" s="3">
        <f t="shared" si="9"/>
        <v>2.5</v>
      </c>
      <c r="U6">
        <f t="shared" si="10"/>
        <v>2.75</v>
      </c>
      <c r="V6">
        <f t="shared" si="11"/>
        <v>1.25</v>
      </c>
      <c r="W6">
        <f t="shared" si="12"/>
        <v>8</v>
      </c>
    </row>
    <row r="7" spans="1:23" x14ac:dyDescent="0.25">
      <c r="A7" s="2">
        <v>12</v>
      </c>
      <c r="B7" s="2" t="s">
        <v>2</v>
      </c>
      <c r="C7" s="2">
        <v>3</v>
      </c>
      <c r="D7" s="2">
        <v>3</v>
      </c>
      <c r="E7" s="2">
        <v>3</v>
      </c>
      <c r="F7" s="2">
        <v>3</v>
      </c>
      <c r="G7" s="2">
        <f t="shared" si="0"/>
        <v>3</v>
      </c>
      <c r="H7" s="2">
        <f t="shared" si="1"/>
        <v>3</v>
      </c>
      <c r="I7" s="2">
        <f t="shared" si="2"/>
        <v>6</v>
      </c>
      <c r="J7" s="2">
        <v>3</v>
      </c>
      <c r="K7" s="2">
        <v>3</v>
      </c>
      <c r="L7" s="2">
        <v>3</v>
      </c>
      <c r="M7" s="2">
        <v>3</v>
      </c>
      <c r="N7">
        <f t="shared" si="3"/>
        <v>3</v>
      </c>
      <c r="O7">
        <f t="shared" si="4"/>
        <v>3</v>
      </c>
      <c r="P7">
        <f t="shared" si="5"/>
        <v>6</v>
      </c>
      <c r="Q7">
        <f t="shared" si="6"/>
        <v>0</v>
      </c>
      <c r="R7">
        <f t="shared" si="7"/>
        <v>0</v>
      </c>
      <c r="S7" s="3">
        <f t="shared" si="8"/>
        <v>6</v>
      </c>
      <c r="T7" s="3">
        <f t="shared" si="9"/>
        <v>6</v>
      </c>
      <c r="U7">
        <f t="shared" si="10"/>
        <v>3</v>
      </c>
      <c r="V7">
        <f t="shared" si="11"/>
        <v>3</v>
      </c>
      <c r="W7">
        <f t="shared" si="12"/>
        <v>12</v>
      </c>
    </row>
    <row r="8" spans="1:23" x14ac:dyDescent="0.25">
      <c r="A8" s="2">
        <v>13</v>
      </c>
      <c r="B8" s="2" t="s">
        <v>3</v>
      </c>
      <c r="C8" s="2">
        <v>3</v>
      </c>
      <c r="D8" s="2">
        <v>3</v>
      </c>
      <c r="E8" s="2">
        <v>4</v>
      </c>
      <c r="F8" s="2">
        <v>3</v>
      </c>
      <c r="G8" s="2">
        <f t="shared" si="0"/>
        <v>3.5</v>
      </c>
      <c r="H8" s="2">
        <f t="shared" si="1"/>
        <v>3</v>
      </c>
      <c r="I8" s="2">
        <f t="shared" si="2"/>
        <v>6.5</v>
      </c>
      <c r="J8" s="2">
        <v>4</v>
      </c>
      <c r="K8" s="2">
        <v>3</v>
      </c>
      <c r="L8" s="2">
        <v>4</v>
      </c>
      <c r="M8" s="2">
        <v>3</v>
      </c>
      <c r="N8">
        <f t="shared" si="3"/>
        <v>4</v>
      </c>
      <c r="O8">
        <f t="shared" si="4"/>
        <v>3</v>
      </c>
      <c r="P8">
        <f t="shared" si="5"/>
        <v>7</v>
      </c>
      <c r="Q8">
        <f t="shared" si="6"/>
        <v>0.5</v>
      </c>
      <c r="R8">
        <f t="shared" si="7"/>
        <v>0</v>
      </c>
      <c r="S8" s="3">
        <f t="shared" si="8"/>
        <v>7.5</v>
      </c>
      <c r="T8" s="3">
        <f t="shared" si="9"/>
        <v>6</v>
      </c>
      <c r="U8">
        <f t="shared" si="10"/>
        <v>3.75</v>
      </c>
      <c r="V8">
        <f t="shared" si="11"/>
        <v>3</v>
      </c>
      <c r="W8">
        <f t="shared" si="12"/>
        <v>13.5</v>
      </c>
    </row>
    <row r="9" spans="1:23" x14ac:dyDescent="0.25">
      <c r="A9" s="2">
        <v>14</v>
      </c>
      <c r="B9" s="2" t="s">
        <v>2</v>
      </c>
      <c r="C9" s="2">
        <v>4</v>
      </c>
      <c r="D9" s="2">
        <v>4</v>
      </c>
      <c r="E9" s="2">
        <v>4</v>
      </c>
      <c r="F9" s="2">
        <v>4</v>
      </c>
      <c r="G9" s="2">
        <f t="shared" si="0"/>
        <v>4</v>
      </c>
      <c r="H9" s="2">
        <f t="shared" si="1"/>
        <v>4</v>
      </c>
      <c r="I9" s="2">
        <f t="shared" si="2"/>
        <v>8</v>
      </c>
      <c r="J9" s="2">
        <v>4</v>
      </c>
      <c r="K9" s="2">
        <v>3</v>
      </c>
      <c r="L9" s="2">
        <v>4</v>
      </c>
      <c r="M9" s="2">
        <v>4</v>
      </c>
      <c r="N9">
        <f t="shared" si="3"/>
        <v>4</v>
      </c>
      <c r="O9">
        <f t="shared" si="4"/>
        <v>3.5</v>
      </c>
      <c r="P9">
        <f t="shared" si="5"/>
        <v>7.5</v>
      </c>
      <c r="Q9">
        <f t="shared" si="6"/>
        <v>0</v>
      </c>
      <c r="R9">
        <f t="shared" si="7"/>
        <v>-0.5</v>
      </c>
      <c r="S9" s="3">
        <f t="shared" si="8"/>
        <v>8</v>
      </c>
      <c r="T9" s="3">
        <f t="shared" si="9"/>
        <v>7.5</v>
      </c>
      <c r="U9">
        <f t="shared" si="10"/>
        <v>4</v>
      </c>
      <c r="V9">
        <f t="shared" si="11"/>
        <v>3.75</v>
      </c>
      <c r="W9">
        <f t="shared" si="12"/>
        <v>15.5</v>
      </c>
    </row>
    <row r="10" spans="1:23" x14ac:dyDescent="0.25">
      <c r="A10" s="2">
        <v>15</v>
      </c>
      <c r="B10" s="2" t="s">
        <v>3</v>
      </c>
      <c r="C10" s="2">
        <v>1</v>
      </c>
      <c r="D10" s="2">
        <v>3</v>
      </c>
      <c r="E10" s="2">
        <v>1</v>
      </c>
      <c r="F10" s="2">
        <v>2</v>
      </c>
      <c r="G10" s="2">
        <f t="shared" si="0"/>
        <v>1</v>
      </c>
      <c r="H10" s="2">
        <f t="shared" si="1"/>
        <v>2.5</v>
      </c>
      <c r="I10" s="2">
        <f t="shared" si="2"/>
        <v>3.5</v>
      </c>
      <c r="J10" s="2">
        <v>2</v>
      </c>
      <c r="K10" s="2">
        <v>2</v>
      </c>
      <c r="L10" s="2">
        <v>2</v>
      </c>
      <c r="M10" s="2">
        <v>3</v>
      </c>
      <c r="N10">
        <f t="shared" si="3"/>
        <v>2</v>
      </c>
      <c r="O10">
        <f t="shared" si="4"/>
        <v>2.5</v>
      </c>
      <c r="P10">
        <f t="shared" si="5"/>
        <v>4.5</v>
      </c>
      <c r="Q10">
        <f t="shared" si="6"/>
        <v>1</v>
      </c>
      <c r="R10">
        <f t="shared" si="7"/>
        <v>0</v>
      </c>
      <c r="S10" s="3">
        <f t="shared" si="8"/>
        <v>3</v>
      </c>
      <c r="T10" s="3">
        <f t="shared" si="9"/>
        <v>5</v>
      </c>
      <c r="U10">
        <f t="shared" si="10"/>
        <v>1.5</v>
      </c>
      <c r="V10">
        <f t="shared" si="11"/>
        <v>2.5</v>
      </c>
      <c r="W10">
        <f t="shared" si="12"/>
        <v>8</v>
      </c>
    </row>
    <row r="11" spans="1:23" x14ac:dyDescent="0.25">
      <c r="A11" s="2">
        <v>16</v>
      </c>
      <c r="B11" s="2" t="s">
        <v>3</v>
      </c>
      <c r="C11" s="2">
        <v>1</v>
      </c>
      <c r="D11" s="2">
        <v>3</v>
      </c>
      <c r="E11" s="2">
        <v>1</v>
      </c>
      <c r="F11" s="2">
        <v>3</v>
      </c>
      <c r="G11" s="2">
        <f t="shared" si="0"/>
        <v>1</v>
      </c>
      <c r="H11" s="2">
        <f t="shared" si="1"/>
        <v>3</v>
      </c>
      <c r="I11" s="2">
        <f t="shared" si="2"/>
        <v>4</v>
      </c>
      <c r="J11" s="2">
        <v>3</v>
      </c>
      <c r="K11" s="2">
        <v>2</v>
      </c>
      <c r="L11" s="2">
        <v>3</v>
      </c>
      <c r="M11" s="2">
        <v>3</v>
      </c>
      <c r="N11">
        <f t="shared" si="3"/>
        <v>3</v>
      </c>
      <c r="O11">
        <f t="shared" si="4"/>
        <v>2.5</v>
      </c>
      <c r="P11">
        <f t="shared" si="5"/>
        <v>5.5</v>
      </c>
      <c r="Q11">
        <f t="shared" si="6"/>
        <v>2</v>
      </c>
      <c r="R11">
        <f t="shared" si="7"/>
        <v>-0.5</v>
      </c>
      <c r="S11" s="3">
        <f t="shared" si="8"/>
        <v>4</v>
      </c>
      <c r="T11" s="3">
        <f t="shared" si="9"/>
        <v>5.5</v>
      </c>
      <c r="U11">
        <f t="shared" si="10"/>
        <v>2</v>
      </c>
      <c r="V11">
        <f t="shared" si="11"/>
        <v>2.75</v>
      </c>
      <c r="W11">
        <f t="shared" si="12"/>
        <v>9.5</v>
      </c>
    </row>
    <row r="12" spans="1:23" x14ac:dyDescent="0.25">
      <c r="A12" s="2">
        <v>17</v>
      </c>
      <c r="B12" s="2" t="s">
        <v>3</v>
      </c>
      <c r="C12" s="2">
        <v>2</v>
      </c>
      <c r="D12" s="2">
        <v>1</v>
      </c>
      <c r="E12" s="2">
        <v>2</v>
      </c>
      <c r="F12" s="2">
        <v>2</v>
      </c>
      <c r="G12" s="2">
        <f t="shared" si="0"/>
        <v>2</v>
      </c>
      <c r="H12" s="2">
        <f t="shared" si="1"/>
        <v>1.5</v>
      </c>
      <c r="I12" s="2">
        <f t="shared" si="2"/>
        <v>3.5</v>
      </c>
      <c r="J12" s="2">
        <v>2</v>
      </c>
      <c r="K12" s="2">
        <v>2</v>
      </c>
      <c r="L12" s="2">
        <v>1</v>
      </c>
      <c r="M12" s="2">
        <v>1</v>
      </c>
      <c r="N12">
        <f t="shared" si="3"/>
        <v>1.5</v>
      </c>
      <c r="O12">
        <f t="shared" si="4"/>
        <v>1.5</v>
      </c>
      <c r="P12">
        <f t="shared" si="5"/>
        <v>3</v>
      </c>
      <c r="Q12">
        <f t="shared" si="6"/>
        <v>-0.5</v>
      </c>
      <c r="R12">
        <f t="shared" si="7"/>
        <v>0</v>
      </c>
      <c r="S12" s="3">
        <f t="shared" si="8"/>
        <v>3.5</v>
      </c>
      <c r="T12" s="3">
        <f t="shared" si="9"/>
        <v>3</v>
      </c>
      <c r="U12">
        <f t="shared" si="10"/>
        <v>1.75</v>
      </c>
      <c r="V12">
        <f t="shared" si="11"/>
        <v>1.5</v>
      </c>
      <c r="W12">
        <f t="shared" si="12"/>
        <v>6.5</v>
      </c>
    </row>
    <row r="13" spans="1:23" x14ac:dyDescent="0.25">
      <c r="A13" s="2">
        <v>18</v>
      </c>
      <c r="B13" s="2" t="s">
        <v>2</v>
      </c>
      <c r="C13" s="2">
        <v>1</v>
      </c>
      <c r="D13" s="2">
        <v>1</v>
      </c>
      <c r="E13" s="2">
        <v>2</v>
      </c>
      <c r="F13" s="2">
        <v>2</v>
      </c>
      <c r="G13" s="2">
        <f t="shared" si="0"/>
        <v>1.5</v>
      </c>
      <c r="H13" s="2">
        <f t="shared" si="1"/>
        <v>1.5</v>
      </c>
      <c r="I13" s="2">
        <f t="shared" si="2"/>
        <v>3</v>
      </c>
      <c r="J13" s="2">
        <v>1</v>
      </c>
      <c r="K13" s="2">
        <v>1</v>
      </c>
      <c r="L13" s="2">
        <v>1</v>
      </c>
      <c r="M13" s="2">
        <v>1</v>
      </c>
      <c r="N13">
        <f t="shared" si="3"/>
        <v>1</v>
      </c>
      <c r="O13">
        <f t="shared" si="4"/>
        <v>1</v>
      </c>
      <c r="P13">
        <f t="shared" si="5"/>
        <v>2</v>
      </c>
      <c r="Q13">
        <f t="shared" si="6"/>
        <v>-0.5</v>
      </c>
      <c r="R13">
        <f t="shared" si="7"/>
        <v>-0.5</v>
      </c>
      <c r="S13" s="3">
        <f t="shared" si="8"/>
        <v>2.5</v>
      </c>
      <c r="T13" s="3">
        <f t="shared" si="9"/>
        <v>2.5</v>
      </c>
      <c r="U13">
        <f t="shared" si="10"/>
        <v>1.25</v>
      </c>
      <c r="V13">
        <f t="shared" si="11"/>
        <v>1.25</v>
      </c>
      <c r="W13">
        <f t="shared" si="12"/>
        <v>5</v>
      </c>
    </row>
    <row r="14" spans="1:23" x14ac:dyDescent="0.25">
      <c r="A14" s="2">
        <v>19</v>
      </c>
      <c r="B14" s="2" t="s">
        <v>2</v>
      </c>
      <c r="C14" s="2">
        <v>4</v>
      </c>
      <c r="D14" s="2">
        <v>4</v>
      </c>
      <c r="E14" s="2">
        <v>4</v>
      </c>
      <c r="F14" s="2">
        <v>4</v>
      </c>
      <c r="G14" s="2">
        <f t="shared" si="0"/>
        <v>4</v>
      </c>
      <c r="H14" s="2">
        <f t="shared" si="1"/>
        <v>4</v>
      </c>
      <c r="I14" s="2">
        <f t="shared" si="2"/>
        <v>8</v>
      </c>
      <c r="J14" s="2">
        <v>4</v>
      </c>
      <c r="K14" s="2">
        <v>3</v>
      </c>
      <c r="L14" s="2">
        <v>4</v>
      </c>
      <c r="M14" s="2">
        <v>4</v>
      </c>
      <c r="N14">
        <f t="shared" si="3"/>
        <v>4</v>
      </c>
      <c r="O14">
        <f t="shared" si="4"/>
        <v>3.5</v>
      </c>
      <c r="P14">
        <f t="shared" si="5"/>
        <v>7.5</v>
      </c>
      <c r="Q14">
        <f t="shared" si="6"/>
        <v>0</v>
      </c>
      <c r="R14">
        <f t="shared" si="7"/>
        <v>-0.5</v>
      </c>
      <c r="S14" s="3">
        <f t="shared" si="8"/>
        <v>8</v>
      </c>
      <c r="T14" s="3">
        <f t="shared" si="9"/>
        <v>7.5</v>
      </c>
      <c r="U14">
        <f t="shared" si="10"/>
        <v>4</v>
      </c>
      <c r="V14">
        <f t="shared" si="11"/>
        <v>3.75</v>
      </c>
      <c r="W14">
        <f t="shared" si="12"/>
        <v>15.5</v>
      </c>
    </row>
    <row r="15" spans="1:23" x14ac:dyDescent="0.25">
      <c r="A15" s="2">
        <v>20</v>
      </c>
      <c r="B15" s="2" t="s">
        <v>2</v>
      </c>
      <c r="C15" s="2">
        <v>4</v>
      </c>
      <c r="D15" s="2">
        <v>3</v>
      </c>
      <c r="E15" s="2">
        <v>4</v>
      </c>
      <c r="F15" s="2">
        <v>4</v>
      </c>
      <c r="G15" s="2">
        <f t="shared" si="0"/>
        <v>4</v>
      </c>
      <c r="H15" s="2">
        <f t="shared" si="1"/>
        <v>3.5</v>
      </c>
      <c r="I15" s="2">
        <f t="shared" si="2"/>
        <v>7.5</v>
      </c>
      <c r="J15" s="2">
        <v>3</v>
      </c>
      <c r="K15" s="2">
        <v>3</v>
      </c>
      <c r="L15" s="2">
        <v>4</v>
      </c>
      <c r="M15" s="2">
        <v>3</v>
      </c>
      <c r="N15">
        <f t="shared" si="3"/>
        <v>3.5</v>
      </c>
      <c r="O15">
        <f t="shared" si="4"/>
        <v>3</v>
      </c>
      <c r="P15">
        <f t="shared" si="5"/>
        <v>6.5</v>
      </c>
      <c r="Q15">
        <f t="shared" si="6"/>
        <v>-0.5</v>
      </c>
      <c r="R15">
        <f t="shared" si="7"/>
        <v>-0.5</v>
      </c>
      <c r="S15" s="3">
        <f t="shared" si="8"/>
        <v>7.5</v>
      </c>
      <c r="T15" s="3">
        <f t="shared" si="9"/>
        <v>6.5</v>
      </c>
      <c r="U15">
        <f t="shared" si="10"/>
        <v>3.75</v>
      </c>
      <c r="V15">
        <f t="shared" si="11"/>
        <v>3.25</v>
      </c>
      <c r="W15">
        <f t="shared" si="12"/>
        <v>14</v>
      </c>
    </row>
    <row r="16" spans="1:23" x14ac:dyDescent="0.25">
      <c r="A16" s="2">
        <v>21</v>
      </c>
      <c r="B16" s="2" t="s">
        <v>3</v>
      </c>
      <c r="C16" s="2">
        <v>3</v>
      </c>
      <c r="D16" s="2">
        <v>3</v>
      </c>
      <c r="E16" s="2">
        <v>3</v>
      </c>
      <c r="F16" s="2">
        <v>3</v>
      </c>
      <c r="G16" s="2">
        <f t="shared" si="0"/>
        <v>3</v>
      </c>
      <c r="H16" s="2">
        <f t="shared" si="1"/>
        <v>3</v>
      </c>
      <c r="I16" s="2">
        <f t="shared" si="2"/>
        <v>6</v>
      </c>
      <c r="J16" s="2">
        <v>3</v>
      </c>
      <c r="K16" s="2">
        <v>3</v>
      </c>
      <c r="L16" s="2">
        <v>4</v>
      </c>
      <c r="M16" s="2">
        <v>3</v>
      </c>
      <c r="N16">
        <f t="shared" si="3"/>
        <v>3.5</v>
      </c>
      <c r="O16">
        <f t="shared" si="4"/>
        <v>3</v>
      </c>
      <c r="P16">
        <f t="shared" si="5"/>
        <v>6.5</v>
      </c>
      <c r="Q16">
        <f t="shared" si="6"/>
        <v>0.5</v>
      </c>
      <c r="R16">
        <f t="shared" si="7"/>
        <v>0</v>
      </c>
      <c r="S16" s="3">
        <f t="shared" si="8"/>
        <v>6.5</v>
      </c>
      <c r="T16" s="3">
        <f t="shared" si="9"/>
        <v>6</v>
      </c>
      <c r="U16">
        <f t="shared" si="10"/>
        <v>3.25</v>
      </c>
      <c r="V16">
        <f t="shared" si="11"/>
        <v>3</v>
      </c>
      <c r="W16">
        <f t="shared" si="12"/>
        <v>12.5</v>
      </c>
    </row>
    <row r="17" spans="1:23" x14ac:dyDescent="0.25">
      <c r="A17" s="2">
        <v>23</v>
      </c>
      <c r="B17" s="2" t="s">
        <v>3</v>
      </c>
      <c r="C17" s="2">
        <v>2</v>
      </c>
      <c r="D17" s="2">
        <v>1</v>
      </c>
      <c r="E17" s="2">
        <v>2</v>
      </c>
      <c r="F17" s="2">
        <v>2</v>
      </c>
      <c r="G17" s="2">
        <f t="shared" si="0"/>
        <v>2</v>
      </c>
      <c r="H17" s="2">
        <f t="shared" si="1"/>
        <v>1.5</v>
      </c>
      <c r="I17" s="2">
        <f t="shared" si="2"/>
        <v>3.5</v>
      </c>
      <c r="J17" s="2">
        <v>3</v>
      </c>
      <c r="K17" s="2">
        <v>2</v>
      </c>
      <c r="L17" s="2">
        <v>2</v>
      </c>
      <c r="M17" s="2">
        <v>3</v>
      </c>
      <c r="N17">
        <f t="shared" si="3"/>
        <v>2.5</v>
      </c>
      <c r="O17">
        <f t="shared" si="4"/>
        <v>2.5</v>
      </c>
      <c r="P17">
        <f t="shared" si="5"/>
        <v>5</v>
      </c>
      <c r="Q17">
        <f t="shared" si="6"/>
        <v>0.5</v>
      </c>
      <c r="R17">
        <f t="shared" si="7"/>
        <v>1</v>
      </c>
      <c r="S17" s="3">
        <f t="shared" si="8"/>
        <v>4.5</v>
      </c>
      <c r="T17" s="3">
        <f t="shared" si="9"/>
        <v>4</v>
      </c>
      <c r="U17">
        <f t="shared" si="10"/>
        <v>2.25</v>
      </c>
      <c r="V17">
        <f t="shared" si="11"/>
        <v>2</v>
      </c>
      <c r="W17">
        <f t="shared" si="12"/>
        <v>8.5</v>
      </c>
    </row>
    <row r="18" spans="1:23" x14ac:dyDescent="0.25">
      <c r="A18" s="2">
        <v>24</v>
      </c>
      <c r="B18" s="2" t="s">
        <v>2</v>
      </c>
      <c r="C18" s="2">
        <v>4</v>
      </c>
      <c r="D18" s="2">
        <v>4</v>
      </c>
      <c r="E18" s="2">
        <v>4</v>
      </c>
      <c r="F18" s="2">
        <v>4</v>
      </c>
      <c r="G18" s="2">
        <f t="shared" si="0"/>
        <v>4</v>
      </c>
      <c r="H18" s="2">
        <f t="shared" si="1"/>
        <v>4</v>
      </c>
      <c r="I18" s="2">
        <f t="shared" si="2"/>
        <v>8</v>
      </c>
      <c r="J18" s="2">
        <v>3</v>
      </c>
      <c r="K18" s="2">
        <v>3</v>
      </c>
      <c r="L18" s="2">
        <v>4</v>
      </c>
      <c r="M18" s="2">
        <v>3</v>
      </c>
      <c r="N18">
        <f t="shared" si="3"/>
        <v>3.5</v>
      </c>
      <c r="O18">
        <f t="shared" si="4"/>
        <v>3</v>
      </c>
      <c r="P18">
        <f t="shared" si="5"/>
        <v>6.5</v>
      </c>
      <c r="Q18">
        <f t="shared" si="6"/>
        <v>-0.5</v>
      </c>
      <c r="R18">
        <f t="shared" si="7"/>
        <v>-1</v>
      </c>
      <c r="S18" s="3">
        <f t="shared" si="8"/>
        <v>7.5</v>
      </c>
      <c r="T18" s="3">
        <f t="shared" si="9"/>
        <v>7</v>
      </c>
      <c r="U18">
        <f t="shared" si="10"/>
        <v>3.75</v>
      </c>
      <c r="V18">
        <f t="shared" si="11"/>
        <v>3.5</v>
      </c>
      <c r="W18">
        <f t="shared" si="12"/>
        <v>14.5</v>
      </c>
    </row>
    <row r="19" spans="1:23" x14ac:dyDescent="0.25">
      <c r="A19" s="2">
        <v>25</v>
      </c>
      <c r="B19" s="2" t="s">
        <v>3</v>
      </c>
      <c r="C19" s="2">
        <v>1</v>
      </c>
      <c r="D19" s="2">
        <v>2</v>
      </c>
      <c r="E19" s="2">
        <v>1</v>
      </c>
      <c r="F19" s="2">
        <v>2</v>
      </c>
      <c r="G19" s="2">
        <f t="shared" si="0"/>
        <v>1</v>
      </c>
      <c r="H19" s="2">
        <f t="shared" si="1"/>
        <v>2</v>
      </c>
      <c r="I19" s="2">
        <f t="shared" si="2"/>
        <v>3</v>
      </c>
      <c r="J19" s="2">
        <v>1</v>
      </c>
      <c r="K19" s="2">
        <v>2</v>
      </c>
      <c r="L19" s="2">
        <v>1</v>
      </c>
      <c r="M19" s="2">
        <v>3</v>
      </c>
      <c r="N19">
        <f t="shared" si="3"/>
        <v>1</v>
      </c>
      <c r="O19">
        <f t="shared" si="4"/>
        <v>2.5</v>
      </c>
      <c r="P19">
        <f t="shared" si="5"/>
        <v>3.5</v>
      </c>
      <c r="Q19">
        <f t="shared" si="6"/>
        <v>0</v>
      </c>
      <c r="R19">
        <f t="shared" si="7"/>
        <v>0.5</v>
      </c>
      <c r="S19" s="3">
        <f t="shared" si="8"/>
        <v>2</v>
      </c>
      <c r="T19" s="3">
        <f t="shared" si="9"/>
        <v>4.5</v>
      </c>
      <c r="U19">
        <f t="shared" si="10"/>
        <v>1</v>
      </c>
      <c r="V19">
        <f t="shared" si="11"/>
        <v>2.25</v>
      </c>
      <c r="W19">
        <f t="shared" si="12"/>
        <v>6.5</v>
      </c>
    </row>
    <row r="20" spans="1:23" x14ac:dyDescent="0.25">
      <c r="A20" s="2">
        <v>26</v>
      </c>
      <c r="B20" s="2" t="s">
        <v>3</v>
      </c>
      <c r="C20" s="2">
        <v>3</v>
      </c>
      <c r="D20" s="2">
        <v>3</v>
      </c>
      <c r="E20" s="2">
        <v>3</v>
      </c>
      <c r="F20" s="2">
        <v>4</v>
      </c>
      <c r="G20" s="2">
        <f t="shared" si="0"/>
        <v>3</v>
      </c>
      <c r="H20" s="2">
        <f t="shared" si="1"/>
        <v>3.5</v>
      </c>
      <c r="I20" s="2">
        <f t="shared" si="2"/>
        <v>6.5</v>
      </c>
      <c r="J20" s="2">
        <v>3</v>
      </c>
      <c r="K20" s="2">
        <v>3</v>
      </c>
      <c r="L20" s="2">
        <v>3</v>
      </c>
      <c r="M20" s="2">
        <v>3</v>
      </c>
      <c r="N20">
        <f t="shared" si="3"/>
        <v>3</v>
      </c>
      <c r="O20">
        <f t="shared" si="4"/>
        <v>3</v>
      </c>
      <c r="P20">
        <f t="shared" si="5"/>
        <v>6</v>
      </c>
      <c r="Q20">
        <f t="shared" si="6"/>
        <v>0</v>
      </c>
      <c r="R20">
        <f t="shared" si="7"/>
        <v>-0.5</v>
      </c>
      <c r="S20" s="3">
        <f t="shared" si="8"/>
        <v>6</v>
      </c>
      <c r="T20" s="3">
        <f t="shared" si="9"/>
        <v>6.5</v>
      </c>
      <c r="U20">
        <f t="shared" si="10"/>
        <v>3</v>
      </c>
      <c r="V20">
        <f t="shared" si="11"/>
        <v>3.25</v>
      </c>
      <c r="W20">
        <f t="shared" si="12"/>
        <v>12.5</v>
      </c>
    </row>
    <row r="21" spans="1:23" x14ac:dyDescent="0.25">
      <c r="A21" s="2">
        <v>27</v>
      </c>
      <c r="B21" s="2" t="s">
        <v>2</v>
      </c>
      <c r="C21" s="2">
        <v>2</v>
      </c>
      <c r="D21" s="2">
        <v>1</v>
      </c>
      <c r="E21" s="2">
        <v>3</v>
      </c>
      <c r="F21" s="2">
        <v>2</v>
      </c>
      <c r="G21" s="2">
        <f t="shared" si="0"/>
        <v>2.5</v>
      </c>
      <c r="H21" s="2">
        <f t="shared" si="1"/>
        <v>1.5</v>
      </c>
      <c r="I21" s="2">
        <f t="shared" si="2"/>
        <v>4</v>
      </c>
      <c r="J21" s="2">
        <v>2</v>
      </c>
      <c r="K21" s="2">
        <v>1</v>
      </c>
      <c r="L21" s="2">
        <v>3</v>
      </c>
      <c r="M21" s="2">
        <v>2</v>
      </c>
      <c r="N21">
        <f t="shared" si="3"/>
        <v>2.5</v>
      </c>
      <c r="O21">
        <f t="shared" si="4"/>
        <v>1.5</v>
      </c>
      <c r="P21">
        <f t="shared" si="5"/>
        <v>4</v>
      </c>
      <c r="Q21">
        <f t="shared" si="6"/>
        <v>0</v>
      </c>
      <c r="R21">
        <f t="shared" si="7"/>
        <v>0</v>
      </c>
      <c r="S21" s="3">
        <f t="shared" si="8"/>
        <v>5</v>
      </c>
      <c r="T21" s="3">
        <f t="shared" si="9"/>
        <v>3</v>
      </c>
      <c r="U21">
        <f t="shared" si="10"/>
        <v>2.5</v>
      </c>
      <c r="V21">
        <f t="shared" si="11"/>
        <v>1.5</v>
      </c>
      <c r="W21">
        <f t="shared" si="12"/>
        <v>8</v>
      </c>
    </row>
    <row r="22" spans="1:23" x14ac:dyDescent="0.25">
      <c r="A22" s="2">
        <v>28</v>
      </c>
      <c r="B22" s="2" t="s">
        <v>2</v>
      </c>
      <c r="C22" s="2">
        <v>3</v>
      </c>
      <c r="D22" s="2">
        <v>3</v>
      </c>
      <c r="E22" s="2">
        <v>3</v>
      </c>
      <c r="F22" s="2">
        <v>3</v>
      </c>
      <c r="G22" s="2">
        <f t="shared" si="0"/>
        <v>3</v>
      </c>
      <c r="H22" s="2">
        <f t="shared" si="1"/>
        <v>3</v>
      </c>
      <c r="I22" s="2">
        <f t="shared" si="2"/>
        <v>6</v>
      </c>
      <c r="J22" s="2">
        <v>3</v>
      </c>
      <c r="K22" s="2">
        <v>4</v>
      </c>
      <c r="L22" s="2">
        <v>3</v>
      </c>
      <c r="M22" s="2">
        <v>4</v>
      </c>
      <c r="N22">
        <f t="shared" si="3"/>
        <v>3</v>
      </c>
      <c r="O22">
        <f t="shared" si="4"/>
        <v>4</v>
      </c>
      <c r="P22">
        <f t="shared" si="5"/>
        <v>7</v>
      </c>
      <c r="Q22">
        <f t="shared" si="6"/>
        <v>0</v>
      </c>
      <c r="R22">
        <f t="shared" si="7"/>
        <v>1</v>
      </c>
      <c r="S22" s="3">
        <f t="shared" si="8"/>
        <v>6</v>
      </c>
      <c r="T22" s="3">
        <f t="shared" si="9"/>
        <v>7</v>
      </c>
      <c r="U22">
        <f t="shared" si="10"/>
        <v>3</v>
      </c>
      <c r="V22">
        <f t="shared" si="11"/>
        <v>3.5</v>
      </c>
      <c r="W22">
        <f t="shared" si="12"/>
        <v>13</v>
      </c>
    </row>
    <row r="23" spans="1:23" x14ac:dyDescent="0.25">
      <c r="A23" s="2">
        <v>30</v>
      </c>
      <c r="B23" s="2" t="s">
        <v>3</v>
      </c>
      <c r="C23" s="2">
        <v>3</v>
      </c>
      <c r="D23" s="2">
        <v>3</v>
      </c>
      <c r="E23" s="2">
        <v>3</v>
      </c>
      <c r="F23" s="2">
        <v>4</v>
      </c>
      <c r="G23" s="2">
        <f t="shared" si="0"/>
        <v>3</v>
      </c>
      <c r="H23" s="2">
        <f t="shared" si="1"/>
        <v>3.5</v>
      </c>
      <c r="I23" s="2">
        <f t="shared" si="2"/>
        <v>6.5</v>
      </c>
      <c r="J23" s="2">
        <v>2</v>
      </c>
      <c r="K23" s="2">
        <v>1</v>
      </c>
      <c r="L23" s="2">
        <v>3</v>
      </c>
      <c r="M23" s="2">
        <v>2</v>
      </c>
      <c r="N23">
        <f t="shared" si="3"/>
        <v>2.5</v>
      </c>
      <c r="O23">
        <f t="shared" si="4"/>
        <v>1.5</v>
      </c>
      <c r="P23">
        <f t="shared" si="5"/>
        <v>4</v>
      </c>
      <c r="Q23">
        <f t="shared" si="6"/>
        <v>-0.5</v>
      </c>
      <c r="R23">
        <f t="shared" si="7"/>
        <v>-2</v>
      </c>
      <c r="S23" s="3">
        <f t="shared" si="8"/>
        <v>5.5</v>
      </c>
      <c r="T23" s="3">
        <f t="shared" si="9"/>
        <v>5</v>
      </c>
      <c r="U23">
        <f t="shared" si="10"/>
        <v>2.75</v>
      </c>
      <c r="V23">
        <f t="shared" si="11"/>
        <v>2.5</v>
      </c>
      <c r="W23">
        <f t="shared" si="12"/>
        <v>10.5</v>
      </c>
    </row>
    <row r="24" spans="1:23" x14ac:dyDescent="0.25">
      <c r="A24" s="2">
        <v>31</v>
      </c>
      <c r="B24" s="2" t="s">
        <v>3</v>
      </c>
      <c r="C24" s="2">
        <v>3</v>
      </c>
      <c r="D24" s="2">
        <v>2</v>
      </c>
      <c r="E24" s="2">
        <v>3</v>
      </c>
      <c r="F24" s="2">
        <v>3</v>
      </c>
      <c r="G24" s="2">
        <f t="shared" si="0"/>
        <v>3</v>
      </c>
      <c r="H24" s="2">
        <f t="shared" si="1"/>
        <v>2.5</v>
      </c>
      <c r="I24" s="2">
        <f t="shared" si="2"/>
        <v>5.5</v>
      </c>
      <c r="J24" s="2">
        <v>4</v>
      </c>
      <c r="K24" s="2">
        <v>2</v>
      </c>
      <c r="L24" s="2">
        <v>3</v>
      </c>
      <c r="M24" s="2">
        <v>2</v>
      </c>
      <c r="N24">
        <f t="shared" si="3"/>
        <v>3.5</v>
      </c>
      <c r="O24">
        <f t="shared" si="4"/>
        <v>2</v>
      </c>
      <c r="P24">
        <f t="shared" si="5"/>
        <v>5.5</v>
      </c>
      <c r="Q24">
        <f t="shared" si="6"/>
        <v>0.5</v>
      </c>
      <c r="R24">
        <f t="shared" si="7"/>
        <v>-0.5</v>
      </c>
      <c r="S24" s="3">
        <f t="shared" si="8"/>
        <v>6.5</v>
      </c>
      <c r="T24" s="3">
        <f t="shared" si="9"/>
        <v>4.5</v>
      </c>
      <c r="U24">
        <f t="shared" si="10"/>
        <v>3.25</v>
      </c>
      <c r="V24">
        <f t="shared" si="11"/>
        <v>2.25</v>
      </c>
      <c r="W24">
        <f t="shared" si="12"/>
        <v>11</v>
      </c>
    </row>
    <row r="25" spans="1:23" x14ac:dyDescent="0.25">
      <c r="A25" s="2">
        <v>32</v>
      </c>
      <c r="B25" s="2" t="s">
        <v>2</v>
      </c>
      <c r="C25" s="2">
        <v>4</v>
      </c>
      <c r="D25" s="2">
        <v>2</v>
      </c>
      <c r="E25" s="2">
        <v>4</v>
      </c>
      <c r="F25" s="2">
        <v>3</v>
      </c>
      <c r="G25" s="2">
        <f t="shared" si="0"/>
        <v>4</v>
      </c>
      <c r="H25" s="2">
        <f t="shared" si="1"/>
        <v>2.5</v>
      </c>
      <c r="I25" s="2">
        <f t="shared" si="2"/>
        <v>6.5</v>
      </c>
      <c r="J25" s="2">
        <v>4</v>
      </c>
      <c r="K25" s="2">
        <v>3</v>
      </c>
      <c r="L25" s="2">
        <v>4</v>
      </c>
      <c r="M25" s="2">
        <v>4</v>
      </c>
      <c r="N25">
        <f t="shared" si="3"/>
        <v>4</v>
      </c>
      <c r="O25">
        <f t="shared" si="4"/>
        <v>3.5</v>
      </c>
      <c r="P25">
        <f t="shared" si="5"/>
        <v>7.5</v>
      </c>
      <c r="Q25">
        <f t="shared" si="6"/>
        <v>0</v>
      </c>
      <c r="R25">
        <f t="shared" si="7"/>
        <v>1</v>
      </c>
      <c r="S25" s="3">
        <f t="shared" si="8"/>
        <v>8</v>
      </c>
      <c r="T25" s="3">
        <f t="shared" si="9"/>
        <v>6</v>
      </c>
      <c r="U25">
        <f t="shared" si="10"/>
        <v>4</v>
      </c>
      <c r="V25">
        <f t="shared" si="11"/>
        <v>3</v>
      </c>
      <c r="W25">
        <f t="shared" si="12"/>
        <v>14</v>
      </c>
    </row>
    <row r="26" spans="1:23" x14ac:dyDescent="0.25">
      <c r="A26" s="2">
        <v>33</v>
      </c>
      <c r="B26" s="2" t="s">
        <v>3</v>
      </c>
      <c r="C26" s="2">
        <v>3</v>
      </c>
      <c r="D26" s="2">
        <v>1</v>
      </c>
      <c r="E26" s="2">
        <v>3</v>
      </c>
      <c r="F26" s="2">
        <v>2</v>
      </c>
      <c r="G26" s="2">
        <f t="shared" si="0"/>
        <v>3</v>
      </c>
      <c r="H26" s="2">
        <f t="shared" si="1"/>
        <v>1.5</v>
      </c>
      <c r="I26" s="2">
        <f t="shared" si="2"/>
        <v>4.5</v>
      </c>
      <c r="J26" s="2">
        <v>3</v>
      </c>
      <c r="K26" s="2">
        <v>2</v>
      </c>
      <c r="L26" s="2">
        <v>4</v>
      </c>
      <c r="M26" s="2">
        <v>2</v>
      </c>
      <c r="N26">
        <f t="shared" si="3"/>
        <v>3.5</v>
      </c>
      <c r="O26">
        <f t="shared" si="4"/>
        <v>2</v>
      </c>
      <c r="P26">
        <f t="shared" si="5"/>
        <v>5.5</v>
      </c>
      <c r="Q26">
        <f t="shared" si="6"/>
        <v>0.5</v>
      </c>
      <c r="R26">
        <f t="shared" si="7"/>
        <v>0.5</v>
      </c>
      <c r="S26" s="3">
        <f t="shared" si="8"/>
        <v>6.5</v>
      </c>
      <c r="T26" s="3">
        <f t="shared" si="9"/>
        <v>3.5</v>
      </c>
      <c r="U26">
        <f t="shared" si="10"/>
        <v>3.25</v>
      </c>
      <c r="V26">
        <f t="shared" si="11"/>
        <v>1.75</v>
      </c>
      <c r="W26">
        <f t="shared" si="12"/>
        <v>10</v>
      </c>
    </row>
    <row r="27" spans="1:23" x14ac:dyDescent="0.25">
      <c r="A27" s="2">
        <v>34</v>
      </c>
      <c r="B27" s="2" t="s">
        <v>2</v>
      </c>
      <c r="C27" s="2">
        <v>2</v>
      </c>
      <c r="D27" s="2">
        <v>1</v>
      </c>
      <c r="E27" s="2">
        <v>3</v>
      </c>
      <c r="F27" s="2">
        <v>1</v>
      </c>
      <c r="G27" s="2">
        <f t="shared" si="0"/>
        <v>2.5</v>
      </c>
      <c r="H27" s="2">
        <f t="shared" si="1"/>
        <v>1</v>
      </c>
      <c r="I27" s="2">
        <f t="shared" si="2"/>
        <v>3.5</v>
      </c>
      <c r="J27" s="2">
        <v>2</v>
      </c>
      <c r="K27" s="2">
        <v>2</v>
      </c>
      <c r="L27" s="2">
        <v>1</v>
      </c>
      <c r="M27" s="2">
        <v>2</v>
      </c>
      <c r="N27">
        <f t="shared" si="3"/>
        <v>1.5</v>
      </c>
      <c r="O27">
        <f t="shared" si="4"/>
        <v>2</v>
      </c>
      <c r="P27">
        <f t="shared" si="5"/>
        <v>3.5</v>
      </c>
      <c r="Q27">
        <f t="shared" si="6"/>
        <v>-1</v>
      </c>
      <c r="R27">
        <f t="shared" si="7"/>
        <v>1</v>
      </c>
      <c r="S27" s="3">
        <f t="shared" si="8"/>
        <v>4</v>
      </c>
      <c r="T27" s="3">
        <f t="shared" si="9"/>
        <v>3</v>
      </c>
      <c r="U27">
        <f t="shared" si="10"/>
        <v>2</v>
      </c>
      <c r="V27">
        <f t="shared" si="11"/>
        <v>1.5</v>
      </c>
      <c r="W27">
        <f t="shared" si="12"/>
        <v>7</v>
      </c>
    </row>
    <row r="28" spans="1:23" x14ac:dyDescent="0.25">
      <c r="A28" s="2">
        <v>36</v>
      </c>
      <c r="B28" s="2" t="s">
        <v>3</v>
      </c>
      <c r="C28" s="2">
        <v>3</v>
      </c>
      <c r="D28" s="2">
        <v>2</v>
      </c>
      <c r="E28" s="2">
        <v>2</v>
      </c>
      <c r="F28" s="2">
        <v>2</v>
      </c>
      <c r="G28" s="2">
        <f t="shared" si="0"/>
        <v>2.5</v>
      </c>
      <c r="H28" s="2">
        <f t="shared" si="1"/>
        <v>2</v>
      </c>
      <c r="I28" s="2">
        <f t="shared" si="2"/>
        <v>4.5</v>
      </c>
      <c r="J28" s="2">
        <v>3</v>
      </c>
      <c r="K28" s="2">
        <v>3</v>
      </c>
      <c r="L28" s="2">
        <v>3</v>
      </c>
      <c r="M28" s="2">
        <v>3</v>
      </c>
      <c r="N28">
        <f t="shared" si="3"/>
        <v>3</v>
      </c>
      <c r="O28">
        <f t="shared" si="4"/>
        <v>3</v>
      </c>
      <c r="P28">
        <f t="shared" si="5"/>
        <v>6</v>
      </c>
      <c r="Q28">
        <f t="shared" si="6"/>
        <v>0.5</v>
      </c>
      <c r="R28">
        <f t="shared" si="7"/>
        <v>1</v>
      </c>
      <c r="S28" s="3">
        <f t="shared" si="8"/>
        <v>5.5</v>
      </c>
      <c r="T28" s="3">
        <f t="shared" si="9"/>
        <v>5</v>
      </c>
      <c r="U28">
        <f t="shared" si="10"/>
        <v>2.75</v>
      </c>
      <c r="V28">
        <f t="shared" si="11"/>
        <v>2.5</v>
      </c>
      <c r="W28">
        <f t="shared" si="12"/>
        <v>10.5</v>
      </c>
    </row>
    <row r="29" spans="1:23" x14ac:dyDescent="0.25">
      <c r="A29" s="2">
        <v>37</v>
      </c>
      <c r="B29" s="2" t="s">
        <v>3</v>
      </c>
      <c r="C29" s="2">
        <v>3</v>
      </c>
      <c r="D29" s="2">
        <v>3</v>
      </c>
      <c r="E29" s="2">
        <v>2</v>
      </c>
      <c r="F29" s="2">
        <v>2</v>
      </c>
      <c r="G29" s="2">
        <f t="shared" si="0"/>
        <v>2.5</v>
      </c>
      <c r="H29" s="2">
        <f t="shared" si="1"/>
        <v>2.5</v>
      </c>
      <c r="I29" s="2">
        <f t="shared" si="2"/>
        <v>5</v>
      </c>
      <c r="J29" s="2">
        <v>3</v>
      </c>
      <c r="K29" s="2">
        <v>1</v>
      </c>
      <c r="L29" s="2">
        <v>2</v>
      </c>
      <c r="M29" s="2">
        <v>1</v>
      </c>
      <c r="N29">
        <f t="shared" si="3"/>
        <v>2.5</v>
      </c>
      <c r="O29">
        <f t="shared" si="4"/>
        <v>1</v>
      </c>
      <c r="P29">
        <f t="shared" si="5"/>
        <v>3.5</v>
      </c>
      <c r="Q29">
        <f t="shared" si="6"/>
        <v>0</v>
      </c>
      <c r="R29">
        <f t="shared" si="7"/>
        <v>-1.5</v>
      </c>
      <c r="S29" s="3">
        <f t="shared" si="8"/>
        <v>5</v>
      </c>
      <c r="T29" s="3">
        <f t="shared" si="9"/>
        <v>3.5</v>
      </c>
      <c r="U29">
        <f t="shared" si="10"/>
        <v>2.5</v>
      </c>
      <c r="V29">
        <f t="shared" si="11"/>
        <v>1.75</v>
      </c>
      <c r="W29">
        <f t="shared" si="12"/>
        <v>8.5</v>
      </c>
    </row>
    <row r="30" spans="1:23" x14ac:dyDescent="0.25">
      <c r="A30" s="2">
        <v>38</v>
      </c>
      <c r="B30" s="2" t="s">
        <v>2</v>
      </c>
      <c r="C30" s="2">
        <v>3</v>
      </c>
      <c r="D30" s="2">
        <v>2</v>
      </c>
      <c r="E30" s="2">
        <v>3</v>
      </c>
      <c r="F30" s="2">
        <v>2</v>
      </c>
      <c r="G30" s="2">
        <f t="shared" si="0"/>
        <v>3</v>
      </c>
      <c r="H30" s="2">
        <f t="shared" si="1"/>
        <v>2</v>
      </c>
      <c r="I30" s="2">
        <f t="shared" si="2"/>
        <v>5</v>
      </c>
      <c r="J30" s="2">
        <v>2</v>
      </c>
      <c r="K30" s="2">
        <v>2</v>
      </c>
      <c r="L30" s="2">
        <v>2</v>
      </c>
      <c r="M30" s="2">
        <v>3</v>
      </c>
      <c r="N30">
        <f t="shared" si="3"/>
        <v>2</v>
      </c>
      <c r="O30">
        <f t="shared" si="4"/>
        <v>2.5</v>
      </c>
      <c r="P30">
        <f t="shared" si="5"/>
        <v>4.5</v>
      </c>
      <c r="Q30">
        <f t="shared" si="6"/>
        <v>-1</v>
      </c>
      <c r="R30">
        <f t="shared" si="7"/>
        <v>0.5</v>
      </c>
      <c r="S30" s="3">
        <f t="shared" si="8"/>
        <v>5</v>
      </c>
      <c r="T30" s="3">
        <f t="shared" si="9"/>
        <v>4.5</v>
      </c>
      <c r="U30">
        <f t="shared" si="10"/>
        <v>2.5</v>
      </c>
      <c r="V30">
        <f t="shared" si="11"/>
        <v>2.25</v>
      </c>
      <c r="W30">
        <f t="shared" si="12"/>
        <v>9.5</v>
      </c>
    </row>
    <row r="31" spans="1:23" x14ac:dyDescent="0.25">
      <c r="A31" s="2">
        <v>39</v>
      </c>
      <c r="B31" s="2" t="s">
        <v>2</v>
      </c>
      <c r="C31" s="2">
        <v>4</v>
      </c>
      <c r="D31" s="2">
        <v>3</v>
      </c>
      <c r="E31" s="2">
        <v>4</v>
      </c>
      <c r="F31" s="2">
        <v>3</v>
      </c>
      <c r="G31" s="2">
        <f t="shared" si="0"/>
        <v>4</v>
      </c>
      <c r="H31" s="2">
        <f t="shared" si="1"/>
        <v>3</v>
      </c>
      <c r="I31" s="2">
        <f t="shared" si="2"/>
        <v>7</v>
      </c>
      <c r="J31" s="2">
        <v>4</v>
      </c>
      <c r="K31" s="2">
        <v>4</v>
      </c>
      <c r="L31" s="2">
        <v>4</v>
      </c>
      <c r="M31" s="2">
        <v>4</v>
      </c>
      <c r="N31">
        <f t="shared" si="3"/>
        <v>4</v>
      </c>
      <c r="O31">
        <f t="shared" si="4"/>
        <v>4</v>
      </c>
      <c r="P31">
        <f t="shared" si="5"/>
        <v>8</v>
      </c>
      <c r="Q31">
        <f t="shared" si="6"/>
        <v>0</v>
      </c>
      <c r="R31">
        <f t="shared" si="7"/>
        <v>1</v>
      </c>
      <c r="S31" s="3">
        <f t="shared" si="8"/>
        <v>8</v>
      </c>
      <c r="T31" s="3">
        <f t="shared" si="9"/>
        <v>7</v>
      </c>
      <c r="U31">
        <f t="shared" si="10"/>
        <v>4</v>
      </c>
      <c r="V31">
        <f t="shared" si="11"/>
        <v>3.5</v>
      </c>
      <c r="W31">
        <f t="shared" si="12"/>
        <v>15</v>
      </c>
    </row>
    <row r="32" spans="1:23" x14ac:dyDescent="0.25">
      <c r="A32" s="2">
        <v>40</v>
      </c>
      <c r="B32" s="2" t="s">
        <v>3</v>
      </c>
      <c r="C32" s="2">
        <v>2</v>
      </c>
      <c r="D32" s="2">
        <v>1</v>
      </c>
      <c r="E32" s="2">
        <v>2</v>
      </c>
      <c r="F32" s="2">
        <v>2</v>
      </c>
      <c r="G32" s="2">
        <f t="shared" si="0"/>
        <v>2</v>
      </c>
      <c r="H32" s="2">
        <f t="shared" si="1"/>
        <v>1.5</v>
      </c>
      <c r="I32" s="2">
        <f t="shared" si="2"/>
        <v>3.5</v>
      </c>
      <c r="J32" s="2">
        <v>2</v>
      </c>
      <c r="K32" s="2">
        <v>2</v>
      </c>
      <c r="L32" s="2">
        <v>2</v>
      </c>
      <c r="M32" s="2">
        <v>2</v>
      </c>
      <c r="N32">
        <f t="shared" si="3"/>
        <v>2</v>
      </c>
      <c r="O32">
        <f t="shared" si="4"/>
        <v>2</v>
      </c>
      <c r="P32">
        <f t="shared" si="5"/>
        <v>4</v>
      </c>
      <c r="Q32">
        <f t="shared" si="6"/>
        <v>0</v>
      </c>
      <c r="R32">
        <f t="shared" si="7"/>
        <v>0.5</v>
      </c>
      <c r="S32" s="3">
        <f t="shared" si="8"/>
        <v>4</v>
      </c>
      <c r="T32" s="3">
        <f t="shared" si="9"/>
        <v>3.5</v>
      </c>
      <c r="U32">
        <f t="shared" si="10"/>
        <v>2</v>
      </c>
      <c r="V32">
        <f t="shared" si="11"/>
        <v>1.75</v>
      </c>
      <c r="W32">
        <f t="shared" si="12"/>
        <v>7.5</v>
      </c>
    </row>
    <row r="33" spans="1:23" x14ac:dyDescent="0.25">
      <c r="A33" s="2">
        <v>41</v>
      </c>
      <c r="B33" s="2" t="s">
        <v>3</v>
      </c>
      <c r="C33" s="2">
        <v>4</v>
      </c>
      <c r="D33" s="2">
        <v>4</v>
      </c>
      <c r="E33" s="2">
        <v>4</v>
      </c>
      <c r="F33" s="2">
        <v>3</v>
      </c>
      <c r="G33" s="2">
        <f t="shared" si="0"/>
        <v>4</v>
      </c>
      <c r="H33" s="2">
        <f t="shared" si="1"/>
        <v>3.5</v>
      </c>
      <c r="I33" s="2">
        <f t="shared" si="2"/>
        <v>7.5</v>
      </c>
      <c r="J33" s="2">
        <v>3</v>
      </c>
      <c r="K33" s="2">
        <v>4</v>
      </c>
      <c r="L33" s="2">
        <v>3</v>
      </c>
      <c r="M33" s="2">
        <v>3</v>
      </c>
      <c r="N33">
        <f t="shared" si="3"/>
        <v>3</v>
      </c>
      <c r="O33">
        <f t="shared" si="4"/>
        <v>3.5</v>
      </c>
      <c r="P33">
        <f t="shared" si="5"/>
        <v>6.5</v>
      </c>
      <c r="Q33">
        <f t="shared" si="6"/>
        <v>-1</v>
      </c>
      <c r="R33">
        <f t="shared" si="7"/>
        <v>0</v>
      </c>
      <c r="S33" s="3">
        <f t="shared" si="8"/>
        <v>7</v>
      </c>
      <c r="T33" s="3">
        <f t="shared" si="9"/>
        <v>7</v>
      </c>
      <c r="U33">
        <f t="shared" si="10"/>
        <v>3.5</v>
      </c>
      <c r="V33">
        <f t="shared" si="11"/>
        <v>3.5</v>
      </c>
      <c r="W33">
        <f t="shared" si="12"/>
        <v>14</v>
      </c>
    </row>
    <row r="34" spans="1:23" x14ac:dyDescent="0.25">
      <c r="A34" s="2">
        <v>42</v>
      </c>
      <c r="B34" s="2" t="s">
        <v>2</v>
      </c>
      <c r="C34" s="2">
        <v>3</v>
      </c>
      <c r="D34" s="2">
        <v>3</v>
      </c>
      <c r="E34" s="2">
        <v>3</v>
      </c>
      <c r="F34" s="2">
        <v>3</v>
      </c>
      <c r="G34" s="2">
        <f t="shared" si="0"/>
        <v>3</v>
      </c>
      <c r="H34" s="2">
        <f t="shared" si="1"/>
        <v>3</v>
      </c>
      <c r="I34" s="2">
        <f t="shared" si="2"/>
        <v>6</v>
      </c>
      <c r="J34" s="2">
        <v>3</v>
      </c>
      <c r="K34" s="2">
        <v>3</v>
      </c>
      <c r="L34" s="2">
        <v>3</v>
      </c>
      <c r="M34" s="2">
        <v>3</v>
      </c>
      <c r="N34">
        <f t="shared" si="3"/>
        <v>3</v>
      </c>
      <c r="O34">
        <f t="shared" si="4"/>
        <v>3</v>
      </c>
      <c r="P34">
        <f t="shared" si="5"/>
        <v>6</v>
      </c>
      <c r="Q34">
        <f t="shared" si="6"/>
        <v>0</v>
      </c>
      <c r="R34">
        <f t="shared" si="7"/>
        <v>0</v>
      </c>
      <c r="S34" s="3">
        <f t="shared" si="8"/>
        <v>6</v>
      </c>
      <c r="T34" s="3">
        <f t="shared" si="9"/>
        <v>6</v>
      </c>
      <c r="U34">
        <f t="shared" si="10"/>
        <v>3</v>
      </c>
      <c r="V34">
        <f t="shared" si="11"/>
        <v>3</v>
      </c>
      <c r="W34">
        <f t="shared" si="12"/>
        <v>12</v>
      </c>
    </row>
    <row r="35" spans="1:23" x14ac:dyDescent="0.25">
      <c r="A35" s="2">
        <v>43</v>
      </c>
      <c r="B35" s="2" t="s">
        <v>2</v>
      </c>
      <c r="C35" s="2">
        <v>3</v>
      </c>
      <c r="D35" s="2">
        <v>1</v>
      </c>
      <c r="E35" s="2">
        <v>3</v>
      </c>
      <c r="F35" s="2">
        <v>2</v>
      </c>
      <c r="G35" s="2">
        <f t="shared" si="0"/>
        <v>3</v>
      </c>
      <c r="H35" s="2">
        <f t="shared" si="1"/>
        <v>1.5</v>
      </c>
      <c r="I35" s="2">
        <f t="shared" si="2"/>
        <v>4.5</v>
      </c>
      <c r="J35" s="2">
        <v>3</v>
      </c>
      <c r="K35" s="2">
        <v>2</v>
      </c>
      <c r="L35" s="2">
        <v>4</v>
      </c>
      <c r="M35" s="2">
        <v>3</v>
      </c>
      <c r="N35">
        <f t="shared" si="3"/>
        <v>3.5</v>
      </c>
      <c r="O35">
        <f t="shared" si="4"/>
        <v>2.5</v>
      </c>
      <c r="P35">
        <f t="shared" si="5"/>
        <v>6</v>
      </c>
      <c r="Q35">
        <f t="shared" si="6"/>
        <v>0.5</v>
      </c>
      <c r="R35">
        <f t="shared" si="7"/>
        <v>1</v>
      </c>
      <c r="S35" s="3">
        <f t="shared" si="8"/>
        <v>6.5</v>
      </c>
      <c r="T35" s="3">
        <f t="shared" si="9"/>
        <v>4</v>
      </c>
      <c r="U35">
        <f t="shared" si="10"/>
        <v>3.25</v>
      </c>
      <c r="V35">
        <f t="shared" si="11"/>
        <v>2</v>
      </c>
      <c r="W35">
        <f t="shared" si="12"/>
        <v>10.5</v>
      </c>
    </row>
    <row r="36" spans="1:23" x14ac:dyDescent="0.25">
      <c r="A36" s="2">
        <v>44</v>
      </c>
      <c r="B36" s="2" t="s">
        <v>3</v>
      </c>
      <c r="C36" s="2">
        <v>3</v>
      </c>
      <c r="D36" s="2">
        <v>3</v>
      </c>
      <c r="E36" s="2">
        <v>3</v>
      </c>
      <c r="F36" s="2">
        <v>3</v>
      </c>
      <c r="G36" s="2">
        <f t="shared" si="0"/>
        <v>3</v>
      </c>
      <c r="H36" s="2">
        <f t="shared" si="1"/>
        <v>3</v>
      </c>
      <c r="I36" s="2">
        <f t="shared" si="2"/>
        <v>6</v>
      </c>
      <c r="J36" s="2">
        <v>3</v>
      </c>
      <c r="K36" s="2">
        <v>3</v>
      </c>
      <c r="L36" s="2">
        <v>4</v>
      </c>
      <c r="M36" s="2">
        <v>3</v>
      </c>
      <c r="N36">
        <f t="shared" si="3"/>
        <v>3.5</v>
      </c>
      <c r="O36">
        <f t="shared" si="4"/>
        <v>3</v>
      </c>
      <c r="P36">
        <f t="shared" si="5"/>
        <v>6.5</v>
      </c>
      <c r="Q36">
        <f t="shared" si="6"/>
        <v>0.5</v>
      </c>
      <c r="R36">
        <f t="shared" si="7"/>
        <v>0</v>
      </c>
      <c r="S36" s="3">
        <f t="shared" si="8"/>
        <v>6.5</v>
      </c>
      <c r="T36" s="3">
        <f t="shared" si="9"/>
        <v>6</v>
      </c>
      <c r="U36">
        <f t="shared" si="10"/>
        <v>3.25</v>
      </c>
      <c r="V36">
        <f t="shared" si="11"/>
        <v>3</v>
      </c>
      <c r="W36">
        <f t="shared" si="12"/>
        <v>12.5</v>
      </c>
    </row>
    <row r="37" spans="1:23" x14ac:dyDescent="0.25">
      <c r="A37" s="2">
        <v>45</v>
      </c>
      <c r="B37" s="2" t="s">
        <v>2</v>
      </c>
      <c r="C37" s="2">
        <v>4</v>
      </c>
      <c r="D37" s="2">
        <v>3</v>
      </c>
      <c r="E37" s="2">
        <v>4</v>
      </c>
      <c r="F37" s="2">
        <v>3</v>
      </c>
      <c r="G37" s="2">
        <f t="shared" si="0"/>
        <v>4</v>
      </c>
      <c r="H37" s="2">
        <f t="shared" si="1"/>
        <v>3</v>
      </c>
      <c r="I37" s="2">
        <f t="shared" si="2"/>
        <v>7</v>
      </c>
      <c r="J37" s="2">
        <v>4</v>
      </c>
      <c r="K37" s="2">
        <v>3</v>
      </c>
      <c r="L37" s="2">
        <v>4</v>
      </c>
      <c r="M37" s="2">
        <v>3</v>
      </c>
      <c r="N37">
        <f t="shared" si="3"/>
        <v>4</v>
      </c>
      <c r="O37">
        <f t="shared" si="4"/>
        <v>3</v>
      </c>
      <c r="P37">
        <f t="shared" si="5"/>
        <v>7</v>
      </c>
      <c r="Q37">
        <f t="shared" si="6"/>
        <v>0</v>
      </c>
      <c r="R37">
        <f t="shared" si="7"/>
        <v>0</v>
      </c>
      <c r="S37" s="3">
        <f t="shared" si="8"/>
        <v>8</v>
      </c>
      <c r="T37" s="3">
        <f t="shared" si="9"/>
        <v>6</v>
      </c>
      <c r="U37">
        <f t="shared" si="10"/>
        <v>4</v>
      </c>
      <c r="V37">
        <f t="shared" si="11"/>
        <v>3</v>
      </c>
      <c r="W37">
        <f t="shared" si="12"/>
        <v>14</v>
      </c>
    </row>
    <row r="38" spans="1:23" x14ac:dyDescent="0.25">
      <c r="A38" s="2">
        <v>46</v>
      </c>
      <c r="B38" s="2" t="s">
        <v>3</v>
      </c>
      <c r="C38" s="2">
        <v>4</v>
      </c>
      <c r="D38" s="2">
        <v>1</v>
      </c>
      <c r="E38" s="2">
        <v>3</v>
      </c>
      <c r="F38" s="2">
        <v>1</v>
      </c>
      <c r="G38" s="2">
        <f t="shared" si="0"/>
        <v>3.5</v>
      </c>
      <c r="H38" s="2">
        <f t="shared" si="1"/>
        <v>1</v>
      </c>
      <c r="I38" s="2">
        <f t="shared" si="2"/>
        <v>4.5</v>
      </c>
      <c r="J38" s="2">
        <v>3</v>
      </c>
      <c r="K38" s="2">
        <v>4</v>
      </c>
      <c r="L38" s="2">
        <v>3</v>
      </c>
      <c r="M38" s="2">
        <v>4</v>
      </c>
      <c r="N38">
        <f t="shared" si="3"/>
        <v>3</v>
      </c>
      <c r="O38">
        <f t="shared" si="4"/>
        <v>4</v>
      </c>
      <c r="P38">
        <f t="shared" si="5"/>
        <v>7</v>
      </c>
      <c r="Q38">
        <f t="shared" si="6"/>
        <v>-0.5</v>
      </c>
      <c r="R38">
        <f t="shared" si="7"/>
        <v>3</v>
      </c>
      <c r="S38" s="3">
        <f t="shared" si="8"/>
        <v>6.5</v>
      </c>
      <c r="T38" s="3">
        <f t="shared" si="9"/>
        <v>5</v>
      </c>
      <c r="U38">
        <f t="shared" si="10"/>
        <v>3.25</v>
      </c>
      <c r="V38">
        <f t="shared" si="11"/>
        <v>2.5</v>
      </c>
      <c r="W38">
        <f t="shared" si="12"/>
        <v>11.5</v>
      </c>
    </row>
    <row r="39" spans="1:23" x14ac:dyDescent="0.25">
      <c r="A39" s="2">
        <v>47</v>
      </c>
      <c r="B39" s="2" t="s">
        <v>2</v>
      </c>
      <c r="C39" s="2">
        <v>4</v>
      </c>
      <c r="D39" s="2">
        <v>3</v>
      </c>
      <c r="E39" s="2">
        <v>4</v>
      </c>
      <c r="F39" s="2">
        <v>4</v>
      </c>
      <c r="G39" s="2">
        <f t="shared" si="0"/>
        <v>4</v>
      </c>
      <c r="H39" s="2">
        <f t="shared" si="1"/>
        <v>3.5</v>
      </c>
      <c r="I39" s="2">
        <f t="shared" si="2"/>
        <v>7.5</v>
      </c>
      <c r="J39" s="2">
        <v>4</v>
      </c>
      <c r="K39" s="2">
        <v>3</v>
      </c>
      <c r="L39" s="2">
        <v>4</v>
      </c>
      <c r="M39" s="2">
        <v>3</v>
      </c>
      <c r="N39">
        <f t="shared" si="3"/>
        <v>4</v>
      </c>
      <c r="O39">
        <f t="shared" si="4"/>
        <v>3</v>
      </c>
      <c r="P39">
        <f t="shared" si="5"/>
        <v>7</v>
      </c>
      <c r="Q39">
        <f t="shared" si="6"/>
        <v>0</v>
      </c>
      <c r="R39">
        <f t="shared" si="7"/>
        <v>-0.5</v>
      </c>
      <c r="S39" s="3">
        <f t="shared" si="8"/>
        <v>8</v>
      </c>
      <c r="T39" s="3">
        <f t="shared" si="9"/>
        <v>6.5</v>
      </c>
      <c r="U39">
        <f t="shared" si="10"/>
        <v>4</v>
      </c>
      <c r="V39">
        <f t="shared" si="11"/>
        <v>3.25</v>
      </c>
      <c r="W39">
        <f t="shared" si="12"/>
        <v>14.5</v>
      </c>
    </row>
    <row r="40" spans="1:23" x14ac:dyDescent="0.25">
      <c r="A40" s="2">
        <v>48</v>
      </c>
      <c r="B40" s="2" t="s">
        <v>2</v>
      </c>
      <c r="C40" s="2">
        <v>2</v>
      </c>
      <c r="D40" s="2">
        <v>3</v>
      </c>
      <c r="E40" s="2">
        <v>2</v>
      </c>
      <c r="F40" s="2">
        <v>3</v>
      </c>
      <c r="G40" s="2">
        <f t="shared" si="0"/>
        <v>2</v>
      </c>
      <c r="H40" s="2">
        <f t="shared" si="1"/>
        <v>3</v>
      </c>
      <c r="I40" s="2">
        <f t="shared" si="2"/>
        <v>5</v>
      </c>
      <c r="J40" s="2">
        <v>4</v>
      </c>
      <c r="K40" s="2">
        <v>3</v>
      </c>
      <c r="L40" s="2">
        <v>3</v>
      </c>
      <c r="M40" s="2">
        <v>3</v>
      </c>
      <c r="N40">
        <f t="shared" si="3"/>
        <v>3.5</v>
      </c>
      <c r="O40">
        <f t="shared" si="4"/>
        <v>3</v>
      </c>
      <c r="P40">
        <f t="shared" si="5"/>
        <v>6.5</v>
      </c>
      <c r="Q40">
        <f t="shared" si="6"/>
        <v>1.5</v>
      </c>
      <c r="R40">
        <f t="shared" si="7"/>
        <v>0</v>
      </c>
      <c r="S40" s="3">
        <f t="shared" si="8"/>
        <v>5.5</v>
      </c>
      <c r="T40" s="3">
        <f t="shared" si="9"/>
        <v>6</v>
      </c>
      <c r="U40">
        <f t="shared" si="10"/>
        <v>2.75</v>
      </c>
      <c r="V40">
        <f t="shared" si="11"/>
        <v>3</v>
      </c>
      <c r="W40">
        <f t="shared" si="12"/>
        <v>11.5</v>
      </c>
    </row>
    <row r="41" spans="1:23" x14ac:dyDescent="0.25">
      <c r="A41" s="2">
        <v>49</v>
      </c>
      <c r="B41" s="2" t="s">
        <v>3</v>
      </c>
      <c r="C41" s="2">
        <v>4</v>
      </c>
      <c r="D41" s="2">
        <v>4</v>
      </c>
      <c r="E41" s="2">
        <v>3</v>
      </c>
      <c r="F41" s="2">
        <v>4</v>
      </c>
      <c r="G41" s="2">
        <f t="shared" si="0"/>
        <v>3.5</v>
      </c>
      <c r="H41" s="2">
        <f t="shared" si="1"/>
        <v>4</v>
      </c>
      <c r="I41" s="2">
        <f t="shared" si="2"/>
        <v>7.5</v>
      </c>
      <c r="J41" s="2">
        <v>4</v>
      </c>
      <c r="K41" s="2">
        <v>4</v>
      </c>
      <c r="L41" s="2">
        <v>2</v>
      </c>
      <c r="M41" s="2">
        <v>4</v>
      </c>
      <c r="N41">
        <f t="shared" si="3"/>
        <v>3</v>
      </c>
      <c r="O41">
        <f t="shared" si="4"/>
        <v>4</v>
      </c>
      <c r="P41">
        <f t="shared" si="5"/>
        <v>7</v>
      </c>
      <c r="Q41">
        <f t="shared" si="6"/>
        <v>-0.5</v>
      </c>
      <c r="R41">
        <f t="shared" si="7"/>
        <v>0</v>
      </c>
      <c r="S41" s="3">
        <f t="shared" si="8"/>
        <v>6.5</v>
      </c>
      <c r="T41" s="3">
        <f t="shared" si="9"/>
        <v>8</v>
      </c>
      <c r="U41">
        <f t="shared" si="10"/>
        <v>3.25</v>
      </c>
      <c r="V41">
        <f t="shared" si="11"/>
        <v>4</v>
      </c>
      <c r="W41">
        <f t="shared" si="12"/>
        <v>14.5</v>
      </c>
    </row>
    <row r="42" spans="1:23" x14ac:dyDescent="0.25">
      <c r="A42" s="2">
        <v>50</v>
      </c>
      <c r="B42" s="2" t="s">
        <v>2</v>
      </c>
      <c r="C42" s="2">
        <v>3</v>
      </c>
      <c r="D42" s="2">
        <v>1</v>
      </c>
      <c r="E42" s="2">
        <v>3</v>
      </c>
      <c r="F42" s="2">
        <v>2</v>
      </c>
      <c r="G42" s="2">
        <f t="shared" si="0"/>
        <v>3</v>
      </c>
      <c r="H42" s="2">
        <f t="shared" si="1"/>
        <v>1.5</v>
      </c>
      <c r="I42" s="2">
        <f t="shared" si="2"/>
        <v>4.5</v>
      </c>
      <c r="J42" s="2">
        <v>3</v>
      </c>
      <c r="K42" s="2">
        <v>1</v>
      </c>
      <c r="L42" s="2">
        <v>3</v>
      </c>
      <c r="M42" s="2">
        <v>1</v>
      </c>
      <c r="N42">
        <f t="shared" si="3"/>
        <v>3</v>
      </c>
      <c r="O42">
        <f t="shared" si="4"/>
        <v>1</v>
      </c>
      <c r="P42">
        <f t="shared" si="5"/>
        <v>4</v>
      </c>
      <c r="Q42">
        <f t="shared" si="6"/>
        <v>0</v>
      </c>
      <c r="R42">
        <f t="shared" si="7"/>
        <v>-0.5</v>
      </c>
      <c r="S42" s="3">
        <f t="shared" si="8"/>
        <v>6</v>
      </c>
      <c r="T42" s="3">
        <f t="shared" si="9"/>
        <v>2.5</v>
      </c>
      <c r="U42">
        <f t="shared" si="10"/>
        <v>3</v>
      </c>
      <c r="V42">
        <f t="shared" si="11"/>
        <v>1.25</v>
      </c>
      <c r="W42">
        <f t="shared" si="12"/>
        <v>8.5</v>
      </c>
    </row>
    <row r="43" spans="1:23" x14ac:dyDescent="0.25">
      <c r="A43" s="2">
        <v>51</v>
      </c>
      <c r="B43" s="2" t="s">
        <v>3</v>
      </c>
      <c r="C43" s="2">
        <v>4</v>
      </c>
      <c r="D43" s="2">
        <v>4</v>
      </c>
      <c r="E43" s="2">
        <v>3</v>
      </c>
      <c r="F43" s="2">
        <v>4</v>
      </c>
      <c r="G43" s="2">
        <f t="shared" si="0"/>
        <v>3.5</v>
      </c>
      <c r="H43" s="2">
        <f t="shared" si="1"/>
        <v>4</v>
      </c>
      <c r="I43" s="2">
        <f t="shared" si="2"/>
        <v>7.5</v>
      </c>
      <c r="J43" s="2">
        <v>3</v>
      </c>
      <c r="K43" s="2">
        <v>4</v>
      </c>
      <c r="L43" s="2">
        <v>3</v>
      </c>
      <c r="M43" s="2">
        <v>4</v>
      </c>
      <c r="N43">
        <f t="shared" si="3"/>
        <v>3</v>
      </c>
      <c r="O43">
        <f t="shared" si="4"/>
        <v>4</v>
      </c>
      <c r="P43">
        <f t="shared" si="5"/>
        <v>7</v>
      </c>
      <c r="Q43">
        <f t="shared" si="6"/>
        <v>-0.5</v>
      </c>
      <c r="R43">
        <f t="shared" si="7"/>
        <v>0</v>
      </c>
      <c r="S43" s="3">
        <f t="shared" si="8"/>
        <v>6.5</v>
      </c>
      <c r="T43" s="3">
        <f t="shared" si="9"/>
        <v>8</v>
      </c>
      <c r="U43">
        <f t="shared" si="10"/>
        <v>3.25</v>
      </c>
      <c r="V43">
        <f t="shared" si="11"/>
        <v>4</v>
      </c>
      <c r="W43">
        <f t="shared" si="12"/>
        <v>14.5</v>
      </c>
    </row>
    <row r="44" spans="1:23" x14ac:dyDescent="0.25">
      <c r="A44" s="2">
        <v>52</v>
      </c>
      <c r="B44" s="2" t="s">
        <v>3</v>
      </c>
      <c r="C44" s="2">
        <v>3</v>
      </c>
      <c r="D44" s="2">
        <v>3</v>
      </c>
      <c r="E44" s="2">
        <v>2</v>
      </c>
      <c r="F44" s="2">
        <v>3</v>
      </c>
      <c r="G44" s="2">
        <f t="shared" si="0"/>
        <v>2.5</v>
      </c>
      <c r="H44" s="2">
        <f t="shared" si="1"/>
        <v>3</v>
      </c>
      <c r="I44" s="2">
        <f t="shared" si="2"/>
        <v>5.5</v>
      </c>
      <c r="J44" s="2">
        <v>4</v>
      </c>
      <c r="K44" s="2">
        <v>3</v>
      </c>
      <c r="L44" s="2">
        <v>4</v>
      </c>
      <c r="M44" s="2">
        <v>3</v>
      </c>
      <c r="N44">
        <f t="shared" si="3"/>
        <v>4</v>
      </c>
      <c r="O44">
        <f t="shared" si="4"/>
        <v>3</v>
      </c>
      <c r="P44">
        <f t="shared" si="5"/>
        <v>7</v>
      </c>
      <c r="Q44">
        <f t="shared" si="6"/>
        <v>1.5</v>
      </c>
      <c r="R44">
        <f t="shared" si="7"/>
        <v>0</v>
      </c>
      <c r="S44" s="3">
        <f t="shared" si="8"/>
        <v>6.5</v>
      </c>
      <c r="T44" s="3">
        <f t="shared" si="9"/>
        <v>6</v>
      </c>
      <c r="U44">
        <f t="shared" si="10"/>
        <v>3.25</v>
      </c>
      <c r="V44">
        <f t="shared" si="11"/>
        <v>3</v>
      </c>
      <c r="W44">
        <f t="shared" si="12"/>
        <v>12.5</v>
      </c>
    </row>
    <row r="45" spans="1:23" x14ac:dyDescent="0.25">
      <c r="A45" s="2">
        <v>53</v>
      </c>
      <c r="B45" s="2" t="s">
        <v>3</v>
      </c>
      <c r="C45" s="2">
        <v>3</v>
      </c>
      <c r="D45" s="2">
        <v>1</v>
      </c>
      <c r="E45" s="2">
        <v>2</v>
      </c>
      <c r="F45" s="2">
        <v>1</v>
      </c>
      <c r="G45" s="2">
        <f t="shared" si="0"/>
        <v>2.5</v>
      </c>
      <c r="H45" s="2">
        <f t="shared" si="1"/>
        <v>1</v>
      </c>
      <c r="I45" s="2">
        <f t="shared" si="2"/>
        <v>3.5</v>
      </c>
      <c r="J45" s="2">
        <v>3</v>
      </c>
      <c r="K45" s="2">
        <v>3</v>
      </c>
      <c r="L45" s="2">
        <v>3</v>
      </c>
      <c r="M45" s="2">
        <v>3</v>
      </c>
      <c r="N45">
        <f t="shared" si="3"/>
        <v>3</v>
      </c>
      <c r="O45">
        <f t="shared" si="4"/>
        <v>3</v>
      </c>
      <c r="P45">
        <f t="shared" si="5"/>
        <v>6</v>
      </c>
      <c r="Q45">
        <f t="shared" si="6"/>
        <v>0.5</v>
      </c>
      <c r="R45">
        <f t="shared" si="7"/>
        <v>2</v>
      </c>
      <c r="S45" s="3">
        <f t="shared" si="8"/>
        <v>5.5</v>
      </c>
      <c r="T45" s="3">
        <f t="shared" si="9"/>
        <v>4</v>
      </c>
      <c r="U45">
        <f t="shared" si="10"/>
        <v>2.75</v>
      </c>
      <c r="V45">
        <f t="shared" si="11"/>
        <v>2</v>
      </c>
      <c r="W45">
        <f t="shared" si="12"/>
        <v>9.5</v>
      </c>
    </row>
    <row r="46" spans="1:23" x14ac:dyDescent="0.25">
      <c r="A46" s="2">
        <v>55</v>
      </c>
      <c r="B46" s="2" t="s">
        <v>3</v>
      </c>
      <c r="C46" s="2">
        <v>3</v>
      </c>
      <c r="D46" s="2">
        <v>4</v>
      </c>
      <c r="E46" s="2">
        <v>3</v>
      </c>
      <c r="F46" s="2">
        <v>3</v>
      </c>
      <c r="G46" s="2">
        <f t="shared" si="0"/>
        <v>3</v>
      </c>
      <c r="H46" s="2">
        <f t="shared" si="1"/>
        <v>3.5</v>
      </c>
      <c r="I46" s="2">
        <f t="shared" si="2"/>
        <v>6.5</v>
      </c>
      <c r="J46" s="2">
        <v>3</v>
      </c>
      <c r="K46" s="2">
        <v>4</v>
      </c>
      <c r="L46" s="2">
        <v>2</v>
      </c>
      <c r="M46" s="2">
        <v>4</v>
      </c>
      <c r="N46">
        <f t="shared" si="3"/>
        <v>2.5</v>
      </c>
      <c r="O46">
        <f t="shared" si="4"/>
        <v>4</v>
      </c>
      <c r="P46">
        <f t="shared" si="5"/>
        <v>6.5</v>
      </c>
      <c r="Q46">
        <f t="shared" si="6"/>
        <v>-0.5</v>
      </c>
      <c r="R46">
        <f t="shared" si="7"/>
        <v>0.5</v>
      </c>
      <c r="S46" s="3">
        <f t="shared" si="8"/>
        <v>5.5</v>
      </c>
      <c r="T46" s="3">
        <f t="shared" si="9"/>
        <v>7.5</v>
      </c>
      <c r="U46">
        <f t="shared" si="10"/>
        <v>2.75</v>
      </c>
      <c r="V46">
        <f t="shared" si="11"/>
        <v>3.75</v>
      </c>
      <c r="W46">
        <f t="shared" si="12"/>
        <v>13</v>
      </c>
    </row>
    <row r="47" spans="1:23" x14ac:dyDescent="0.25">
      <c r="A47" s="2">
        <v>56</v>
      </c>
      <c r="B47" s="2" t="s">
        <v>2</v>
      </c>
      <c r="C47" s="2">
        <v>3</v>
      </c>
      <c r="D47" s="2">
        <v>2</v>
      </c>
      <c r="E47" s="2">
        <v>3</v>
      </c>
      <c r="F47" s="2">
        <v>2</v>
      </c>
      <c r="G47" s="2">
        <f t="shared" si="0"/>
        <v>3</v>
      </c>
      <c r="H47" s="2">
        <f t="shared" si="1"/>
        <v>2</v>
      </c>
      <c r="I47" s="2">
        <f t="shared" si="2"/>
        <v>5</v>
      </c>
      <c r="J47" s="2">
        <v>2</v>
      </c>
      <c r="K47" s="2">
        <v>3</v>
      </c>
      <c r="L47" s="2">
        <v>2</v>
      </c>
      <c r="M47" s="2">
        <v>2</v>
      </c>
      <c r="N47">
        <f t="shared" si="3"/>
        <v>2</v>
      </c>
      <c r="O47">
        <f t="shared" si="4"/>
        <v>2.5</v>
      </c>
      <c r="P47">
        <f t="shared" si="5"/>
        <v>4.5</v>
      </c>
      <c r="Q47">
        <f t="shared" si="6"/>
        <v>-1</v>
      </c>
      <c r="R47">
        <f t="shared" si="7"/>
        <v>0.5</v>
      </c>
      <c r="S47" s="3">
        <f t="shared" si="8"/>
        <v>5</v>
      </c>
      <c r="T47" s="3">
        <f t="shared" si="9"/>
        <v>4.5</v>
      </c>
      <c r="U47">
        <f t="shared" si="10"/>
        <v>2.5</v>
      </c>
      <c r="V47">
        <f t="shared" si="11"/>
        <v>2.25</v>
      </c>
      <c r="W47">
        <f t="shared" si="12"/>
        <v>9.5</v>
      </c>
    </row>
    <row r="48" spans="1:23" x14ac:dyDescent="0.25">
      <c r="A48" s="2">
        <v>57</v>
      </c>
      <c r="B48" s="2" t="s">
        <v>2</v>
      </c>
      <c r="C48" s="2">
        <v>4</v>
      </c>
      <c r="D48" s="2">
        <v>2</v>
      </c>
      <c r="E48" s="2">
        <v>4</v>
      </c>
      <c r="F48" s="2">
        <v>2</v>
      </c>
      <c r="G48" s="2">
        <f t="shared" si="0"/>
        <v>4</v>
      </c>
      <c r="H48" s="2">
        <f t="shared" si="1"/>
        <v>2</v>
      </c>
      <c r="I48" s="2">
        <f t="shared" si="2"/>
        <v>6</v>
      </c>
      <c r="J48" s="2">
        <v>2</v>
      </c>
      <c r="K48" s="2">
        <v>3</v>
      </c>
      <c r="L48" s="2">
        <v>3</v>
      </c>
      <c r="M48" s="2">
        <v>3</v>
      </c>
      <c r="N48">
        <f t="shared" si="3"/>
        <v>2.5</v>
      </c>
      <c r="O48">
        <f t="shared" si="4"/>
        <v>3</v>
      </c>
      <c r="P48">
        <f t="shared" si="5"/>
        <v>5.5</v>
      </c>
      <c r="Q48">
        <f t="shared" si="6"/>
        <v>-1.5</v>
      </c>
      <c r="R48">
        <f t="shared" si="7"/>
        <v>1</v>
      </c>
      <c r="S48" s="3">
        <f t="shared" si="8"/>
        <v>6.5</v>
      </c>
      <c r="T48" s="3">
        <f t="shared" si="9"/>
        <v>5</v>
      </c>
      <c r="U48">
        <f t="shared" si="10"/>
        <v>3.25</v>
      </c>
      <c r="V48">
        <f t="shared" si="11"/>
        <v>2.5</v>
      </c>
      <c r="W48">
        <f t="shared" si="12"/>
        <v>11.5</v>
      </c>
    </row>
    <row r="49" spans="1:23" x14ac:dyDescent="0.25">
      <c r="A49" s="2">
        <v>58</v>
      </c>
      <c r="B49" s="2" t="s">
        <v>2</v>
      </c>
      <c r="C49" s="2">
        <v>4</v>
      </c>
      <c r="D49" s="2">
        <v>4</v>
      </c>
      <c r="E49" s="2">
        <v>4</v>
      </c>
      <c r="F49" s="2">
        <v>4</v>
      </c>
      <c r="G49" s="2">
        <f t="shared" si="0"/>
        <v>4</v>
      </c>
      <c r="H49" s="2">
        <f t="shared" si="1"/>
        <v>4</v>
      </c>
      <c r="I49" s="2">
        <f t="shared" si="2"/>
        <v>8</v>
      </c>
      <c r="J49" s="2">
        <v>4</v>
      </c>
      <c r="K49" s="2">
        <v>4</v>
      </c>
      <c r="L49" s="2">
        <v>4</v>
      </c>
      <c r="M49" s="2">
        <v>4</v>
      </c>
      <c r="N49">
        <f t="shared" si="3"/>
        <v>4</v>
      </c>
      <c r="O49">
        <f t="shared" si="4"/>
        <v>4</v>
      </c>
      <c r="P49">
        <f t="shared" si="5"/>
        <v>8</v>
      </c>
      <c r="Q49">
        <f t="shared" si="6"/>
        <v>0</v>
      </c>
      <c r="R49">
        <f t="shared" si="7"/>
        <v>0</v>
      </c>
      <c r="S49" s="3">
        <f t="shared" si="8"/>
        <v>8</v>
      </c>
      <c r="T49" s="3">
        <f t="shared" si="9"/>
        <v>8</v>
      </c>
      <c r="U49">
        <f t="shared" si="10"/>
        <v>4</v>
      </c>
      <c r="V49">
        <f t="shared" si="11"/>
        <v>4</v>
      </c>
      <c r="W49">
        <f t="shared" si="12"/>
        <v>16</v>
      </c>
    </row>
  </sheetData>
  <autoFilter ref="A1:W49" xr:uid="{33E338C6-0740-9341-9771-CCF93915B3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340A-02C4-0F44-AFDE-676687A30617}">
  <dimension ref="A1:H13"/>
  <sheetViews>
    <sheetView zoomScale="83" workbookViewId="0">
      <selection activeCell="H7" sqref="H7"/>
    </sheetView>
  </sheetViews>
  <sheetFormatPr defaultColWidth="11" defaultRowHeight="15.75" x14ac:dyDescent="0.25"/>
  <sheetData>
    <row r="1" spans="1:8" x14ac:dyDescent="0.25">
      <c r="C1" t="s">
        <v>26</v>
      </c>
      <c r="D1" t="s">
        <v>27</v>
      </c>
      <c r="G1" t="s">
        <v>3</v>
      </c>
      <c r="H1" t="s">
        <v>2</v>
      </c>
    </row>
    <row r="2" spans="1:8" x14ac:dyDescent="0.25">
      <c r="A2" t="s">
        <v>22</v>
      </c>
      <c r="B2" t="s">
        <v>24</v>
      </c>
      <c r="C2">
        <f>AVERAGEIF(Sheet1!$B:$B,"blue",Sheet1!G:G)</f>
        <v>2.52</v>
      </c>
      <c r="D2">
        <f>AVERAGEIF(Sheet1!$B:$B,"green",Sheet1!G:G)</f>
        <v>3.2391304347826089</v>
      </c>
      <c r="F2" t="s">
        <v>16</v>
      </c>
      <c r="G2">
        <v>0.18</v>
      </c>
      <c r="H2">
        <v>0.17</v>
      </c>
    </row>
    <row r="3" spans="1:8" x14ac:dyDescent="0.25">
      <c r="B3" t="s">
        <v>25</v>
      </c>
      <c r="C3">
        <f>AVERAGEIF(Sheet1!$B:$B,"blue",Sheet1!N:N)</f>
        <v>2.82</v>
      </c>
      <c r="D3">
        <f>AVERAGEIF(Sheet1!$B:$B,"green",Sheet1!N:N)</f>
        <v>3.0652173913043477</v>
      </c>
      <c r="F3" t="s">
        <v>18</v>
      </c>
      <c r="G3">
        <v>0.15</v>
      </c>
      <c r="H3">
        <v>0.19</v>
      </c>
    </row>
    <row r="4" spans="1:8" x14ac:dyDescent="0.25">
      <c r="A4" t="s">
        <v>23</v>
      </c>
      <c r="B4" t="s">
        <v>24</v>
      </c>
      <c r="C4">
        <f>AVERAGEIF(Sheet1!$B:$B,"blue",Sheet1!H:H)</f>
        <v>2.5</v>
      </c>
      <c r="D4">
        <f>AVERAGEIF(Sheet1!$B:$B,"green",Sheet1!H:H)</f>
        <v>2.652173913043478</v>
      </c>
      <c r="F4" t="s">
        <v>17</v>
      </c>
      <c r="G4">
        <v>0.18</v>
      </c>
      <c r="H4">
        <v>0.2</v>
      </c>
    </row>
    <row r="5" spans="1:8" x14ac:dyDescent="0.25">
      <c r="B5" t="s">
        <v>25</v>
      </c>
      <c r="C5">
        <f>AVERAGEIF(Sheet1!$B:$B,"blue",Sheet1!O:O)</f>
        <v>2.64</v>
      </c>
      <c r="D5">
        <f>AVERAGEIF(Sheet1!$B:$B,"green",Sheet1!O:O)</f>
        <v>2.7391304347826089</v>
      </c>
      <c r="F5" t="s">
        <v>19</v>
      </c>
      <c r="G5">
        <v>0.18</v>
      </c>
      <c r="H5">
        <v>0.19</v>
      </c>
    </row>
    <row r="11" spans="1:8" x14ac:dyDescent="0.25">
      <c r="A11" t="s">
        <v>1</v>
      </c>
      <c r="B11" t="s">
        <v>22</v>
      </c>
      <c r="C11" t="s">
        <v>23</v>
      </c>
      <c r="E11" t="s">
        <v>20</v>
      </c>
      <c r="F11" t="s">
        <v>21</v>
      </c>
    </row>
    <row r="12" spans="1:8" x14ac:dyDescent="0.25">
      <c r="A12" t="s">
        <v>3</v>
      </c>
      <c r="B12">
        <f>AVERAGEIF(Sheet1!$B:$B,"blue",Sheet1!S:S)</f>
        <v>5.34</v>
      </c>
      <c r="C12">
        <f>AVERAGEIF(Sheet1!$B:$B,"blue",Sheet1!T:T)</f>
        <v>5.14</v>
      </c>
      <c r="E12">
        <v>0.28999999999999998</v>
      </c>
      <c r="F12">
        <v>0.3</v>
      </c>
    </row>
    <row r="13" spans="1:8" x14ac:dyDescent="0.25">
      <c r="A13" t="s">
        <v>2</v>
      </c>
      <c r="B13">
        <f>AVERAGEIF(Sheet1!$B:$B,"green",Sheet1!S:S)</f>
        <v>6.3043478260869561</v>
      </c>
      <c r="C13">
        <f>AVERAGEIF(Sheet1!$B:$B,"green",Sheet1!T:T)</f>
        <v>5.3913043478260869</v>
      </c>
      <c r="E13">
        <v>0.34</v>
      </c>
      <c r="F13">
        <v>0.37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C00F-827E-9C42-8FC9-E6ECF4BF73E1}">
  <dimension ref="A1:S49"/>
  <sheetViews>
    <sheetView topLeftCell="C42" zoomScale="75" workbookViewId="0">
      <selection activeCell="M4" sqref="M4"/>
    </sheetView>
  </sheetViews>
  <sheetFormatPr defaultColWidth="11" defaultRowHeight="15.75" x14ac:dyDescent="0.25"/>
  <sheetData>
    <row r="1" spans="1:19" x14ac:dyDescent="0.25">
      <c r="A1" s="1" t="s">
        <v>0</v>
      </c>
      <c r="B1" s="1" t="s">
        <v>1</v>
      </c>
      <c r="C1" t="s">
        <v>8</v>
      </c>
      <c r="D1" t="s">
        <v>9</v>
      </c>
      <c r="E1" t="s">
        <v>30</v>
      </c>
      <c r="F1" t="s">
        <v>10</v>
      </c>
      <c r="G1" t="s">
        <v>11</v>
      </c>
      <c r="H1" t="s">
        <v>31</v>
      </c>
      <c r="I1" t="s">
        <v>32</v>
      </c>
    </row>
    <row r="2" spans="1:19" x14ac:dyDescent="0.25">
      <c r="A2" s="2">
        <v>7</v>
      </c>
      <c r="B2" s="2" t="s">
        <v>2</v>
      </c>
      <c r="C2">
        <v>3.5</v>
      </c>
      <c r="D2">
        <v>3</v>
      </c>
      <c r="E2">
        <f>SUM(C2:D2)</f>
        <v>6.5</v>
      </c>
      <c r="F2">
        <v>3</v>
      </c>
      <c r="G2">
        <v>2.5</v>
      </c>
      <c r="H2">
        <f>SUM(F2:G2)</f>
        <v>5.5</v>
      </c>
      <c r="I2">
        <f>SUM(H2,E2)</f>
        <v>12</v>
      </c>
      <c r="M2" t="s">
        <v>24</v>
      </c>
      <c r="N2" t="s">
        <v>25</v>
      </c>
      <c r="O2" t="s">
        <v>35</v>
      </c>
      <c r="R2" t="s">
        <v>35</v>
      </c>
    </row>
    <row r="3" spans="1:19" x14ac:dyDescent="0.25">
      <c r="A3" s="2">
        <v>8</v>
      </c>
      <c r="B3" s="2" t="s">
        <v>3</v>
      </c>
      <c r="C3">
        <v>1</v>
      </c>
      <c r="D3">
        <v>2</v>
      </c>
      <c r="E3">
        <f t="shared" ref="E3:E49" si="0">SUM(C3:D3)</f>
        <v>3</v>
      </c>
      <c r="F3">
        <v>3.5</v>
      </c>
      <c r="G3">
        <v>2</v>
      </c>
      <c r="H3">
        <f t="shared" ref="H3:H49" si="1">SUM(F3:G3)</f>
        <v>5.5</v>
      </c>
      <c r="I3">
        <f t="shared" ref="I3:I49" si="2">SUM(H3,E3)</f>
        <v>8.5</v>
      </c>
      <c r="L3" t="s">
        <v>33</v>
      </c>
      <c r="M3">
        <f>AVERAGEIF($B:$B, "blue",E:E)</f>
        <v>5.0199999999999996</v>
      </c>
      <c r="N3">
        <f>AVERAGEIF($B:$B, "blue",H:H)</f>
        <v>5.46</v>
      </c>
      <c r="O3">
        <f>AVERAGEIF($B:$B, "blue",I:I)</f>
        <v>10.48</v>
      </c>
      <c r="R3" t="s">
        <v>33</v>
      </c>
      <c r="S3" t="s">
        <v>34</v>
      </c>
    </row>
    <row r="4" spans="1:19" x14ac:dyDescent="0.25">
      <c r="A4" s="2">
        <v>9</v>
      </c>
      <c r="B4" s="2" t="s">
        <v>2</v>
      </c>
      <c r="C4">
        <v>1.5</v>
      </c>
      <c r="D4">
        <v>1.5</v>
      </c>
      <c r="E4">
        <f t="shared" si="0"/>
        <v>3</v>
      </c>
      <c r="F4">
        <v>2</v>
      </c>
      <c r="G4">
        <v>1</v>
      </c>
      <c r="H4">
        <f t="shared" si="1"/>
        <v>3</v>
      </c>
      <c r="I4">
        <f t="shared" si="2"/>
        <v>6</v>
      </c>
      <c r="L4" t="s">
        <v>34</v>
      </c>
      <c r="M4">
        <f>AVERAGEIF($B:$B, "green",E:E)</f>
        <v>5.8913043478260869</v>
      </c>
      <c r="N4">
        <f>AVERAGEIF($B:$B, "green",H:H)</f>
        <v>5.8043478260869561</v>
      </c>
      <c r="O4">
        <f>AVERAGEIF($B:$B, "green",I:I)</f>
        <v>11.695652173913043</v>
      </c>
      <c r="R4">
        <v>10.48</v>
      </c>
      <c r="S4">
        <v>11.695652173913043</v>
      </c>
    </row>
    <row r="5" spans="1:19" x14ac:dyDescent="0.25">
      <c r="A5" s="2">
        <v>10</v>
      </c>
      <c r="B5" s="2" t="s">
        <v>3</v>
      </c>
      <c r="C5">
        <v>1</v>
      </c>
      <c r="D5">
        <v>2.5</v>
      </c>
      <c r="E5">
        <f t="shared" si="0"/>
        <v>3.5</v>
      </c>
      <c r="F5">
        <v>2</v>
      </c>
      <c r="G5">
        <v>2.5</v>
      </c>
      <c r="H5">
        <f t="shared" si="1"/>
        <v>4.5</v>
      </c>
      <c r="I5">
        <f t="shared" si="2"/>
        <v>8</v>
      </c>
    </row>
    <row r="6" spans="1:19" x14ac:dyDescent="0.25">
      <c r="A6" s="2">
        <v>11</v>
      </c>
      <c r="B6" s="2" t="s">
        <v>3</v>
      </c>
      <c r="C6">
        <v>3</v>
      </c>
      <c r="D6">
        <v>1.5</v>
      </c>
      <c r="E6">
        <f t="shared" si="0"/>
        <v>4.5</v>
      </c>
      <c r="F6">
        <v>2.5</v>
      </c>
      <c r="G6">
        <v>1</v>
      </c>
      <c r="H6">
        <f t="shared" si="1"/>
        <v>3.5</v>
      </c>
      <c r="I6">
        <f t="shared" si="2"/>
        <v>8</v>
      </c>
      <c r="K6" s="4"/>
      <c r="L6" s="4"/>
      <c r="M6" s="4" t="s">
        <v>22</v>
      </c>
      <c r="N6" s="4" t="s">
        <v>23</v>
      </c>
    </row>
    <row r="7" spans="1:19" x14ac:dyDescent="0.25">
      <c r="A7" s="2">
        <v>12</v>
      </c>
      <c r="B7" s="2" t="s">
        <v>2</v>
      </c>
      <c r="C7">
        <v>3</v>
      </c>
      <c r="D7">
        <v>3</v>
      </c>
      <c r="E7">
        <f t="shared" si="0"/>
        <v>6</v>
      </c>
      <c r="F7">
        <v>3</v>
      </c>
      <c r="G7">
        <v>3</v>
      </c>
      <c r="H7">
        <f t="shared" si="1"/>
        <v>6</v>
      </c>
      <c r="I7">
        <f t="shared" si="2"/>
        <v>12</v>
      </c>
      <c r="K7" s="4" t="s">
        <v>24</v>
      </c>
      <c r="L7" s="4" t="s">
        <v>33</v>
      </c>
      <c r="M7" s="4">
        <f>AVERAGEIF($B:$B,"blue",$C:$C)</f>
        <v>2.52</v>
      </c>
      <c r="N7" s="4">
        <f>AVERAGEIF($B:$B,"blue",D:D)</f>
        <v>2.5</v>
      </c>
    </row>
    <row r="8" spans="1:19" x14ac:dyDescent="0.25">
      <c r="A8" s="2">
        <v>13</v>
      </c>
      <c r="B8" s="2" t="s">
        <v>3</v>
      </c>
      <c r="C8">
        <v>3.5</v>
      </c>
      <c r="D8">
        <v>3</v>
      </c>
      <c r="E8">
        <f t="shared" si="0"/>
        <v>6.5</v>
      </c>
      <c r="F8">
        <v>4</v>
      </c>
      <c r="G8">
        <v>3</v>
      </c>
      <c r="H8">
        <f t="shared" si="1"/>
        <v>7</v>
      </c>
      <c r="I8">
        <f t="shared" si="2"/>
        <v>13.5</v>
      </c>
      <c r="K8" s="4"/>
      <c r="L8" s="4" t="s">
        <v>34</v>
      </c>
      <c r="M8" s="4">
        <f>AVERAGEIF($B:$B,"green",C:C)</f>
        <v>3.2391304347826089</v>
      </c>
      <c r="N8" s="4">
        <f>AVERAGEIF($B:$B,"green",$D:$D)</f>
        <v>2.652173913043478</v>
      </c>
    </row>
    <row r="9" spans="1:19" x14ac:dyDescent="0.25">
      <c r="A9" s="2">
        <v>14</v>
      </c>
      <c r="B9" s="2" t="s">
        <v>2</v>
      </c>
      <c r="C9">
        <v>4</v>
      </c>
      <c r="D9">
        <v>4</v>
      </c>
      <c r="E9">
        <f t="shared" si="0"/>
        <v>8</v>
      </c>
      <c r="F9">
        <v>4</v>
      </c>
      <c r="G9">
        <v>3.5</v>
      </c>
      <c r="H9">
        <f t="shared" si="1"/>
        <v>7.5</v>
      </c>
      <c r="I9">
        <f t="shared" si="2"/>
        <v>15.5</v>
      </c>
      <c r="K9" s="4" t="s">
        <v>25</v>
      </c>
      <c r="L9" s="4" t="s">
        <v>33</v>
      </c>
      <c r="M9" s="4">
        <f>AVERAGEIF($B:$B,"blue",F:F)</f>
        <v>2.82</v>
      </c>
      <c r="N9" s="4">
        <f>AVERAGEIF($B:$B,"blue",G:G)</f>
        <v>2.64</v>
      </c>
    </row>
    <row r="10" spans="1:19" x14ac:dyDescent="0.25">
      <c r="A10" s="2">
        <v>15</v>
      </c>
      <c r="B10" s="2" t="s">
        <v>3</v>
      </c>
      <c r="C10">
        <v>1</v>
      </c>
      <c r="D10">
        <v>2.5</v>
      </c>
      <c r="E10">
        <f t="shared" si="0"/>
        <v>3.5</v>
      </c>
      <c r="F10">
        <v>2</v>
      </c>
      <c r="G10">
        <v>2.5</v>
      </c>
      <c r="H10">
        <f t="shared" si="1"/>
        <v>4.5</v>
      </c>
      <c r="I10">
        <f t="shared" si="2"/>
        <v>8</v>
      </c>
      <c r="K10" s="4"/>
      <c r="L10" s="4" t="s">
        <v>34</v>
      </c>
      <c r="M10" s="4">
        <f>AVERAGEIF($B:$B,"green",F:F)</f>
        <v>3.0652173913043477</v>
      </c>
      <c r="N10" s="4">
        <f>AVERAGEIF($B:$B,"green",G:G)</f>
        <v>2.7391304347826089</v>
      </c>
    </row>
    <row r="11" spans="1:19" x14ac:dyDescent="0.25">
      <c r="A11" s="2">
        <v>16</v>
      </c>
      <c r="B11" s="2" t="s">
        <v>3</v>
      </c>
      <c r="C11">
        <v>1</v>
      </c>
      <c r="D11">
        <v>3</v>
      </c>
      <c r="E11">
        <f t="shared" si="0"/>
        <v>4</v>
      </c>
      <c r="F11">
        <v>3</v>
      </c>
      <c r="G11">
        <v>2.5</v>
      </c>
      <c r="H11">
        <f t="shared" si="1"/>
        <v>5.5</v>
      </c>
      <c r="I11">
        <f t="shared" si="2"/>
        <v>9.5</v>
      </c>
    </row>
    <row r="12" spans="1:19" x14ac:dyDescent="0.25">
      <c r="A12" s="2">
        <v>17</v>
      </c>
      <c r="B12" s="2" t="s">
        <v>3</v>
      </c>
      <c r="C12">
        <v>2</v>
      </c>
      <c r="D12">
        <v>1.5</v>
      </c>
      <c r="E12">
        <f t="shared" si="0"/>
        <v>3.5</v>
      </c>
      <c r="F12">
        <v>1.5</v>
      </c>
      <c r="G12">
        <v>1.5</v>
      </c>
      <c r="H12">
        <f t="shared" si="1"/>
        <v>3</v>
      </c>
      <c r="I12">
        <f t="shared" si="2"/>
        <v>6.5</v>
      </c>
    </row>
    <row r="13" spans="1:19" x14ac:dyDescent="0.25">
      <c r="A13" s="2">
        <v>18</v>
      </c>
      <c r="B13" s="2" t="s">
        <v>2</v>
      </c>
      <c r="C13">
        <v>1.5</v>
      </c>
      <c r="D13">
        <v>1.5</v>
      </c>
      <c r="E13">
        <f t="shared" si="0"/>
        <v>3</v>
      </c>
      <c r="F13">
        <v>1</v>
      </c>
      <c r="G13">
        <v>1</v>
      </c>
      <c r="H13">
        <f t="shared" si="1"/>
        <v>2</v>
      </c>
      <c r="I13">
        <f t="shared" si="2"/>
        <v>5</v>
      </c>
    </row>
    <row r="14" spans="1:19" x14ac:dyDescent="0.25">
      <c r="A14" s="2">
        <v>19</v>
      </c>
      <c r="B14" s="2" t="s">
        <v>2</v>
      </c>
      <c r="C14">
        <v>4</v>
      </c>
      <c r="D14">
        <v>4</v>
      </c>
      <c r="E14">
        <f t="shared" si="0"/>
        <v>8</v>
      </c>
      <c r="F14">
        <v>4</v>
      </c>
      <c r="G14">
        <v>3.5</v>
      </c>
      <c r="H14">
        <f t="shared" si="1"/>
        <v>7.5</v>
      </c>
      <c r="I14">
        <f t="shared" si="2"/>
        <v>15.5</v>
      </c>
    </row>
    <row r="15" spans="1:19" x14ac:dyDescent="0.25">
      <c r="A15" s="2">
        <v>20</v>
      </c>
      <c r="B15" s="2" t="s">
        <v>2</v>
      </c>
      <c r="C15">
        <v>4</v>
      </c>
      <c r="D15">
        <v>3.5</v>
      </c>
      <c r="E15">
        <f t="shared" si="0"/>
        <v>7.5</v>
      </c>
      <c r="F15">
        <v>3.5</v>
      </c>
      <c r="G15">
        <v>3</v>
      </c>
      <c r="H15">
        <f t="shared" si="1"/>
        <v>6.5</v>
      </c>
      <c r="I15">
        <f t="shared" si="2"/>
        <v>14</v>
      </c>
    </row>
    <row r="16" spans="1:19" x14ac:dyDescent="0.25">
      <c r="A16" s="2">
        <v>21</v>
      </c>
      <c r="B16" s="2" t="s">
        <v>3</v>
      </c>
      <c r="C16">
        <v>3</v>
      </c>
      <c r="D16">
        <v>3</v>
      </c>
      <c r="E16">
        <f t="shared" si="0"/>
        <v>6</v>
      </c>
      <c r="F16">
        <v>3.5</v>
      </c>
      <c r="G16">
        <v>3</v>
      </c>
      <c r="H16">
        <f t="shared" si="1"/>
        <v>6.5</v>
      </c>
      <c r="I16">
        <f t="shared" si="2"/>
        <v>12.5</v>
      </c>
    </row>
    <row r="17" spans="1:9" x14ac:dyDescent="0.25">
      <c r="A17" s="2">
        <v>23</v>
      </c>
      <c r="B17" s="2" t="s">
        <v>3</v>
      </c>
      <c r="C17">
        <v>2</v>
      </c>
      <c r="D17">
        <v>1.5</v>
      </c>
      <c r="E17">
        <f t="shared" si="0"/>
        <v>3.5</v>
      </c>
      <c r="F17">
        <v>2.5</v>
      </c>
      <c r="G17">
        <v>2.5</v>
      </c>
      <c r="H17">
        <f t="shared" si="1"/>
        <v>5</v>
      </c>
      <c r="I17">
        <f t="shared" si="2"/>
        <v>8.5</v>
      </c>
    </row>
    <row r="18" spans="1:9" x14ac:dyDescent="0.25">
      <c r="A18" s="2">
        <v>24</v>
      </c>
      <c r="B18" s="2" t="s">
        <v>2</v>
      </c>
      <c r="C18">
        <v>4</v>
      </c>
      <c r="D18">
        <v>4</v>
      </c>
      <c r="E18">
        <f t="shared" si="0"/>
        <v>8</v>
      </c>
      <c r="F18">
        <v>3.5</v>
      </c>
      <c r="G18">
        <v>3</v>
      </c>
      <c r="H18">
        <f t="shared" si="1"/>
        <v>6.5</v>
      </c>
      <c r="I18">
        <f t="shared" si="2"/>
        <v>14.5</v>
      </c>
    </row>
    <row r="19" spans="1:9" x14ac:dyDescent="0.25">
      <c r="A19" s="2">
        <v>25</v>
      </c>
      <c r="B19" s="2" t="s">
        <v>3</v>
      </c>
      <c r="C19">
        <v>1</v>
      </c>
      <c r="D19">
        <v>2</v>
      </c>
      <c r="E19">
        <f t="shared" si="0"/>
        <v>3</v>
      </c>
      <c r="F19">
        <v>1</v>
      </c>
      <c r="G19">
        <v>2.5</v>
      </c>
      <c r="H19">
        <f t="shared" si="1"/>
        <v>3.5</v>
      </c>
      <c r="I19">
        <f t="shared" si="2"/>
        <v>6.5</v>
      </c>
    </row>
    <row r="20" spans="1:9" x14ac:dyDescent="0.25">
      <c r="A20" s="2">
        <v>26</v>
      </c>
      <c r="B20" s="2" t="s">
        <v>3</v>
      </c>
      <c r="C20">
        <v>3</v>
      </c>
      <c r="D20">
        <v>3.5</v>
      </c>
      <c r="E20">
        <f t="shared" si="0"/>
        <v>6.5</v>
      </c>
      <c r="F20">
        <v>3</v>
      </c>
      <c r="G20">
        <v>3</v>
      </c>
      <c r="H20">
        <f t="shared" si="1"/>
        <v>6</v>
      </c>
      <c r="I20">
        <f t="shared" si="2"/>
        <v>12.5</v>
      </c>
    </row>
    <row r="21" spans="1:9" x14ac:dyDescent="0.25">
      <c r="A21" s="2">
        <v>27</v>
      </c>
      <c r="B21" s="2" t="s">
        <v>2</v>
      </c>
      <c r="C21">
        <v>2.5</v>
      </c>
      <c r="D21">
        <v>1.5</v>
      </c>
      <c r="E21">
        <f t="shared" si="0"/>
        <v>4</v>
      </c>
      <c r="F21">
        <v>2.5</v>
      </c>
      <c r="G21">
        <v>1.5</v>
      </c>
      <c r="H21">
        <f t="shared" si="1"/>
        <v>4</v>
      </c>
      <c r="I21">
        <f t="shared" si="2"/>
        <v>8</v>
      </c>
    </row>
    <row r="22" spans="1:9" x14ac:dyDescent="0.25">
      <c r="A22" s="2">
        <v>28</v>
      </c>
      <c r="B22" s="2" t="s">
        <v>2</v>
      </c>
      <c r="C22">
        <v>3</v>
      </c>
      <c r="D22">
        <v>3</v>
      </c>
      <c r="E22">
        <f t="shared" si="0"/>
        <v>6</v>
      </c>
      <c r="F22">
        <v>3</v>
      </c>
      <c r="G22">
        <v>4</v>
      </c>
      <c r="H22">
        <f t="shared" si="1"/>
        <v>7</v>
      </c>
      <c r="I22">
        <f t="shared" si="2"/>
        <v>13</v>
      </c>
    </row>
    <row r="23" spans="1:9" x14ac:dyDescent="0.25">
      <c r="A23" s="2">
        <v>30</v>
      </c>
      <c r="B23" s="2" t="s">
        <v>3</v>
      </c>
      <c r="C23">
        <v>3</v>
      </c>
      <c r="D23">
        <v>3.5</v>
      </c>
      <c r="E23">
        <f t="shared" si="0"/>
        <v>6.5</v>
      </c>
      <c r="F23">
        <v>2.5</v>
      </c>
      <c r="G23">
        <v>1.5</v>
      </c>
      <c r="H23">
        <f t="shared" si="1"/>
        <v>4</v>
      </c>
      <c r="I23">
        <f t="shared" si="2"/>
        <v>10.5</v>
      </c>
    </row>
    <row r="24" spans="1:9" x14ac:dyDescent="0.25">
      <c r="A24" s="2">
        <v>31</v>
      </c>
      <c r="B24" s="2" t="s">
        <v>3</v>
      </c>
      <c r="C24">
        <v>3</v>
      </c>
      <c r="D24">
        <v>2.5</v>
      </c>
      <c r="E24">
        <f t="shared" si="0"/>
        <v>5.5</v>
      </c>
      <c r="F24">
        <v>3.5</v>
      </c>
      <c r="G24">
        <v>2</v>
      </c>
      <c r="H24">
        <f t="shared" si="1"/>
        <v>5.5</v>
      </c>
      <c r="I24">
        <f t="shared" si="2"/>
        <v>11</v>
      </c>
    </row>
    <row r="25" spans="1:9" x14ac:dyDescent="0.25">
      <c r="A25" s="2">
        <v>32</v>
      </c>
      <c r="B25" s="2" t="s">
        <v>2</v>
      </c>
      <c r="C25">
        <v>4</v>
      </c>
      <c r="D25">
        <v>2.5</v>
      </c>
      <c r="E25">
        <f t="shared" si="0"/>
        <v>6.5</v>
      </c>
      <c r="F25">
        <v>4</v>
      </c>
      <c r="G25">
        <v>3.5</v>
      </c>
      <c r="H25">
        <f t="shared" si="1"/>
        <v>7.5</v>
      </c>
      <c r="I25">
        <f t="shared" si="2"/>
        <v>14</v>
      </c>
    </row>
    <row r="26" spans="1:9" x14ac:dyDescent="0.25">
      <c r="A26" s="2">
        <v>33</v>
      </c>
      <c r="B26" s="2" t="s">
        <v>3</v>
      </c>
      <c r="C26">
        <v>3</v>
      </c>
      <c r="D26">
        <v>1.5</v>
      </c>
      <c r="E26">
        <f t="shared" si="0"/>
        <v>4.5</v>
      </c>
      <c r="F26">
        <v>3.5</v>
      </c>
      <c r="G26">
        <v>2</v>
      </c>
      <c r="H26">
        <f t="shared" si="1"/>
        <v>5.5</v>
      </c>
      <c r="I26">
        <f t="shared" si="2"/>
        <v>10</v>
      </c>
    </row>
    <row r="27" spans="1:9" x14ac:dyDescent="0.25">
      <c r="A27" s="2">
        <v>34</v>
      </c>
      <c r="B27" s="2" t="s">
        <v>2</v>
      </c>
      <c r="C27">
        <v>2.5</v>
      </c>
      <c r="D27">
        <v>1</v>
      </c>
      <c r="E27">
        <f t="shared" si="0"/>
        <v>3.5</v>
      </c>
      <c r="F27">
        <v>1.5</v>
      </c>
      <c r="G27">
        <v>2</v>
      </c>
      <c r="H27">
        <f t="shared" si="1"/>
        <v>3.5</v>
      </c>
      <c r="I27">
        <f t="shared" si="2"/>
        <v>7</v>
      </c>
    </row>
    <row r="28" spans="1:9" x14ac:dyDescent="0.25">
      <c r="A28" s="2">
        <v>36</v>
      </c>
      <c r="B28" s="2" t="s">
        <v>3</v>
      </c>
      <c r="C28">
        <v>2.5</v>
      </c>
      <c r="D28">
        <v>2</v>
      </c>
      <c r="E28">
        <f t="shared" si="0"/>
        <v>4.5</v>
      </c>
      <c r="F28">
        <v>3</v>
      </c>
      <c r="G28">
        <v>3</v>
      </c>
      <c r="H28">
        <f t="shared" si="1"/>
        <v>6</v>
      </c>
      <c r="I28">
        <f t="shared" si="2"/>
        <v>10.5</v>
      </c>
    </row>
    <row r="29" spans="1:9" x14ac:dyDescent="0.25">
      <c r="A29" s="2">
        <v>37</v>
      </c>
      <c r="B29" s="2" t="s">
        <v>3</v>
      </c>
      <c r="C29">
        <v>2.5</v>
      </c>
      <c r="D29">
        <v>2.5</v>
      </c>
      <c r="E29">
        <f t="shared" si="0"/>
        <v>5</v>
      </c>
      <c r="F29">
        <v>2.5</v>
      </c>
      <c r="G29">
        <v>1</v>
      </c>
      <c r="H29">
        <f t="shared" si="1"/>
        <v>3.5</v>
      </c>
      <c r="I29">
        <f t="shared" si="2"/>
        <v>8.5</v>
      </c>
    </row>
    <row r="30" spans="1:9" x14ac:dyDescent="0.25">
      <c r="A30" s="2">
        <v>38</v>
      </c>
      <c r="B30" s="2" t="s">
        <v>2</v>
      </c>
      <c r="C30">
        <v>3</v>
      </c>
      <c r="D30">
        <v>2</v>
      </c>
      <c r="E30">
        <f t="shared" si="0"/>
        <v>5</v>
      </c>
      <c r="F30">
        <v>2</v>
      </c>
      <c r="G30">
        <v>2.5</v>
      </c>
      <c r="H30">
        <f t="shared" si="1"/>
        <v>4.5</v>
      </c>
      <c r="I30">
        <f t="shared" si="2"/>
        <v>9.5</v>
      </c>
    </row>
    <row r="31" spans="1:9" x14ac:dyDescent="0.25">
      <c r="A31" s="2">
        <v>39</v>
      </c>
      <c r="B31" s="2" t="s">
        <v>2</v>
      </c>
      <c r="C31">
        <v>4</v>
      </c>
      <c r="D31">
        <v>3</v>
      </c>
      <c r="E31">
        <f t="shared" si="0"/>
        <v>7</v>
      </c>
      <c r="F31">
        <v>4</v>
      </c>
      <c r="G31">
        <v>4</v>
      </c>
      <c r="H31">
        <f t="shared" si="1"/>
        <v>8</v>
      </c>
      <c r="I31">
        <f t="shared" si="2"/>
        <v>15</v>
      </c>
    </row>
    <row r="32" spans="1:9" x14ac:dyDescent="0.25">
      <c r="A32" s="2">
        <v>40</v>
      </c>
      <c r="B32" s="2" t="s">
        <v>3</v>
      </c>
      <c r="C32">
        <v>2</v>
      </c>
      <c r="D32">
        <v>1.5</v>
      </c>
      <c r="E32">
        <f t="shared" si="0"/>
        <v>3.5</v>
      </c>
      <c r="F32">
        <v>2</v>
      </c>
      <c r="G32">
        <v>2</v>
      </c>
      <c r="H32">
        <f t="shared" si="1"/>
        <v>4</v>
      </c>
      <c r="I32">
        <f t="shared" si="2"/>
        <v>7.5</v>
      </c>
    </row>
    <row r="33" spans="1:9" x14ac:dyDescent="0.25">
      <c r="A33" s="2">
        <v>41</v>
      </c>
      <c r="B33" s="2" t="s">
        <v>3</v>
      </c>
      <c r="C33">
        <v>4</v>
      </c>
      <c r="D33">
        <v>3.5</v>
      </c>
      <c r="E33">
        <f t="shared" si="0"/>
        <v>7.5</v>
      </c>
      <c r="F33">
        <v>3</v>
      </c>
      <c r="G33">
        <v>3.5</v>
      </c>
      <c r="H33">
        <f t="shared" si="1"/>
        <v>6.5</v>
      </c>
      <c r="I33">
        <f t="shared" si="2"/>
        <v>14</v>
      </c>
    </row>
    <row r="34" spans="1:9" x14ac:dyDescent="0.25">
      <c r="A34" s="2">
        <v>42</v>
      </c>
      <c r="B34" s="2" t="s">
        <v>2</v>
      </c>
      <c r="C34">
        <v>3</v>
      </c>
      <c r="D34">
        <v>3</v>
      </c>
      <c r="E34">
        <f t="shared" si="0"/>
        <v>6</v>
      </c>
      <c r="F34">
        <v>3</v>
      </c>
      <c r="G34">
        <v>3</v>
      </c>
      <c r="H34">
        <f t="shared" si="1"/>
        <v>6</v>
      </c>
      <c r="I34">
        <f t="shared" si="2"/>
        <v>12</v>
      </c>
    </row>
    <row r="35" spans="1:9" x14ac:dyDescent="0.25">
      <c r="A35" s="2">
        <v>43</v>
      </c>
      <c r="B35" s="2" t="s">
        <v>2</v>
      </c>
      <c r="C35">
        <v>3</v>
      </c>
      <c r="D35">
        <v>1.5</v>
      </c>
      <c r="E35">
        <f t="shared" si="0"/>
        <v>4.5</v>
      </c>
      <c r="F35">
        <v>3.5</v>
      </c>
      <c r="G35">
        <v>2.5</v>
      </c>
      <c r="H35">
        <f t="shared" si="1"/>
        <v>6</v>
      </c>
      <c r="I35">
        <f t="shared" si="2"/>
        <v>10.5</v>
      </c>
    </row>
    <row r="36" spans="1:9" x14ac:dyDescent="0.25">
      <c r="A36" s="2">
        <v>44</v>
      </c>
      <c r="B36" s="2" t="s">
        <v>3</v>
      </c>
      <c r="C36">
        <v>3</v>
      </c>
      <c r="D36">
        <v>3</v>
      </c>
      <c r="E36">
        <f t="shared" si="0"/>
        <v>6</v>
      </c>
      <c r="F36">
        <v>3.5</v>
      </c>
      <c r="G36">
        <v>3</v>
      </c>
      <c r="H36">
        <f t="shared" si="1"/>
        <v>6.5</v>
      </c>
      <c r="I36">
        <f t="shared" si="2"/>
        <v>12.5</v>
      </c>
    </row>
    <row r="37" spans="1:9" x14ac:dyDescent="0.25">
      <c r="A37" s="2">
        <v>45</v>
      </c>
      <c r="B37" s="2" t="s">
        <v>2</v>
      </c>
      <c r="C37">
        <v>4</v>
      </c>
      <c r="D37">
        <v>3</v>
      </c>
      <c r="E37">
        <f t="shared" si="0"/>
        <v>7</v>
      </c>
      <c r="F37">
        <v>4</v>
      </c>
      <c r="G37">
        <v>3</v>
      </c>
      <c r="H37">
        <f t="shared" si="1"/>
        <v>7</v>
      </c>
      <c r="I37">
        <f t="shared" si="2"/>
        <v>14</v>
      </c>
    </row>
    <row r="38" spans="1:9" x14ac:dyDescent="0.25">
      <c r="A38" s="2">
        <v>46</v>
      </c>
      <c r="B38" s="2" t="s">
        <v>3</v>
      </c>
      <c r="C38">
        <v>3.5</v>
      </c>
      <c r="D38">
        <v>1</v>
      </c>
      <c r="E38">
        <f t="shared" si="0"/>
        <v>4.5</v>
      </c>
      <c r="F38">
        <v>3</v>
      </c>
      <c r="G38">
        <v>4</v>
      </c>
      <c r="H38">
        <f t="shared" si="1"/>
        <v>7</v>
      </c>
      <c r="I38">
        <f t="shared" si="2"/>
        <v>11.5</v>
      </c>
    </row>
    <row r="39" spans="1:9" x14ac:dyDescent="0.25">
      <c r="A39" s="2">
        <v>47</v>
      </c>
      <c r="B39" s="2" t="s">
        <v>2</v>
      </c>
      <c r="C39">
        <v>4</v>
      </c>
      <c r="D39">
        <v>3.5</v>
      </c>
      <c r="E39">
        <f t="shared" si="0"/>
        <v>7.5</v>
      </c>
      <c r="F39">
        <v>4</v>
      </c>
      <c r="G39">
        <v>3</v>
      </c>
      <c r="H39">
        <f t="shared" si="1"/>
        <v>7</v>
      </c>
      <c r="I39">
        <f t="shared" si="2"/>
        <v>14.5</v>
      </c>
    </row>
    <row r="40" spans="1:9" x14ac:dyDescent="0.25">
      <c r="A40" s="2">
        <v>48</v>
      </c>
      <c r="B40" s="2" t="s">
        <v>2</v>
      </c>
      <c r="C40">
        <v>2</v>
      </c>
      <c r="D40">
        <v>3</v>
      </c>
      <c r="E40">
        <f t="shared" si="0"/>
        <v>5</v>
      </c>
      <c r="F40">
        <v>3.5</v>
      </c>
      <c r="G40">
        <v>3</v>
      </c>
      <c r="H40">
        <f t="shared" si="1"/>
        <v>6.5</v>
      </c>
      <c r="I40">
        <f t="shared" si="2"/>
        <v>11.5</v>
      </c>
    </row>
    <row r="41" spans="1:9" x14ac:dyDescent="0.25">
      <c r="A41" s="2">
        <v>49</v>
      </c>
      <c r="B41" s="2" t="s">
        <v>3</v>
      </c>
      <c r="C41">
        <v>3.5</v>
      </c>
      <c r="D41">
        <v>4</v>
      </c>
      <c r="E41">
        <f t="shared" si="0"/>
        <v>7.5</v>
      </c>
      <c r="F41">
        <v>3</v>
      </c>
      <c r="G41">
        <v>4</v>
      </c>
      <c r="H41">
        <f t="shared" si="1"/>
        <v>7</v>
      </c>
      <c r="I41">
        <f t="shared" si="2"/>
        <v>14.5</v>
      </c>
    </row>
    <row r="42" spans="1:9" x14ac:dyDescent="0.25">
      <c r="A42" s="2">
        <v>50</v>
      </c>
      <c r="B42" s="2" t="s">
        <v>2</v>
      </c>
      <c r="C42">
        <v>3</v>
      </c>
      <c r="D42">
        <v>1.5</v>
      </c>
      <c r="E42">
        <f t="shared" si="0"/>
        <v>4.5</v>
      </c>
      <c r="F42">
        <v>3</v>
      </c>
      <c r="G42">
        <v>1</v>
      </c>
      <c r="H42">
        <f t="shared" si="1"/>
        <v>4</v>
      </c>
      <c r="I42">
        <f t="shared" si="2"/>
        <v>8.5</v>
      </c>
    </row>
    <row r="43" spans="1:9" x14ac:dyDescent="0.25">
      <c r="A43" s="2">
        <v>51</v>
      </c>
      <c r="B43" s="2" t="s">
        <v>3</v>
      </c>
      <c r="C43">
        <v>3.5</v>
      </c>
      <c r="D43">
        <v>4</v>
      </c>
      <c r="E43">
        <f t="shared" si="0"/>
        <v>7.5</v>
      </c>
      <c r="F43">
        <v>3</v>
      </c>
      <c r="G43">
        <v>4</v>
      </c>
      <c r="H43">
        <f t="shared" si="1"/>
        <v>7</v>
      </c>
      <c r="I43">
        <f t="shared" si="2"/>
        <v>14.5</v>
      </c>
    </row>
    <row r="44" spans="1:9" x14ac:dyDescent="0.25">
      <c r="A44" s="2">
        <v>52</v>
      </c>
      <c r="B44" s="2" t="s">
        <v>3</v>
      </c>
      <c r="C44">
        <v>2.5</v>
      </c>
      <c r="D44">
        <v>3</v>
      </c>
      <c r="E44">
        <f t="shared" si="0"/>
        <v>5.5</v>
      </c>
      <c r="F44">
        <v>4</v>
      </c>
      <c r="G44">
        <v>3</v>
      </c>
      <c r="H44">
        <f t="shared" si="1"/>
        <v>7</v>
      </c>
      <c r="I44">
        <f t="shared" si="2"/>
        <v>12.5</v>
      </c>
    </row>
    <row r="45" spans="1:9" x14ac:dyDescent="0.25">
      <c r="A45" s="2">
        <v>53</v>
      </c>
      <c r="B45" s="2" t="s">
        <v>3</v>
      </c>
      <c r="C45">
        <v>2.5</v>
      </c>
      <c r="D45">
        <v>1</v>
      </c>
      <c r="E45">
        <f t="shared" si="0"/>
        <v>3.5</v>
      </c>
      <c r="F45">
        <v>3</v>
      </c>
      <c r="G45">
        <v>3</v>
      </c>
      <c r="H45">
        <f t="shared" si="1"/>
        <v>6</v>
      </c>
      <c r="I45">
        <f t="shared" si="2"/>
        <v>9.5</v>
      </c>
    </row>
    <row r="46" spans="1:9" x14ac:dyDescent="0.25">
      <c r="A46" s="2">
        <v>55</v>
      </c>
      <c r="B46" s="2" t="s">
        <v>3</v>
      </c>
      <c r="C46">
        <v>3</v>
      </c>
      <c r="D46">
        <v>3.5</v>
      </c>
      <c r="E46">
        <f t="shared" si="0"/>
        <v>6.5</v>
      </c>
      <c r="F46">
        <v>2.5</v>
      </c>
      <c r="G46">
        <v>4</v>
      </c>
      <c r="H46">
        <f t="shared" si="1"/>
        <v>6.5</v>
      </c>
      <c r="I46">
        <f t="shared" si="2"/>
        <v>13</v>
      </c>
    </row>
    <row r="47" spans="1:9" x14ac:dyDescent="0.25">
      <c r="A47" s="2">
        <v>56</v>
      </c>
      <c r="B47" s="2" t="s">
        <v>2</v>
      </c>
      <c r="C47">
        <v>3</v>
      </c>
      <c r="D47">
        <v>2</v>
      </c>
      <c r="E47">
        <f t="shared" si="0"/>
        <v>5</v>
      </c>
      <c r="F47">
        <v>2</v>
      </c>
      <c r="G47">
        <v>2.5</v>
      </c>
      <c r="H47">
        <f t="shared" si="1"/>
        <v>4.5</v>
      </c>
      <c r="I47">
        <f t="shared" si="2"/>
        <v>9.5</v>
      </c>
    </row>
    <row r="48" spans="1:9" x14ac:dyDescent="0.25">
      <c r="A48" s="2">
        <v>57</v>
      </c>
      <c r="B48" s="2" t="s">
        <v>2</v>
      </c>
      <c r="C48">
        <v>4</v>
      </c>
      <c r="D48">
        <v>2</v>
      </c>
      <c r="E48">
        <f t="shared" si="0"/>
        <v>6</v>
      </c>
      <c r="F48">
        <v>2.5</v>
      </c>
      <c r="G48">
        <v>3</v>
      </c>
      <c r="H48">
        <f t="shared" si="1"/>
        <v>5.5</v>
      </c>
      <c r="I48">
        <f t="shared" si="2"/>
        <v>11.5</v>
      </c>
    </row>
    <row r="49" spans="1:9" x14ac:dyDescent="0.25">
      <c r="A49" s="2">
        <v>58</v>
      </c>
      <c r="B49" s="2" t="s">
        <v>2</v>
      </c>
      <c r="C49">
        <v>4</v>
      </c>
      <c r="D49">
        <v>4</v>
      </c>
      <c r="E49">
        <f t="shared" si="0"/>
        <v>8</v>
      </c>
      <c r="F49">
        <v>4</v>
      </c>
      <c r="G49">
        <v>4</v>
      </c>
      <c r="H49">
        <f t="shared" si="1"/>
        <v>8</v>
      </c>
      <c r="I49">
        <f t="shared" si="2"/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3ED1-1F2B-D54B-9910-9A5C26878873}">
  <dimension ref="A1:AA59"/>
  <sheetViews>
    <sheetView topLeftCell="Z26" zoomScale="114" workbookViewId="0">
      <selection activeCell="AP56" sqref="AP56"/>
    </sheetView>
  </sheetViews>
  <sheetFormatPr defaultColWidth="11" defaultRowHeight="15.75" x14ac:dyDescent="0.25"/>
  <sheetData>
    <row r="1" spans="1:27" x14ac:dyDescent="0.25">
      <c r="A1" s="1" t="s">
        <v>0</v>
      </c>
      <c r="B1" s="1" t="s">
        <v>1</v>
      </c>
      <c r="C1" t="s">
        <v>8</v>
      </c>
      <c r="D1" t="s">
        <v>9</v>
      </c>
      <c r="E1" t="s">
        <v>30</v>
      </c>
      <c r="F1" t="s">
        <v>10</v>
      </c>
      <c r="G1" t="s">
        <v>11</v>
      </c>
      <c r="H1" t="s">
        <v>31</v>
      </c>
      <c r="I1" t="s">
        <v>32</v>
      </c>
      <c r="L1" t="s">
        <v>36</v>
      </c>
      <c r="Z1" t="s">
        <v>38</v>
      </c>
    </row>
    <row r="2" spans="1:27" x14ac:dyDescent="0.25">
      <c r="A2" s="2">
        <v>8</v>
      </c>
      <c r="B2" s="2" t="s">
        <v>3</v>
      </c>
      <c r="C2">
        <v>1</v>
      </c>
      <c r="D2">
        <v>2</v>
      </c>
      <c r="E2">
        <f t="shared" ref="E2:E49" si="0">SUM(C2:D2)</f>
        <v>3</v>
      </c>
      <c r="F2">
        <v>3.5</v>
      </c>
      <c r="G2">
        <v>2</v>
      </c>
      <c r="H2">
        <f t="shared" ref="H2:H49" si="1">SUM(F2:G2)</f>
        <v>5.5</v>
      </c>
      <c r="I2">
        <f t="shared" ref="I2:I49" si="2">SUM(H2,E2)</f>
        <v>8.5</v>
      </c>
      <c r="L2" t="s">
        <v>3</v>
      </c>
      <c r="M2" t="s">
        <v>2</v>
      </c>
      <c r="Z2" t="s">
        <v>3</v>
      </c>
      <c r="AA2" t="s">
        <v>2</v>
      </c>
    </row>
    <row r="3" spans="1:27" x14ac:dyDescent="0.25">
      <c r="A3" s="2">
        <v>10</v>
      </c>
      <c r="B3" s="2" t="s">
        <v>3</v>
      </c>
      <c r="C3">
        <v>1</v>
      </c>
      <c r="D3">
        <v>2.5</v>
      </c>
      <c r="E3">
        <f t="shared" si="0"/>
        <v>3.5</v>
      </c>
      <c r="F3">
        <v>2</v>
      </c>
      <c r="G3">
        <v>2.5</v>
      </c>
      <c r="H3">
        <f t="shared" si="1"/>
        <v>4.5</v>
      </c>
      <c r="I3">
        <f t="shared" si="2"/>
        <v>8</v>
      </c>
      <c r="K3">
        <v>1</v>
      </c>
      <c r="L3">
        <f>COUNTIFS(B:B,"blue",C:C,1)</f>
        <v>5</v>
      </c>
      <c r="M3">
        <f>COUNTIFS(B:B,"green",C:C,1)</f>
        <v>0</v>
      </c>
      <c r="Y3">
        <v>1</v>
      </c>
      <c r="Z3">
        <f>COUNTIFS($B:$B, "blue", $F:$F,1)</f>
        <v>1</v>
      </c>
      <c r="AA3">
        <f>COUNTIFS($B:$B, "green", $F:$F,1)</f>
        <v>1</v>
      </c>
    </row>
    <row r="4" spans="1:27" x14ac:dyDescent="0.25">
      <c r="A4" s="2">
        <v>11</v>
      </c>
      <c r="B4" s="2" t="s">
        <v>3</v>
      </c>
      <c r="C4">
        <v>3</v>
      </c>
      <c r="D4">
        <v>1.5</v>
      </c>
      <c r="E4">
        <f t="shared" si="0"/>
        <v>4.5</v>
      </c>
      <c r="F4">
        <v>2.5</v>
      </c>
      <c r="G4">
        <v>1</v>
      </c>
      <c r="H4">
        <f t="shared" si="1"/>
        <v>3.5</v>
      </c>
      <c r="I4">
        <f t="shared" si="2"/>
        <v>8</v>
      </c>
      <c r="K4">
        <v>1.5</v>
      </c>
      <c r="L4">
        <f>COUNTIFS(B:B,"blue",C:C,1.5)</f>
        <v>0</v>
      </c>
      <c r="M4">
        <f>COUNTIFS(B:B,"green",C:C,1.5)</f>
        <v>2</v>
      </c>
      <c r="Y4">
        <v>1.5</v>
      </c>
      <c r="Z4">
        <f>COUNTIFS($B:$B, "blue", $F:$F,1.5)</f>
        <v>1</v>
      </c>
      <c r="AA4">
        <f>COUNTIFS($B:$B, "green", $F:$F,1.5)</f>
        <v>1</v>
      </c>
    </row>
    <row r="5" spans="1:27" x14ac:dyDescent="0.25">
      <c r="A5" s="2">
        <v>13</v>
      </c>
      <c r="B5" s="2" t="s">
        <v>3</v>
      </c>
      <c r="C5">
        <v>3.5</v>
      </c>
      <c r="D5">
        <v>3</v>
      </c>
      <c r="E5">
        <f t="shared" si="0"/>
        <v>6.5</v>
      </c>
      <c r="F5">
        <v>4</v>
      </c>
      <c r="G5">
        <v>3</v>
      </c>
      <c r="H5">
        <f t="shared" si="1"/>
        <v>7</v>
      </c>
      <c r="I5">
        <f t="shared" si="2"/>
        <v>13.5</v>
      </c>
      <c r="K5">
        <v>2</v>
      </c>
      <c r="L5">
        <f>COUNTIFS(B:B,"blue",C:C,2)</f>
        <v>3</v>
      </c>
      <c r="M5">
        <f>COUNTIFS(B:B,"green",C:C,2)</f>
        <v>1</v>
      </c>
      <c r="Y5">
        <v>2</v>
      </c>
      <c r="Z5">
        <f>COUNTIFS($B:$B, "blue", $F:$F,2)</f>
        <v>3</v>
      </c>
      <c r="AA5">
        <f>COUNTIFS($B:$B, "green", $F:$F,2)</f>
        <v>3</v>
      </c>
    </row>
    <row r="6" spans="1:27" x14ac:dyDescent="0.25">
      <c r="A6" s="2">
        <v>15</v>
      </c>
      <c r="B6" s="2" t="s">
        <v>3</v>
      </c>
      <c r="C6">
        <v>1</v>
      </c>
      <c r="D6">
        <v>2.5</v>
      </c>
      <c r="E6">
        <f t="shared" si="0"/>
        <v>3.5</v>
      </c>
      <c r="F6">
        <v>2</v>
      </c>
      <c r="G6">
        <v>2.5</v>
      </c>
      <c r="H6">
        <f t="shared" si="1"/>
        <v>4.5</v>
      </c>
      <c r="I6">
        <f t="shared" si="2"/>
        <v>8</v>
      </c>
      <c r="K6">
        <v>2.5</v>
      </c>
      <c r="L6">
        <f>COUNTIFS(B:B,"blue",C:C,2.5)</f>
        <v>4</v>
      </c>
      <c r="M6">
        <f>COUNTIFS(B:B,"green",C:C,2.5)</f>
        <v>2</v>
      </c>
      <c r="Y6">
        <v>2.5</v>
      </c>
      <c r="Z6">
        <f>COUNTIFS($B:$B, "blue", $F:$F,2.5)</f>
        <v>5</v>
      </c>
      <c r="AA6">
        <f>COUNTIFS($B:$B, "green", $F:$F,2.5)</f>
        <v>2</v>
      </c>
    </row>
    <row r="7" spans="1:27" x14ac:dyDescent="0.25">
      <c r="A7" s="2">
        <v>16</v>
      </c>
      <c r="B7" s="2" t="s">
        <v>3</v>
      </c>
      <c r="C7">
        <v>1</v>
      </c>
      <c r="D7">
        <v>3</v>
      </c>
      <c r="E7">
        <f t="shared" si="0"/>
        <v>4</v>
      </c>
      <c r="F7">
        <v>3</v>
      </c>
      <c r="G7">
        <v>2.5</v>
      </c>
      <c r="H7">
        <f t="shared" si="1"/>
        <v>5.5</v>
      </c>
      <c r="I7">
        <f t="shared" si="2"/>
        <v>9.5</v>
      </c>
      <c r="K7">
        <v>3</v>
      </c>
      <c r="L7">
        <f>COUNTIFS(B:B,"blue",C:C,3)</f>
        <v>8</v>
      </c>
      <c r="M7">
        <f>COUNTIFS(B:B,"green",C:C,3)</f>
        <v>7</v>
      </c>
      <c r="Y7">
        <v>3</v>
      </c>
      <c r="Z7">
        <f>COUNTIFS($B:$B, "blue", $F:$F,3)</f>
        <v>8</v>
      </c>
      <c r="AA7">
        <f>COUNTIFS($B:$B, "green", $F:$F,3)</f>
        <v>5</v>
      </c>
    </row>
    <row r="8" spans="1:27" x14ac:dyDescent="0.25">
      <c r="A8" s="2">
        <v>17</v>
      </c>
      <c r="B8" s="2" t="s">
        <v>3</v>
      </c>
      <c r="C8">
        <v>2</v>
      </c>
      <c r="D8">
        <v>1.5</v>
      </c>
      <c r="E8">
        <f t="shared" si="0"/>
        <v>3.5</v>
      </c>
      <c r="F8">
        <v>1.5</v>
      </c>
      <c r="G8">
        <v>1.5</v>
      </c>
      <c r="H8">
        <f t="shared" si="1"/>
        <v>3</v>
      </c>
      <c r="I8">
        <f t="shared" si="2"/>
        <v>6.5</v>
      </c>
      <c r="K8">
        <v>3.5</v>
      </c>
      <c r="L8">
        <f>COUNTIFS(B:B,"blue",C:C,3.5)</f>
        <v>4</v>
      </c>
      <c r="M8">
        <f>COUNTIFS(B:B,"green",C:C,3.5)</f>
        <v>1</v>
      </c>
      <c r="Y8">
        <v>3.5</v>
      </c>
      <c r="Z8">
        <f>COUNTIFS($B:$B, "blue", $F:$F,3.5)</f>
        <v>5</v>
      </c>
      <c r="AA8">
        <f>COUNTIFS($B:$B, "green", $F:$F,3.5)</f>
        <v>4</v>
      </c>
    </row>
    <row r="9" spans="1:27" x14ac:dyDescent="0.25">
      <c r="A9" s="2">
        <v>21</v>
      </c>
      <c r="B9" s="2" t="s">
        <v>3</v>
      </c>
      <c r="C9">
        <v>3</v>
      </c>
      <c r="D9">
        <v>3</v>
      </c>
      <c r="E9">
        <f t="shared" si="0"/>
        <v>6</v>
      </c>
      <c r="F9">
        <v>3.5</v>
      </c>
      <c r="G9">
        <v>3</v>
      </c>
      <c r="H9">
        <f t="shared" si="1"/>
        <v>6.5</v>
      </c>
      <c r="I9">
        <f t="shared" si="2"/>
        <v>12.5</v>
      </c>
      <c r="K9">
        <v>4</v>
      </c>
      <c r="L9">
        <f>COUNTIFS(B:B,"blue",C:C,4)</f>
        <v>1</v>
      </c>
      <c r="M9">
        <f>COUNTIFS(B:B,"green",C:C,4)</f>
        <v>10</v>
      </c>
      <c r="Y9">
        <v>4</v>
      </c>
      <c r="Z9">
        <f>COUNTIFS($B:$B, "blue", $F:$F,4)</f>
        <v>2</v>
      </c>
      <c r="AA9">
        <f>COUNTIFS($B:$B, "green", $F:$F,4)</f>
        <v>7</v>
      </c>
    </row>
    <row r="10" spans="1:27" x14ac:dyDescent="0.25">
      <c r="A10" s="2">
        <v>23</v>
      </c>
      <c r="B10" s="2" t="s">
        <v>3</v>
      </c>
      <c r="C10">
        <v>2</v>
      </c>
      <c r="D10">
        <v>1.5</v>
      </c>
      <c r="E10">
        <f t="shared" si="0"/>
        <v>3.5</v>
      </c>
      <c r="F10">
        <v>2.5</v>
      </c>
      <c r="G10">
        <v>2.5</v>
      </c>
      <c r="H10">
        <f t="shared" si="1"/>
        <v>5</v>
      </c>
      <c r="I10">
        <f t="shared" si="2"/>
        <v>8.5</v>
      </c>
    </row>
    <row r="11" spans="1:27" x14ac:dyDescent="0.25">
      <c r="A11" s="2">
        <v>25</v>
      </c>
      <c r="B11" s="2" t="s">
        <v>3</v>
      </c>
      <c r="C11">
        <v>1</v>
      </c>
      <c r="D11">
        <v>2</v>
      </c>
      <c r="E11">
        <f t="shared" si="0"/>
        <v>3</v>
      </c>
      <c r="F11">
        <v>1</v>
      </c>
      <c r="G11">
        <v>2.5</v>
      </c>
      <c r="H11">
        <f t="shared" si="1"/>
        <v>3.5</v>
      </c>
      <c r="I11">
        <f t="shared" si="2"/>
        <v>6.5</v>
      </c>
      <c r="L11" t="s">
        <v>44</v>
      </c>
      <c r="Z11" t="s">
        <v>37</v>
      </c>
    </row>
    <row r="12" spans="1:27" x14ac:dyDescent="0.25">
      <c r="A12" s="2">
        <v>26</v>
      </c>
      <c r="B12" s="2" t="s">
        <v>3</v>
      </c>
      <c r="C12">
        <v>3</v>
      </c>
      <c r="D12">
        <v>3.5</v>
      </c>
      <c r="E12">
        <f t="shared" si="0"/>
        <v>6.5</v>
      </c>
      <c r="F12">
        <v>3</v>
      </c>
      <c r="G12">
        <v>3</v>
      </c>
      <c r="H12">
        <f t="shared" si="1"/>
        <v>6</v>
      </c>
      <c r="I12">
        <f t="shared" si="2"/>
        <v>12.5</v>
      </c>
      <c r="L12" t="s">
        <v>3</v>
      </c>
      <c r="M12" t="s">
        <v>2</v>
      </c>
      <c r="Z12" t="s">
        <v>3</v>
      </c>
      <c r="AA12" t="s">
        <v>2</v>
      </c>
    </row>
    <row r="13" spans="1:27" x14ac:dyDescent="0.25">
      <c r="A13" s="2">
        <v>30</v>
      </c>
      <c r="B13" s="2" t="s">
        <v>3</v>
      </c>
      <c r="C13">
        <v>3</v>
      </c>
      <c r="D13">
        <v>3.5</v>
      </c>
      <c r="E13">
        <f t="shared" si="0"/>
        <v>6.5</v>
      </c>
      <c r="F13">
        <v>2.5</v>
      </c>
      <c r="G13">
        <v>1.5</v>
      </c>
      <c r="H13">
        <f t="shared" si="1"/>
        <v>4</v>
      </c>
      <c r="I13">
        <f t="shared" si="2"/>
        <v>10.5</v>
      </c>
      <c r="K13">
        <v>1</v>
      </c>
      <c r="L13">
        <f>COUNTIFS(B:B,"blue",D:D,1)</f>
        <v>2</v>
      </c>
      <c r="M13">
        <f>COUNTIFS(B:B,"green",D:D,1)</f>
        <v>1</v>
      </c>
      <c r="Y13">
        <v>1</v>
      </c>
      <c r="Z13">
        <f>COUNTIFS($B:$B, "blue", $G:$G,1)</f>
        <v>2</v>
      </c>
      <c r="AA13">
        <f>COUNTIFS($B:$B, "green", $G:$G,1)</f>
        <v>3</v>
      </c>
    </row>
    <row r="14" spans="1:27" x14ac:dyDescent="0.25">
      <c r="A14" s="2">
        <v>31</v>
      </c>
      <c r="B14" s="2" t="s">
        <v>3</v>
      </c>
      <c r="C14">
        <v>3</v>
      </c>
      <c r="D14">
        <v>2.5</v>
      </c>
      <c r="E14">
        <f t="shared" si="0"/>
        <v>5.5</v>
      </c>
      <c r="F14">
        <v>3.5</v>
      </c>
      <c r="G14">
        <v>2</v>
      </c>
      <c r="H14">
        <f t="shared" si="1"/>
        <v>5.5</v>
      </c>
      <c r="I14">
        <f t="shared" si="2"/>
        <v>11</v>
      </c>
      <c r="K14">
        <v>1.5</v>
      </c>
      <c r="L14">
        <f>COUNTIFS(B:B,"blue",D:D,1.5)</f>
        <v>5</v>
      </c>
      <c r="M14">
        <f>COUNTIFS(B:B,"green",D:D,1.5)</f>
        <v>5</v>
      </c>
      <c r="Y14">
        <v>1.5</v>
      </c>
      <c r="Z14">
        <f>COUNTIFS($B:$B, "blue", $G:$G,1.5)</f>
        <v>2</v>
      </c>
      <c r="AA14">
        <f>COUNTIFS($B:$B, "green", $G:$G,1.5)</f>
        <v>1</v>
      </c>
    </row>
    <row r="15" spans="1:27" x14ac:dyDescent="0.25">
      <c r="A15" s="2">
        <v>33</v>
      </c>
      <c r="B15" s="2" t="s">
        <v>3</v>
      </c>
      <c r="C15">
        <v>3</v>
      </c>
      <c r="D15">
        <v>1.5</v>
      </c>
      <c r="E15">
        <f t="shared" si="0"/>
        <v>4.5</v>
      </c>
      <c r="F15">
        <v>3.5</v>
      </c>
      <c r="G15">
        <v>2</v>
      </c>
      <c r="H15">
        <f t="shared" si="1"/>
        <v>5.5</v>
      </c>
      <c r="I15">
        <f t="shared" si="2"/>
        <v>10</v>
      </c>
      <c r="K15">
        <v>2</v>
      </c>
      <c r="L15">
        <f>COUNTIFS(B:B,"blue",D:D,2)</f>
        <v>3</v>
      </c>
      <c r="M15">
        <f>COUNTIFS(B:B,"green",D:D,2)</f>
        <v>3</v>
      </c>
      <c r="Y15">
        <v>2</v>
      </c>
      <c r="Z15">
        <f>COUNTIFS($B:$B, "blue", $G:$G,2)</f>
        <v>4</v>
      </c>
      <c r="AA15">
        <f>COUNTIFS($B:$B, "green", $G:$G,2)</f>
        <v>1</v>
      </c>
    </row>
    <row r="16" spans="1:27" x14ac:dyDescent="0.25">
      <c r="A16" s="2">
        <v>36</v>
      </c>
      <c r="B16" s="2" t="s">
        <v>3</v>
      </c>
      <c r="C16">
        <v>2.5</v>
      </c>
      <c r="D16">
        <v>2</v>
      </c>
      <c r="E16">
        <f t="shared" si="0"/>
        <v>4.5</v>
      </c>
      <c r="F16">
        <v>3</v>
      </c>
      <c r="G16">
        <v>3</v>
      </c>
      <c r="H16">
        <f t="shared" si="1"/>
        <v>6</v>
      </c>
      <c r="I16">
        <f t="shared" si="2"/>
        <v>10.5</v>
      </c>
      <c r="K16">
        <v>2.5</v>
      </c>
      <c r="L16">
        <f>COUNTIFS(B:B,"blue",D:D,2.5)</f>
        <v>4</v>
      </c>
      <c r="M16">
        <f>COUNTIFS(B:B,"green",D:D,2.5)</f>
        <v>1</v>
      </c>
      <c r="Y16">
        <v>2.5</v>
      </c>
      <c r="Z16">
        <f>COUNTIFS($B:$B, "blue", $G:$G,2.5)</f>
        <v>5</v>
      </c>
      <c r="AA16">
        <f>COUNTIFS($B:$B, "green", $G:$G,2.5)</f>
        <v>4</v>
      </c>
    </row>
    <row r="17" spans="1:27" x14ac:dyDescent="0.25">
      <c r="A17" s="2">
        <v>37</v>
      </c>
      <c r="B17" s="2" t="s">
        <v>3</v>
      </c>
      <c r="C17">
        <v>2.5</v>
      </c>
      <c r="D17">
        <v>2.5</v>
      </c>
      <c r="E17">
        <f t="shared" si="0"/>
        <v>5</v>
      </c>
      <c r="F17">
        <v>2.5</v>
      </c>
      <c r="G17">
        <v>1</v>
      </c>
      <c r="H17">
        <f t="shared" si="1"/>
        <v>3.5</v>
      </c>
      <c r="I17">
        <f t="shared" si="2"/>
        <v>8.5</v>
      </c>
      <c r="K17">
        <v>3</v>
      </c>
      <c r="L17">
        <f>COUNTIFS(B:B,"blue",D:D,3)</f>
        <v>5</v>
      </c>
      <c r="M17">
        <f>COUNTIFS(B:B,"green",D:D,3)</f>
        <v>7</v>
      </c>
      <c r="Y17">
        <v>3</v>
      </c>
      <c r="Z17">
        <f>COUNTIFS($B:$B, "blue", $G:$G,3)</f>
        <v>7</v>
      </c>
      <c r="AA17">
        <f>COUNTIFS($B:$B, "green", $G:$G,3)</f>
        <v>8</v>
      </c>
    </row>
    <row r="18" spans="1:27" x14ac:dyDescent="0.25">
      <c r="A18" s="2">
        <v>40</v>
      </c>
      <c r="B18" s="2" t="s">
        <v>3</v>
      </c>
      <c r="C18">
        <v>2</v>
      </c>
      <c r="D18">
        <v>1.5</v>
      </c>
      <c r="E18">
        <f t="shared" si="0"/>
        <v>3.5</v>
      </c>
      <c r="F18">
        <v>2</v>
      </c>
      <c r="G18">
        <v>2</v>
      </c>
      <c r="H18">
        <f t="shared" si="1"/>
        <v>4</v>
      </c>
      <c r="I18">
        <f t="shared" si="2"/>
        <v>7.5</v>
      </c>
      <c r="K18">
        <v>3.5</v>
      </c>
      <c r="L18">
        <f>COUNTIFS(B:B,"blue",D:D,3.5)</f>
        <v>4</v>
      </c>
      <c r="M18">
        <f>COUNTIFS(B:B,"green",D:D,3.5)</f>
        <v>2</v>
      </c>
      <c r="Y18">
        <v>3.5</v>
      </c>
      <c r="Z18">
        <f>COUNTIFS($B:$B, "blue", $G:$G,3.5)</f>
        <v>1</v>
      </c>
      <c r="AA18">
        <f>COUNTIFS($B:$B, "green", $G:$G,3.5)</f>
        <v>3</v>
      </c>
    </row>
    <row r="19" spans="1:27" x14ac:dyDescent="0.25">
      <c r="A19" s="2">
        <v>41</v>
      </c>
      <c r="B19" s="2" t="s">
        <v>3</v>
      </c>
      <c r="C19">
        <v>4</v>
      </c>
      <c r="D19">
        <v>3.5</v>
      </c>
      <c r="E19">
        <f t="shared" si="0"/>
        <v>7.5</v>
      </c>
      <c r="F19">
        <v>3</v>
      </c>
      <c r="G19">
        <v>3.5</v>
      </c>
      <c r="H19">
        <f t="shared" si="1"/>
        <v>6.5</v>
      </c>
      <c r="I19">
        <f t="shared" si="2"/>
        <v>14</v>
      </c>
      <c r="K19">
        <v>4</v>
      </c>
      <c r="L19">
        <f>COUNTIFS(B:B,"blue",D:D,4)</f>
        <v>2</v>
      </c>
      <c r="M19">
        <f>COUNTIFS(B:B,"green",D:D,4)</f>
        <v>4</v>
      </c>
      <c r="Y19">
        <v>4</v>
      </c>
      <c r="Z19">
        <f>COUNTIFS($B:$B, "blue", $G:$G,4)</f>
        <v>4</v>
      </c>
      <c r="AA19">
        <f>COUNTIFS($B:$B, "green", $G:$G,4)</f>
        <v>3</v>
      </c>
    </row>
    <row r="20" spans="1:27" x14ac:dyDescent="0.25">
      <c r="A20" s="2">
        <v>44</v>
      </c>
      <c r="B20" s="2" t="s">
        <v>3</v>
      </c>
      <c r="C20">
        <v>3</v>
      </c>
      <c r="D20">
        <v>3</v>
      </c>
      <c r="E20">
        <f t="shared" si="0"/>
        <v>6</v>
      </c>
      <c r="F20">
        <v>3.5</v>
      </c>
      <c r="G20">
        <v>3</v>
      </c>
      <c r="H20">
        <f t="shared" si="1"/>
        <v>6.5</v>
      </c>
      <c r="I20">
        <f t="shared" si="2"/>
        <v>12.5</v>
      </c>
    </row>
    <row r="21" spans="1:27" x14ac:dyDescent="0.25">
      <c r="A21" s="2">
        <v>46</v>
      </c>
      <c r="B21" s="2" t="s">
        <v>3</v>
      </c>
      <c r="C21">
        <v>3.5</v>
      </c>
      <c r="D21">
        <v>1</v>
      </c>
      <c r="E21">
        <f t="shared" si="0"/>
        <v>4.5</v>
      </c>
      <c r="F21">
        <v>3</v>
      </c>
      <c r="G21">
        <v>4</v>
      </c>
      <c r="H21">
        <f t="shared" si="1"/>
        <v>7</v>
      </c>
      <c r="I21">
        <f t="shared" si="2"/>
        <v>11.5</v>
      </c>
      <c r="L21" t="s">
        <v>42</v>
      </c>
    </row>
    <row r="22" spans="1:27" x14ac:dyDescent="0.25">
      <c r="A22" s="2">
        <v>49</v>
      </c>
      <c r="B22" s="2" t="s">
        <v>3</v>
      </c>
      <c r="C22">
        <v>3.5</v>
      </c>
      <c r="D22">
        <v>4</v>
      </c>
      <c r="E22">
        <f t="shared" si="0"/>
        <v>7.5</v>
      </c>
      <c r="F22">
        <v>3</v>
      </c>
      <c r="G22">
        <v>4</v>
      </c>
      <c r="H22">
        <f t="shared" si="1"/>
        <v>7</v>
      </c>
      <c r="I22">
        <f t="shared" si="2"/>
        <v>14.5</v>
      </c>
      <c r="L22" t="s">
        <v>40</v>
      </c>
      <c r="M22" t="s">
        <v>41</v>
      </c>
    </row>
    <row r="23" spans="1:27" x14ac:dyDescent="0.25">
      <c r="A23" s="2">
        <v>51</v>
      </c>
      <c r="B23" s="2" t="s">
        <v>3</v>
      </c>
      <c r="C23">
        <v>3.5</v>
      </c>
      <c r="D23">
        <v>4</v>
      </c>
      <c r="E23">
        <f t="shared" si="0"/>
        <v>7.5</v>
      </c>
      <c r="F23">
        <v>3</v>
      </c>
      <c r="G23">
        <v>4</v>
      </c>
      <c r="H23">
        <f t="shared" si="1"/>
        <v>7</v>
      </c>
      <c r="I23">
        <f t="shared" si="2"/>
        <v>14.5</v>
      </c>
      <c r="K23">
        <v>1</v>
      </c>
      <c r="L23">
        <f>COUNTIFS(B:B,"blue",C:C,1)</f>
        <v>5</v>
      </c>
      <c r="M23">
        <f>COUNTIFS($B:$B, "blue", $F:$F,1)</f>
        <v>1</v>
      </c>
    </row>
    <row r="24" spans="1:27" x14ac:dyDescent="0.25">
      <c r="A24" s="2">
        <v>52</v>
      </c>
      <c r="B24" s="2" t="s">
        <v>3</v>
      </c>
      <c r="C24">
        <v>2.5</v>
      </c>
      <c r="D24">
        <v>3</v>
      </c>
      <c r="E24">
        <f t="shared" si="0"/>
        <v>5.5</v>
      </c>
      <c r="F24">
        <v>4</v>
      </c>
      <c r="G24">
        <v>3</v>
      </c>
      <c r="H24">
        <f t="shared" si="1"/>
        <v>7</v>
      </c>
      <c r="I24">
        <f t="shared" si="2"/>
        <v>12.5</v>
      </c>
      <c r="K24">
        <v>1.5</v>
      </c>
      <c r="L24">
        <f>COUNTIFS(B:B,"blue",C:C,1.5)</f>
        <v>0</v>
      </c>
      <c r="M24">
        <f>COUNTIFS($B:$B, "blue", $F:$F,1.5)</f>
        <v>1</v>
      </c>
    </row>
    <row r="25" spans="1:27" x14ac:dyDescent="0.25">
      <c r="A25" s="2">
        <v>53</v>
      </c>
      <c r="B25" s="2" t="s">
        <v>3</v>
      </c>
      <c r="C25">
        <v>2.5</v>
      </c>
      <c r="D25">
        <v>1</v>
      </c>
      <c r="E25">
        <f t="shared" si="0"/>
        <v>3.5</v>
      </c>
      <c r="F25">
        <v>3</v>
      </c>
      <c r="G25">
        <v>3</v>
      </c>
      <c r="H25">
        <f t="shared" si="1"/>
        <v>6</v>
      </c>
      <c r="I25">
        <f t="shared" si="2"/>
        <v>9.5</v>
      </c>
      <c r="K25">
        <v>2</v>
      </c>
      <c r="L25">
        <f>COUNTIFS(B:B,"blue",C:C,2)</f>
        <v>3</v>
      </c>
      <c r="M25">
        <f>COUNTIFS($B:$B, "blue", $F:$F,2)</f>
        <v>3</v>
      </c>
    </row>
    <row r="26" spans="1:27" x14ac:dyDescent="0.25">
      <c r="A26" s="2">
        <v>55</v>
      </c>
      <c r="B26" s="2" t="s">
        <v>3</v>
      </c>
      <c r="C26">
        <v>3</v>
      </c>
      <c r="D26">
        <v>3.5</v>
      </c>
      <c r="E26">
        <f t="shared" si="0"/>
        <v>6.5</v>
      </c>
      <c r="F26">
        <v>2.5</v>
      </c>
      <c r="G26">
        <v>4</v>
      </c>
      <c r="H26">
        <f t="shared" si="1"/>
        <v>6.5</v>
      </c>
      <c r="I26">
        <f t="shared" si="2"/>
        <v>13</v>
      </c>
      <c r="K26">
        <v>2.5</v>
      </c>
      <c r="L26">
        <f>COUNTIFS(B:B,"blue",C:C,2.5)</f>
        <v>4</v>
      </c>
      <c r="M26">
        <f>COUNTIFS($B:$B, "blue", $F:$F,2.5)</f>
        <v>5</v>
      </c>
    </row>
    <row r="27" spans="1:27" x14ac:dyDescent="0.25">
      <c r="A27" s="2">
        <v>7</v>
      </c>
      <c r="B27" s="2" t="s">
        <v>2</v>
      </c>
      <c r="C27">
        <v>3.5</v>
      </c>
      <c r="D27">
        <v>3</v>
      </c>
      <c r="E27">
        <f t="shared" si="0"/>
        <v>6.5</v>
      </c>
      <c r="F27">
        <v>3</v>
      </c>
      <c r="G27">
        <v>2.5</v>
      </c>
      <c r="H27">
        <f t="shared" si="1"/>
        <v>5.5</v>
      </c>
      <c r="I27">
        <f t="shared" si="2"/>
        <v>12</v>
      </c>
      <c r="K27">
        <v>3</v>
      </c>
      <c r="L27">
        <f>COUNTIFS(B:B,"blue",C:C,3)</f>
        <v>8</v>
      </c>
      <c r="M27">
        <f>COUNTIFS($B:$B, "blue", $F:$F,3)</f>
        <v>8</v>
      </c>
    </row>
    <row r="28" spans="1:27" x14ac:dyDescent="0.25">
      <c r="A28" s="2">
        <v>9</v>
      </c>
      <c r="B28" s="2" t="s">
        <v>2</v>
      </c>
      <c r="C28">
        <v>1.5</v>
      </c>
      <c r="D28">
        <v>1.5</v>
      </c>
      <c r="E28">
        <f t="shared" si="0"/>
        <v>3</v>
      </c>
      <c r="F28">
        <v>2</v>
      </c>
      <c r="G28">
        <v>1</v>
      </c>
      <c r="H28">
        <f t="shared" si="1"/>
        <v>3</v>
      </c>
      <c r="I28">
        <f t="shared" si="2"/>
        <v>6</v>
      </c>
      <c r="K28">
        <v>3.5</v>
      </c>
      <c r="L28">
        <f>COUNTIFS(B:B,"blue",C:C,3.5)</f>
        <v>4</v>
      </c>
      <c r="M28">
        <f>COUNTIFS($B:$B, "blue", $F:$F,3.5)</f>
        <v>5</v>
      </c>
    </row>
    <row r="29" spans="1:27" x14ac:dyDescent="0.25">
      <c r="A29" s="2">
        <v>12</v>
      </c>
      <c r="B29" s="2" t="s">
        <v>2</v>
      </c>
      <c r="C29">
        <v>3</v>
      </c>
      <c r="D29">
        <v>3</v>
      </c>
      <c r="E29">
        <f t="shared" si="0"/>
        <v>6</v>
      </c>
      <c r="F29">
        <v>3</v>
      </c>
      <c r="G29">
        <v>3</v>
      </c>
      <c r="H29">
        <f t="shared" si="1"/>
        <v>6</v>
      </c>
      <c r="I29">
        <f t="shared" si="2"/>
        <v>12</v>
      </c>
      <c r="K29">
        <v>4</v>
      </c>
      <c r="L29">
        <f>COUNTIFS(B:B,"blue",C:C,4)</f>
        <v>1</v>
      </c>
      <c r="M29">
        <f>COUNTIFS($B:$B, "blue", $F:$F,4)</f>
        <v>2</v>
      </c>
    </row>
    <row r="30" spans="1:27" x14ac:dyDescent="0.25">
      <c r="A30" s="2">
        <v>14</v>
      </c>
      <c r="B30" s="2" t="s">
        <v>2</v>
      </c>
      <c r="C30">
        <v>4</v>
      </c>
      <c r="D30">
        <v>4</v>
      </c>
      <c r="E30">
        <f t="shared" si="0"/>
        <v>8</v>
      </c>
      <c r="F30">
        <v>4</v>
      </c>
      <c r="G30">
        <v>3.5</v>
      </c>
      <c r="H30">
        <f t="shared" si="1"/>
        <v>7.5</v>
      </c>
      <c r="I30">
        <f t="shared" si="2"/>
        <v>15.5</v>
      </c>
    </row>
    <row r="31" spans="1:27" x14ac:dyDescent="0.25">
      <c r="A31" s="2">
        <v>18</v>
      </c>
      <c r="B31" s="2" t="s">
        <v>2</v>
      </c>
      <c r="C31">
        <v>1.5</v>
      </c>
      <c r="D31">
        <v>1.5</v>
      </c>
      <c r="E31">
        <f t="shared" si="0"/>
        <v>3</v>
      </c>
      <c r="F31">
        <v>1</v>
      </c>
      <c r="G31">
        <v>1</v>
      </c>
      <c r="H31">
        <f t="shared" si="1"/>
        <v>2</v>
      </c>
      <c r="I31">
        <f t="shared" si="2"/>
        <v>5</v>
      </c>
      <c r="L31" t="s">
        <v>39</v>
      </c>
    </row>
    <row r="32" spans="1:27" x14ac:dyDescent="0.25">
      <c r="A32" s="2">
        <v>19</v>
      </c>
      <c r="B32" s="2" t="s">
        <v>2</v>
      </c>
      <c r="C32">
        <v>4</v>
      </c>
      <c r="D32">
        <v>4</v>
      </c>
      <c r="E32">
        <f t="shared" si="0"/>
        <v>8</v>
      </c>
      <c r="F32">
        <v>4</v>
      </c>
      <c r="G32">
        <v>3.5</v>
      </c>
      <c r="H32">
        <f t="shared" si="1"/>
        <v>7.5</v>
      </c>
      <c r="I32">
        <f t="shared" si="2"/>
        <v>15.5</v>
      </c>
      <c r="L32" t="s">
        <v>40</v>
      </c>
      <c r="M32" t="s">
        <v>41</v>
      </c>
    </row>
    <row r="33" spans="1:13" x14ac:dyDescent="0.25">
      <c r="A33" s="2">
        <v>20</v>
      </c>
      <c r="B33" s="2" t="s">
        <v>2</v>
      </c>
      <c r="C33">
        <v>4</v>
      </c>
      <c r="D33">
        <v>3.5</v>
      </c>
      <c r="E33">
        <f t="shared" si="0"/>
        <v>7.5</v>
      </c>
      <c r="F33">
        <v>3.5</v>
      </c>
      <c r="G33">
        <v>3</v>
      </c>
      <c r="H33">
        <f t="shared" si="1"/>
        <v>6.5</v>
      </c>
      <c r="I33">
        <f t="shared" si="2"/>
        <v>14</v>
      </c>
      <c r="K33">
        <v>1</v>
      </c>
      <c r="L33">
        <f>COUNTIFS(B:B,"green",C:C,1)</f>
        <v>0</v>
      </c>
      <c r="M33">
        <f>COUNTIFS($B:$B, "green", $F:$F,1)</f>
        <v>1</v>
      </c>
    </row>
    <row r="34" spans="1:13" x14ac:dyDescent="0.25">
      <c r="A34" s="2">
        <v>24</v>
      </c>
      <c r="B34" s="2" t="s">
        <v>2</v>
      </c>
      <c r="C34">
        <v>4</v>
      </c>
      <c r="D34">
        <v>4</v>
      </c>
      <c r="E34">
        <f t="shared" si="0"/>
        <v>8</v>
      </c>
      <c r="F34">
        <v>3.5</v>
      </c>
      <c r="G34">
        <v>3</v>
      </c>
      <c r="H34">
        <f t="shared" si="1"/>
        <v>6.5</v>
      </c>
      <c r="I34">
        <f t="shared" si="2"/>
        <v>14.5</v>
      </c>
      <c r="K34">
        <v>1.5</v>
      </c>
      <c r="L34">
        <f>COUNTIFS(B:B,"green",C:C,1.5)</f>
        <v>2</v>
      </c>
      <c r="M34">
        <f>COUNTIFS($B:$B, "green", $F:$F,1.5)</f>
        <v>1</v>
      </c>
    </row>
    <row r="35" spans="1:13" x14ac:dyDescent="0.25">
      <c r="A35" s="2">
        <v>27</v>
      </c>
      <c r="B35" s="2" t="s">
        <v>2</v>
      </c>
      <c r="C35">
        <v>2.5</v>
      </c>
      <c r="D35">
        <v>1.5</v>
      </c>
      <c r="E35">
        <f t="shared" si="0"/>
        <v>4</v>
      </c>
      <c r="F35">
        <v>2.5</v>
      </c>
      <c r="G35">
        <v>1.5</v>
      </c>
      <c r="H35">
        <f t="shared" si="1"/>
        <v>4</v>
      </c>
      <c r="I35">
        <f t="shared" si="2"/>
        <v>8</v>
      </c>
      <c r="K35">
        <v>2</v>
      </c>
      <c r="L35">
        <f>COUNTIFS(B:B,"green",C:C,2)</f>
        <v>1</v>
      </c>
      <c r="M35">
        <f>COUNTIFS($B:$B, "green", $F:$F,2)</f>
        <v>3</v>
      </c>
    </row>
    <row r="36" spans="1:13" x14ac:dyDescent="0.25">
      <c r="A36" s="2">
        <v>28</v>
      </c>
      <c r="B36" s="2" t="s">
        <v>2</v>
      </c>
      <c r="C36">
        <v>3</v>
      </c>
      <c r="D36">
        <v>3</v>
      </c>
      <c r="E36">
        <f t="shared" si="0"/>
        <v>6</v>
      </c>
      <c r="F36">
        <v>3</v>
      </c>
      <c r="G36">
        <v>4</v>
      </c>
      <c r="H36">
        <f t="shared" si="1"/>
        <v>7</v>
      </c>
      <c r="I36">
        <f t="shared" si="2"/>
        <v>13</v>
      </c>
      <c r="K36">
        <v>2.5</v>
      </c>
      <c r="L36">
        <f>COUNTIFS(B:B,"green",C:C,2.5)</f>
        <v>2</v>
      </c>
      <c r="M36">
        <f>COUNTIFS($B:$B, "green", $F:$F,2.5)</f>
        <v>2</v>
      </c>
    </row>
    <row r="37" spans="1:13" x14ac:dyDescent="0.25">
      <c r="A37" s="2">
        <v>32</v>
      </c>
      <c r="B37" s="2" t="s">
        <v>2</v>
      </c>
      <c r="C37">
        <v>4</v>
      </c>
      <c r="D37">
        <v>2.5</v>
      </c>
      <c r="E37">
        <f t="shared" si="0"/>
        <v>6.5</v>
      </c>
      <c r="F37">
        <v>4</v>
      </c>
      <c r="G37">
        <v>3.5</v>
      </c>
      <c r="H37">
        <f t="shared" si="1"/>
        <v>7.5</v>
      </c>
      <c r="I37">
        <f t="shared" si="2"/>
        <v>14</v>
      </c>
      <c r="K37">
        <v>3</v>
      </c>
      <c r="L37">
        <f>COUNTIFS(B:B,"green",C:C,3)</f>
        <v>7</v>
      </c>
      <c r="M37">
        <f>COUNTIFS($B:$B, "green", $F:$F,3)</f>
        <v>5</v>
      </c>
    </row>
    <row r="38" spans="1:13" x14ac:dyDescent="0.25">
      <c r="A38" s="2">
        <v>34</v>
      </c>
      <c r="B38" s="2" t="s">
        <v>2</v>
      </c>
      <c r="C38">
        <v>2.5</v>
      </c>
      <c r="D38">
        <v>1</v>
      </c>
      <c r="E38">
        <f t="shared" si="0"/>
        <v>3.5</v>
      </c>
      <c r="F38">
        <v>1.5</v>
      </c>
      <c r="G38">
        <v>2</v>
      </c>
      <c r="H38">
        <f t="shared" si="1"/>
        <v>3.5</v>
      </c>
      <c r="I38">
        <f t="shared" si="2"/>
        <v>7</v>
      </c>
      <c r="K38">
        <v>3.5</v>
      </c>
      <c r="L38">
        <f>COUNTIFS(B:B,"green",C:C,3.5)</f>
        <v>1</v>
      </c>
      <c r="M38">
        <f>COUNTIFS($B:$B, "green", $F:$F,3.5)</f>
        <v>4</v>
      </c>
    </row>
    <row r="39" spans="1:13" x14ac:dyDescent="0.25">
      <c r="A39" s="2">
        <v>38</v>
      </c>
      <c r="B39" s="2" t="s">
        <v>2</v>
      </c>
      <c r="C39">
        <v>3</v>
      </c>
      <c r="D39">
        <v>2</v>
      </c>
      <c r="E39">
        <f t="shared" si="0"/>
        <v>5</v>
      </c>
      <c r="F39">
        <v>2</v>
      </c>
      <c r="G39">
        <v>2.5</v>
      </c>
      <c r="H39">
        <f t="shared" si="1"/>
        <v>4.5</v>
      </c>
      <c r="I39">
        <f t="shared" si="2"/>
        <v>9.5</v>
      </c>
      <c r="K39">
        <v>4</v>
      </c>
      <c r="L39">
        <f>COUNTIFS(B:B,"green",C:C,4)</f>
        <v>10</v>
      </c>
      <c r="M39">
        <f>COUNTIFS($B:$B, "green", $F:$F,4)</f>
        <v>7</v>
      </c>
    </row>
    <row r="40" spans="1:13" x14ac:dyDescent="0.25">
      <c r="A40" s="2">
        <v>39</v>
      </c>
      <c r="B40" s="2" t="s">
        <v>2</v>
      </c>
      <c r="C40">
        <v>4</v>
      </c>
      <c r="D40">
        <v>3</v>
      </c>
      <c r="E40">
        <f t="shared" si="0"/>
        <v>7</v>
      </c>
      <c r="F40">
        <v>4</v>
      </c>
      <c r="G40">
        <v>4</v>
      </c>
      <c r="H40">
        <f t="shared" si="1"/>
        <v>8</v>
      </c>
      <c r="I40">
        <f t="shared" si="2"/>
        <v>15</v>
      </c>
    </row>
    <row r="41" spans="1:13" x14ac:dyDescent="0.25">
      <c r="A41" s="2">
        <v>42</v>
      </c>
      <c r="B41" s="2" t="s">
        <v>2</v>
      </c>
      <c r="C41">
        <v>3</v>
      </c>
      <c r="D41">
        <v>3</v>
      </c>
      <c r="E41">
        <f t="shared" si="0"/>
        <v>6</v>
      </c>
      <c r="F41">
        <v>3</v>
      </c>
      <c r="G41">
        <v>3</v>
      </c>
      <c r="H41">
        <f t="shared" si="1"/>
        <v>6</v>
      </c>
      <c r="I41">
        <f t="shared" si="2"/>
        <v>12</v>
      </c>
      <c r="L41" t="s">
        <v>43</v>
      </c>
    </row>
    <row r="42" spans="1:13" x14ac:dyDescent="0.25">
      <c r="A42" s="2">
        <v>43</v>
      </c>
      <c r="B42" s="2" t="s">
        <v>2</v>
      </c>
      <c r="C42">
        <v>3</v>
      </c>
      <c r="D42">
        <v>1.5</v>
      </c>
      <c r="E42">
        <f t="shared" si="0"/>
        <v>4.5</v>
      </c>
      <c r="F42">
        <v>3.5</v>
      </c>
      <c r="G42">
        <v>2.5</v>
      </c>
      <c r="H42">
        <f t="shared" si="1"/>
        <v>6</v>
      </c>
      <c r="I42">
        <f t="shared" si="2"/>
        <v>10.5</v>
      </c>
      <c r="L42" t="s">
        <v>40</v>
      </c>
      <c r="M42" t="s">
        <v>41</v>
      </c>
    </row>
    <row r="43" spans="1:13" x14ac:dyDescent="0.25">
      <c r="A43" s="2">
        <v>45</v>
      </c>
      <c r="B43" s="2" t="s">
        <v>2</v>
      </c>
      <c r="C43">
        <v>4</v>
      </c>
      <c r="D43">
        <v>3</v>
      </c>
      <c r="E43">
        <f t="shared" si="0"/>
        <v>7</v>
      </c>
      <c r="F43">
        <v>4</v>
      </c>
      <c r="G43">
        <v>3</v>
      </c>
      <c r="H43">
        <f t="shared" si="1"/>
        <v>7</v>
      </c>
      <c r="I43">
        <f t="shared" si="2"/>
        <v>14</v>
      </c>
      <c r="K43">
        <v>1</v>
      </c>
      <c r="L43">
        <f>COUNTIFS(B:B,"blue",D:D,1)</f>
        <v>2</v>
      </c>
      <c r="M43">
        <f>COUNTIFS($B:$B, "blue", $G:$G,1)</f>
        <v>2</v>
      </c>
    </row>
    <row r="44" spans="1:13" x14ac:dyDescent="0.25">
      <c r="A44" s="2">
        <v>47</v>
      </c>
      <c r="B44" s="2" t="s">
        <v>2</v>
      </c>
      <c r="C44">
        <v>4</v>
      </c>
      <c r="D44">
        <v>3.5</v>
      </c>
      <c r="E44">
        <f t="shared" si="0"/>
        <v>7.5</v>
      </c>
      <c r="F44">
        <v>4</v>
      </c>
      <c r="G44">
        <v>3</v>
      </c>
      <c r="H44">
        <f t="shared" si="1"/>
        <v>7</v>
      </c>
      <c r="I44">
        <f t="shared" si="2"/>
        <v>14.5</v>
      </c>
      <c r="K44">
        <v>1.5</v>
      </c>
      <c r="L44">
        <f>COUNTIFS(B:B,"blue",D:D,1.5)</f>
        <v>5</v>
      </c>
      <c r="M44">
        <f>COUNTIFS($B:$B, "blue", $G:$G,1.5)</f>
        <v>2</v>
      </c>
    </row>
    <row r="45" spans="1:13" x14ac:dyDescent="0.25">
      <c r="A45" s="2">
        <v>48</v>
      </c>
      <c r="B45" s="2" t="s">
        <v>2</v>
      </c>
      <c r="C45">
        <v>2</v>
      </c>
      <c r="D45">
        <v>3</v>
      </c>
      <c r="E45">
        <f t="shared" si="0"/>
        <v>5</v>
      </c>
      <c r="F45">
        <v>3.5</v>
      </c>
      <c r="G45">
        <v>3</v>
      </c>
      <c r="H45">
        <f t="shared" si="1"/>
        <v>6.5</v>
      </c>
      <c r="I45">
        <f t="shared" si="2"/>
        <v>11.5</v>
      </c>
      <c r="K45">
        <v>2</v>
      </c>
      <c r="L45">
        <f>COUNTIFS(B:B,"blue",D:D,2)</f>
        <v>3</v>
      </c>
      <c r="M45">
        <f>COUNTIFS($B:$B, "blue", $G:$G,2)</f>
        <v>4</v>
      </c>
    </row>
    <row r="46" spans="1:13" x14ac:dyDescent="0.25">
      <c r="A46" s="2">
        <v>50</v>
      </c>
      <c r="B46" s="2" t="s">
        <v>2</v>
      </c>
      <c r="C46">
        <v>3</v>
      </c>
      <c r="D46">
        <v>1.5</v>
      </c>
      <c r="E46">
        <f t="shared" si="0"/>
        <v>4.5</v>
      </c>
      <c r="F46">
        <v>3</v>
      </c>
      <c r="G46">
        <v>1</v>
      </c>
      <c r="H46">
        <f t="shared" si="1"/>
        <v>4</v>
      </c>
      <c r="I46">
        <f t="shared" si="2"/>
        <v>8.5</v>
      </c>
      <c r="K46">
        <v>2.5</v>
      </c>
      <c r="L46">
        <f>COUNTIFS(B:B,"blue",D:D,2.5)</f>
        <v>4</v>
      </c>
      <c r="M46">
        <f>COUNTIFS($B:$B, "blue", $G:$G,2.5)</f>
        <v>5</v>
      </c>
    </row>
    <row r="47" spans="1:13" x14ac:dyDescent="0.25">
      <c r="A47" s="2">
        <v>56</v>
      </c>
      <c r="B47" s="2" t="s">
        <v>2</v>
      </c>
      <c r="C47">
        <v>3</v>
      </c>
      <c r="D47">
        <v>2</v>
      </c>
      <c r="E47">
        <f t="shared" si="0"/>
        <v>5</v>
      </c>
      <c r="F47">
        <v>2</v>
      </c>
      <c r="G47">
        <v>2.5</v>
      </c>
      <c r="H47">
        <f t="shared" si="1"/>
        <v>4.5</v>
      </c>
      <c r="I47">
        <f t="shared" si="2"/>
        <v>9.5</v>
      </c>
      <c r="K47">
        <v>3</v>
      </c>
      <c r="L47">
        <f>COUNTIFS(B:B,"blue",D:D,3)</f>
        <v>5</v>
      </c>
      <c r="M47">
        <f>COUNTIFS($B:$B, "blue", $G:$G,3)</f>
        <v>7</v>
      </c>
    </row>
    <row r="48" spans="1:13" x14ac:dyDescent="0.25">
      <c r="A48" s="2">
        <v>57</v>
      </c>
      <c r="B48" s="2" t="s">
        <v>2</v>
      </c>
      <c r="C48">
        <v>4</v>
      </c>
      <c r="D48">
        <v>2</v>
      </c>
      <c r="E48">
        <f t="shared" si="0"/>
        <v>6</v>
      </c>
      <c r="F48">
        <v>2.5</v>
      </c>
      <c r="G48">
        <v>3</v>
      </c>
      <c r="H48">
        <f t="shared" si="1"/>
        <v>5.5</v>
      </c>
      <c r="I48">
        <f t="shared" si="2"/>
        <v>11.5</v>
      </c>
      <c r="K48">
        <v>3.5</v>
      </c>
      <c r="L48">
        <f>COUNTIFS(B:B,"blue",D:D,3.5)</f>
        <v>4</v>
      </c>
      <c r="M48">
        <f>COUNTIFS($B:$B, "blue", $G:$G,3.5)</f>
        <v>1</v>
      </c>
    </row>
    <row r="49" spans="1:13" x14ac:dyDescent="0.25">
      <c r="A49" s="2">
        <v>58</v>
      </c>
      <c r="B49" s="2" t="s">
        <v>2</v>
      </c>
      <c r="C49">
        <v>4</v>
      </c>
      <c r="D49">
        <v>4</v>
      </c>
      <c r="E49">
        <f t="shared" si="0"/>
        <v>8</v>
      </c>
      <c r="F49">
        <v>4</v>
      </c>
      <c r="G49">
        <v>4</v>
      </c>
      <c r="H49">
        <f t="shared" si="1"/>
        <v>8</v>
      </c>
      <c r="I49">
        <f t="shared" si="2"/>
        <v>16</v>
      </c>
      <c r="K49">
        <v>4</v>
      </c>
      <c r="L49">
        <f>COUNTIFS(B:B,"blue",D:D,4)</f>
        <v>2</v>
      </c>
      <c r="M49">
        <f>COUNTIFS($B:$B, "blue", $G:$G,4)</f>
        <v>4</v>
      </c>
    </row>
    <row r="51" spans="1:13" x14ac:dyDescent="0.25">
      <c r="L51" t="s">
        <v>45</v>
      </c>
    </row>
    <row r="52" spans="1:13" x14ac:dyDescent="0.25">
      <c r="L52" t="s">
        <v>40</v>
      </c>
      <c r="M52" t="s">
        <v>41</v>
      </c>
    </row>
    <row r="53" spans="1:13" x14ac:dyDescent="0.25">
      <c r="K53">
        <v>1</v>
      </c>
      <c r="L53">
        <f>COUNTIFS($B:$B,"green",$D:$D,1)</f>
        <v>1</v>
      </c>
      <c r="M53">
        <f>COUNTIFS($B:$B, "green", $G:$G,1)</f>
        <v>3</v>
      </c>
    </row>
    <row r="54" spans="1:13" x14ac:dyDescent="0.25">
      <c r="K54">
        <v>1.5</v>
      </c>
      <c r="L54">
        <f>COUNTIFS($B:$B,"green",$D:$D,1.5)</f>
        <v>5</v>
      </c>
      <c r="M54">
        <f>COUNTIFS($B:$B, "green", $G:$G,1.5)</f>
        <v>1</v>
      </c>
    </row>
    <row r="55" spans="1:13" x14ac:dyDescent="0.25">
      <c r="K55">
        <v>2</v>
      </c>
      <c r="L55">
        <f>COUNTIFS($B:$B,"green",$D:$D,2)</f>
        <v>3</v>
      </c>
      <c r="M55">
        <f>COUNTIFS($B:$B, "green", $G:$G,2)</f>
        <v>1</v>
      </c>
    </row>
    <row r="56" spans="1:13" x14ac:dyDescent="0.25">
      <c r="K56">
        <v>2.5</v>
      </c>
      <c r="L56">
        <f>COUNTIFS($B:$B,"green",$D:$D,2.5)</f>
        <v>1</v>
      </c>
      <c r="M56">
        <f>COUNTIFS($B:$B, "green", $G:$G,2.5)</f>
        <v>4</v>
      </c>
    </row>
    <row r="57" spans="1:13" x14ac:dyDescent="0.25">
      <c r="K57">
        <v>3</v>
      </c>
      <c r="L57">
        <f>COUNTIFS($B:$B,"green",$D:$D,3)</f>
        <v>7</v>
      </c>
      <c r="M57">
        <f>COUNTIFS($B:$B, "green", $G:$G,3)</f>
        <v>8</v>
      </c>
    </row>
    <row r="58" spans="1:13" x14ac:dyDescent="0.25">
      <c r="K58">
        <v>3.5</v>
      </c>
      <c r="L58">
        <f>COUNTIFS($B:$B,"green",$D:$D,3.5)</f>
        <v>2</v>
      </c>
      <c r="M58">
        <f>COUNTIFS($B:$B, "green", $G:$G,3.5)</f>
        <v>3</v>
      </c>
    </row>
    <row r="59" spans="1:13" x14ac:dyDescent="0.25">
      <c r="K59">
        <v>4</v>
      </c>
      <c r="L59">
        <f>COUNTIFS($B:$B,"green",$D:$D,4)</f>
        <v>4</v>
      </c>
      <c r="M59">
        <f>COUNTIFS($B:$B, "green", $G:$G,4)</f>
        <v>3</v>
      </c>
    </row>
  </sheetData>
  <autoFilter ref="A1:I49" xr:uid="{4BCC5844-1BBF-9648-9239-DA48F5470A3C}">
    <sortState xmlns:xlrd2="http://schemas.microsoft.com/office/spreadsheetml/2017/richdata2" ref="A2:I49">
      <sortCondition ref="B1:B4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2020-04-01T16:30:29Z</dcterms:created>
  <dcterms:modified xsi:type="dcterms:W3CDTF">2021-06-11T05:33:24Z</dcterms:modified>
</cp:coreProperties>
</file>