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trici\Documents\GitHub\patterning_in_children\data\"/>
    </mc:Choice>
  </mc:AlternateContent>
  <xr:revisionPtr revIDLastSave="0" documentId="13_ncr:1_{63CA3850-3432-4D90-86D8-B731F2CAA4AD}" xr6:coauthVersionLast="46" xr6:coauthVersionMax="46" xr10:uidLastSave="{00000000-0000-0000-0000-000000000000}"/>
  <bookViews>
    <workbookView xWindow="-108" yWindow="-108" windowWidth="23256" windowHeight="12576" xr2:uid="{00000000-000D-0000-FFFF-FFFF00000000}"/>
  </bookViews>
  <sheets>
    <sheet name="pic" sheetId="1" r:id="rId1"/>
    <sheet name="Sheet1" sheetId="2" r:id="rId2"/>
    <sheet name="Sheet2" sheetId="3" r:id="rId3"/>
  </sheets>
  <definedNames>
    <definedName name="_xlnm._FilterDatabase" localSheetId="0" hidden="1">pic!$A$1:$U$63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4" i="3" l="1"/>
  <c r="F14" i="3"/>
  <c r="G14" i="3"/>
  <c r="E15" i="3"/>
  <c r="F15" i="3"/>
  <c r="G15" i="3"/>
  <c r="E16" i="3"/>
  <c r="F16" i="3"/>
  <c r="G16" i="3"/>
  <c r="E17" i="3"/>
  <c r="F17" i="3"/>
  <c r="G17" i="3"/>
  <c r="E18" i="3"/>
  <c r="F18" i="3"/>
  <c r="G18" i="3"/>
  <c r="G13" i="3"/>
  <c r="F13" i="3"/>
  <c r="E13" i="3"/>
  <c r="B14" i="3"/>
  <c r="C14" i="3"/>
  <c r="D14" i="3"/>
  <c r="B15" i="3"/>
  <c r="C15" i="3"/>
  <c r="D15" i="3"/>
  <c r="B16" i="3"/>
  <c r="C16" i="3"/>
  <c r="D16" i="3"/>
  <c r="B17" i="3"/>
  <c r="C17" i="3"/>
  <c r="D17" i="3"/>
  <c r="B18" i="3"/>
  <c r="C18" i="3"/>
  <c r="D18" i="3"/>
  <c r="D13" i="3"/>
  <c r="C13" i="3"/>
  <c r="B13" i="3"/>
  <c r="C7" i="3"/>
  <c r="C6" i="3"/>
  <c r="C5" i="3"/>
  <c r="C4" i="3"/>
  <c r="C3" i="3"/>
  <c r="B7" i="3"/>
  <c r="B6" i="3"/>
  <c r="B5" i="3"/>
  <c r="B4" i="3"/>
  <c r="B3" i="3"/>
  <c r="C2" i="3"/>
  <c r="B2" i="3"/>
  <c r="A1" i="3" a="1"/>
  <c r="A1" i="3" s="1"/>
  <c r="G3" i="2"/>
  <c r="F3" i="2"/>
  <c r="E3" i="2"/>
  <c r="D3" i="2"/>
  <c r="C3" i="2"/>
  <c r="B3" i="2"/>
  <c r="G2" i="2"/>
  <c r="F2" i="2"/>
  <c r="E2" i="2"/>
  <c r="D2" i="2"/>
  <c r="C2" i="2"/>
  <c r="B2" i="2"/>
  <c r="G47" i="2"/>
  <c r="G46" i="2"/>
  <c r="G45" i="2"/>
  <c r="G44" i="2"/>
  <c r="F47" i="2"/>
  <c r="F46" i="2"/>
  <c r="F45" i="2"/>
  <c r="F44" i="2"/>
  <c r="E47" i="2"/>
  <c r="E46" i="2"/>
  <c r="E45" i="2"/>
  <c r="E44" i="2"/>
  <c r="D47" i="2"/>
  <c r="D46" i="2"/>
  <c r="D45" i="2"/>
  <c r="D44" i="2"/>
  <c r="C47" i="2"/>
  <c r="C46" i="2"/>
  <c r="C45" i="2"/>
  <c r="C44" i="2"/>
  <c r="B47" i="2"/>
  <c r="B46" i="2"/>
  <c r="B45" i="2"/>
  <c r="B44" i="2"/>
  <c r="M40" i="2"/>
  <c r="L40" i="2"/>
  <c r="K40" i="2"/>
  <c r="J40" i="2"/>
  <c r="I40" i="2"/>
  <c r="H40" i="2"/>
  <c r="G40" i="2"/>
  <c r="F40" i="2"/>
  <c r="E40" i="2"/>
  <c r="D40" i="2"/>
  <c r="C40" i="2"/>
  <c r="B40" i="2"/>
  <c r="M39" i="2"/>
  <c r="L39" i="2"/>
  <c r="K39" i="2"/>
  <c r="J39" i="2"/>
  <c r="I39" i="2"/>
  <c r="H39" i="2"/>
  <c r="G39" i="2"/>
  <c r="F39" i="2"/>
  <c r="E39" i="2"/>
  <c r="D39" i="2"/>
  <c r="C39" i="2"/>
  <c r="B39" i="2"/>
  <c r="M19" i="2"/>
  <c r="L19" i="2"/>
  <c r="K19" i="2"/>
  <c r="J19" i="2"/>
  <c r="I19" i="2"/>
  <c r="H19" i="2"/>
  <c r="G19" i="2"/>
  <c r="F19" i="2"/>
  <c r="E19" i="2"/>
  <c r="D19" i="2"/>
  <c r="C19" i="2"/>
  <c r="B19" i="2"/>
  <c r="M18" i="2"/>
  <c r="J18" i="2"/>
  <c r="G18" i="2"/>
  <c r="D18" i="2"/>
  <c r="L18" i="2"/>
  <c r="I18" i="2"/>
  <c r="F18" i="2"/>
  <c r="C18" i="2"/>
  <c r="K18" i="2"/>
  <c r="H18" i="2"/>
  <c r="E18" i="2"/>
  <c r="B18" i="2"/>
  <c r="D11" i="2"/>
  <c r="D10" i="2"/>
  <c r="C11" i="2"/>
  <c r="C10" i="2"/>
  <c r="B11" i="2"/>
  <c r="B10" i="2"/>
  <c r="E6" i="2"/>
  <c r="E7" i="2"/>
  <c r="D7" i="2"/>
  <c r="D6" i="2"/>
  <c r="F7" i="2"/>
  <c r="F6" i="2"/>
  <c r="C6" i="2"/>
  <c r="C7" i="2"/>
  <c r="B7" i="2"/>
  <c r="B6" i="2"/>
  <c r="D5" i="3" l="1"/>
  <c r="E4" i="3"/>
  <c r="H6" i="3"/>
  <c r="F4" i="3"/>
  <c r="D4" i="3"/>
  <c r="E3" i="3"/>
  <c r="G6" i="3"/>
  <c r="H3" i="3"/>
  <c r="D3" i="3"/>
  <c r="F2" i="3"/>
  <c r="F6" i="3"/>
  <c r="G3" i="3"/>
  <c r="D2" i="3"/>
  <c r="G2" i="3"/>
  <c r="H5" i="3"/>
  <c r="F3" i="3"/>
  <c r="E2" i="3"/>
  <c r="H2" i="3"/>
  <c r="G5" i="3"/>
  <c r="E7" i="3"/>
  <c r="H7" i="3"/>
  <c r="F5" i="3"/>
  <c r="D7" i="3"/>
  <c r="E6" i="3"/>
  <c r="G7" i="3"/>
  <c r="H4" i="3"/>
  <c r="D6" i="3"/>
  <c r="E5" i="3"/>
  <c r="F7" i="3"/>
  <c r="G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<sst xmlns="http://schemas.openxmlformats.org/spreadsheetml/2006/main" count="749" uniqueCount="287">
  <si>
    <t>pair</t>
  </si>
  <si>
    <t>Exploration</t>
  </si>
  <si>
    <t>M</t>
  </si>
  <si>
    <t>1, 2, 5, 4, 6, 3</t>
  </si>
  <si>
    <t>Demonstration</t>
  </si>
  <si>
    <t>1, 2, 4, 3, 5, 6</t>
  </si>
  <si>
    <t>1, 2, 3, 4, 5, 6</t>
  </si>
  <si>
    <t>5, 6, 4, 3, 2, 1</t>
  </si>
  <si>
    <t>2, 4, 5, 1, 6, 3</t>
  </si>
  <si>
    <t>F</t>
  </si>
  <si>
    <t>1, 2, 5, 4, 3, 6</t>
  </si>
  <si>
    <t>1, 2, 6, 5, 3, 4</t>
  </si>
  <si>
    <t>1, 2, 3, 6, 5, 4</t>
  </si>
  <si>
    <t>1, 5, 3, 4, 2, 6</t>
  </si>
  <si>
    <t>2, 3, 4, 5, 6, 1</t>
  </si>
  <si>
    <t>2, 1, 3, 5, 4, 6</t>
  </si>
  <si>
    <t>3, 2, 5, 4, 1, 6</t>
  </si>
  <si>
    <t>1, 5, 2, 6, 3, 4</t>
  </si>
  <si>
    <t>3, 2, 1, 4, 6, 5</t>
  </si>
  <si>
    <t>1, 2, 3, 4, 6, 5</t>
  </si>
  <si>
    <t>3, 1, 5, 4, 2, 6</t>
  </si>
  <si>
    <t>1, 2, 4, 6, 5, 3</t>
  </si>
  <si>
    <t>4, 3, 5, 6, 2, 1</t>
  </si>
  <si>
    <t>2, 3, 4, 5, 1, 6</t>
  </si>
  <si>
    <t>2, 4, 5, 3, 6, 1</t>
  </si>
  <si>
    <t>2, 3, 4, 6, 5, 1</t>
  </si>
  <si>
    <t>5, 1, 6, 3, 2, 4</t>
  </si>
  <si>
    <t>1, 4, 3, 6, 5, 2</t>
  </si>
  <si>
    <t>4, 2, 1, 3, 5, 6</t>
  </si>
  <si>
    <t>1, 5, 4, 6, 2, 3</t>
  </si>
  <si>
    <t>2, 5, 1, 6, 3, 4</t>
  </si>
  <si>
    <t>1, 2, 4, 3, 6, 5</t>
  </si>
  <si>
    <t>five</t>
  </si>
  <si>
    <t>six</t>
  </si>
  <si>
    <t>four</t>
  </si>
  <si>
    <t>1, 3, 5, 4, 2, 6</t>
  </si>
  <si>
    <t>2, 1, 3, 6, 5, 4</t>
  </si>
  <si>
    <t>2, 1, 4, 6, 3, 5</t>
  </si>
  <si>
    <t>2, 3, 4, 6, 1, 5</t>
  </si>
  <si>
    <t>exploit</t>
  </si>
  <si>
    <t>semiseq</t>
  </si>
  <si>
    <t>randomexp</t>
  </si>
  <si>
    <t>seq</t>
  </si>
  <si>
    <t>CONDITION AGGREGATE</t>
  </si>
  <si>
    <t>abb pre</t>
  </si>
  <si>
    <t>aab pre</t>
  </si>
  <si>
    <t>stars</t>
  </si>
  <si>
    <t>abb post</t>
  </si>
  <si>
    <t>aab post</t>
  </si>
  <si>
    <t>AGE SPLIT STARS</t>
  </si>
  <si>
    <t>4yo</t>
  </si>
  <si>
    <t>5yo</t>
  </si>
  <si>
    <t>6yo</t>
  </si>
  <si>
    <t>1 star</t>
  </si>
  <si>
    <t>0 stars</t>
  </si>
  <si>
    <t>2 stars</t>
  </si>
  <si>
    <t>3 stars</t>
  </si>
  <si>
    <t>DEMOGRAPHICS</t>
  </si>
  <si>
    <t>n</t>
  </si>
  <si>
    <t>m</t>
  </si>
  <si>
    <t>f</t>
  </si>
  <si>
    <t>ABB Pretest</t>
  </si>
  <si>
    <t>AAB Pretest</t>
  </si>
  <si>
    <t>ABB Posttest</t>
  </si>
  <si>
    <t>AAB Posttest</t>
  </si>
  <si>
    <t>2, 3, 4, 1, 5, 6</t>
  </si>
  <si>
    <t>1, 6, 5, 4, 3, 2</t>
  </si>
  <si>
    <t>1, 2, 4, 5, 3, 6</t>
  </si>
  <si>
    <t>6, 5, 4, 3, 1, 2</t>
  </si>
  <si>
    <t>3, 5, 1, 6, 2, 4</t>
  </si>
  <si>
    <t>2, 1, 3, 4, 6, 5</t>
  </si>
  <si>
    <t>bigonly</t>
  </si>
  <si>
    <t>backseq</t>
  </si>
  <si>
    <t>num_stars_d</t>
  </si>
  <si>
    <t>num_stars_e</t>
  </si>
  <si>
    <t>PID</t>
  </si>
  <si>
    <t>Condition</t>
  </si>
  <si>
    <t>Test Date</t>
  </si>
  <si>
    <t>DOB</t>
  </si>
  <si>
    <t>Age</t>
  </si>
  <si>
    <t>Gender</t>
  </si>
  <si>
    <t>ABB Abs 1</t>
  </si>
  <si>
    <t>AAB Abs 1</t>
  </si>
  <si>
    <t>Houses Training Order</t>
  </si>
  <si>
    <t>Houses Gen Order
(stars in 3, 6, 9)</t>
  </si>
  <si>
    <t># of Stars Found in Lightbulbs</t>
  </si>
  <si>
    <t>Lightbulbs Order</t>
  </si>
  <si>
    <t>Lightbulbs Strategy</t>
  </si>
  <si>
    <t>strategy
(purple: "section chunks"; 
blue: "unit chunks")</t>
  </si>
  <si>
    <t>unit/section chunks</t>
  </si>
  <si>
    <t>general chunking</t>
  </si>
  <si>
    <t>looking under 1 complete unit vs all units</t>
  </si>
  <si>
    <t>ABB Abs 2</t>
  </si>
  <si>
    <t>AAB Abs 2</t>
  </si>
  <si>
    <t>"but they aren't the same shapes" (abstraction tasks)</t>
  </si>
  <si>
    <t>Notes</t>
  </si>
  <si>
    <r>
      <t>6</t>
    </r>
    <r>
      <rPr>
        <sz val="10"/>
        <color rgb="FF000000"/>
        <rFont val="Arial"/>
        <family val="2"/>
      </rPr>
      <t xml:space="preserve">, </t>
    </r>
    <r>
      <rPr>
        <b/>
        <sz val="10"/>
        <color rgb="FFFBBC04"/>
        <rFont val="Arial"/>
        <family val="2"/>
      </rPr>
      <t>9</t>
    </r>
    <r>
      <rPr>
        <sz val="10"/>
        <color rgb="FF000000"/>
        <rFont val="Arial"/>
        <family val="2"/>
      </rPr>
      <t xml:space="preserve">, </t>
    </r>
    <r>
      <rPr>
        <b/>
        <sz val="10"/>
        <color rgb="FFFBBC04"/>
        <rFont val="Arial"/>
        <family val="2"/>
      </rPr>
      <t>3</t>
    </r>
    <r>
      <rPr>
        <sz val="10"/>
        <color rgb="FF000000"/>
        <rFont val="Arial"/>
        <family val="2"/>
      </rPr>
      <t>, 1, 2, 5, 4, 7, 8</t>
    </r>
  </si>
  <si>
    <r>
      <t>6</t>
    </r>
    <r>
      <rPr>
        <sz val="10"/>
        <color theme="1"/>
        <rFont val="Arial"/>
        <family val="2"/>
      </rPr>
      <t xml:space="preserve">, </t>
    </r>
    <r>
      <rPr>
        <b/>
        <sz val="10"/>
        <color rgb="FFFBBC04"/>
        <rFont val="Arial"/>
        <family val="2"/>
      </rPr>
      <t>9</t>
    </r>
    <r>
      <rPr>
        <sz val="10"/>
        <color theme="1"/>
        <rFont val="Arial"/>
        <family val="2"/>
      </rPr>
      <t xml:space="preserve">, 4, 5, </t>
    </r>
    <r>
      <rPr>
        <b/>
        <sz val="10"/>
        <color rgb="FFFBBC04"/>
        <rFont val="Arial"/>
        <family val="2"/>
      </rPr>
      <t>3</t>
    </r>
  </si>
  <si>
    <t>sectioning</t>
  </si>
  <si>
    <t>3,4,5,6</t>
  </si>
  <si>
    <t>- 1 in unit 1 (#3)
- 3 of unit 2
- 1 in unit 3 (#9)</t>
  </si>
  <si>
    <t>all units</t>
  </si>
  <si>
    <t>after his 5 tries in the lightbulbs task, he looked under houses 1 and 2 to make sure that he found all of the stars</t>
  </si>
  <si>
    <r>
      <t>6</t>
    </r>
    <r>
      <rPr>
        <sz val="10"/>
        <color rgb="FF000000"/>
        <rFont val="Arial"/>
        <family val="2"/>
      </rPr>
      <t xml:space="preserve">, </t>
    </r>
    <r>
      <rPr>
        <b/>
        <sz val="10"/>
        <color rgb="FFFBBC04"/>
        <rFont val="Arial"/>
        <family val="2"/>
      </rPr>
      <t>9</t>
    </r>
    <r>
      <rPr>
        <sz val="10"/>
        <color rgb="FF000000"/>
        <rFont val="Arial"/>
        <family val="2"/>
      </rPr>
      <t xml:space="preserve">, </t>
    </r>
    <r>
      <rPr>
        <b/>
        <sz val="10"/>
        <color rgb="FFFBBC04"/>
        <rFont val="Arial"/>
        <family val="2"/>
      </rPr>
      <t>3</t>
    </r>
    <r>
      <rPr>
        <sz val="10"/>
        <color rgb="FF000000"/>
        <rFont val="Arial"/>
        <family val="2"/>
      </rPr>
      <t>, 1, 2, 5, 4, 8, 7</t>
    </r>
  </si>
  <si>
    <r>
      <t xml:space="preserve">1, </t>
    </r>
    <r>
      <rPr>
        <b/>
        <sz val="10"/>
        <color rgb="FFFBBC04"/>
        <rFont val="Arial"/>
        <family val="2"/>
      </rPr>
      <t>3</t>
    </r>
    <r>
      <rPr>
        <sz val="10"/>
        <color rgb="FF000000"/>
        <rFont val="Arial"/>
        <family val="2"/>
      </rPr>
      <t xml:space="preserve">, </t>
    </r>
    <r>
      <rPr>
        <b/>
        <sz val="10"/>
        <color rgb="FFFBBC04"/>
        <rFont val="Arial"/>
        <family val="2"/>
      </rPr>
      <t>6</t>
    </r>
    <r>
      <rPr>
        <sz val="10"/>
        <color rgb="FF000000"/>
        <rFont val="Arial"/>
        <family val="2"/>
      </rPr>
      <t xml:space="preserve">, </t>
    </r>
    <r>
      <rPr>
        <b/>
        <sz val="10"/>
        <color rgb="FFFBBC04"/>
        <rFont val="Arial"/>
        <family val="2"/>
      </rPr>
      <t>9</t>
    </r>
    <r>
      <rPr>
        <sz val="10"/>
        <color rgb="FF000000"/>
        <rFont val="Arial"/>
        <family val="2"/>
      </rPr>
      <t>, 8</t>
    </r>
  </si>
  <si>
    <t>exploiting</t>
  </si>
  <si>
    <t>at the end of the houses gen task, he moved house 8 before i could move house 7</t>
  </si>
  <si>
    <r>
      <t xml:space="preserve">1, 2, </t>
    </r>
    <r>
      <rPr>
        <b/>
        <sz val="10"/>
        <color rgb="FFFBBC04"/>
        <rFont val="Arial"/>
        <family val="2"/>
      </rPr>
      <t>3</t>
    </r>
    <r>
      <rPr>
        <sz val="10"/>
        <color rgb="FF000000"/>
        <rFont val="Arial"/>
        <family val="2"/>
      </rPr>
      <t xml:space="preserve">, 4, 5, </t>
    </r>
    <r>
      <rPr>
        <b/>
        <sz val="10"/>
        <color rgb="FFFBBC04"/>
        <rFont val="Arial"/>
        <family val="2"/>
      </rPr>
      <t>6</t>
    </r>
    <r>
      <rPr>
        <sz val="10"/>
        <color rgb="FF000000"/>
        <rFont val="Arial"/>
        <family val="2"/>
      </rPr>
      <t xml:space="preserve">, 7, </t>
    </r>
    <r>
      <rPr>
        <b/>
        <sz val="10"/>
        <color rgb="FFFBBC04"/>
        <rFont val="Arial"/>
        <family val="2"/>
      </rPr>
      <t>9</t>
    </r>
    <r>
      <rPr>
        <sz val="10"/>
        <color rgb="FF000000"/>
        <rFont val="Arial"/>
        <family val="2"/>
      </rPr>
      <t>, 8</t>
    </r>
  </si>
  <si>
    <r>
      <t>3</t>
    </r>
    <r>
      <rPr>
        <sz val="10"/>
        <color rgb="FF000000"/>
        <rFont val="Arial"/>
        <family val="2"/>
      </rPr>
      <t xml:space="preserve">, </t>
    </r>
    <r>
      <rPr>
        <b/>
        <sz val="10"/>
        <color rgb="FFFBBC04"/>
        <rFont val="Arial"/>
        <family val="2"/>
      </rPr>
      <t>6</t>
    </r>
    <r>
      <rPr>
        <sz val="10"/>
        <color rgb="FF000000"/>
        <rFont val="Arial"/>
        <family val="2"/>
      </rPr>
      <t xml:space="preserve">, </t>
    </r>
    <r>
      <rPr>
        <b/>
        <sz val="10"/>
        <color rgb="FFFBBC04"/>
        <rFont val="Arial"/>
        <family val="2"/>
      </rPr>
      <t>9</t>
    </r>
    <r>
      <rPr>
        <sz val="10"/>
        <color rgb="FF000000"/>
        <rFont val="Arial"/>
        <family val="2"/>
      </rPr>
      <t>, 1, 5</t>
    </r>
  </si>
  <si>
    <t>found all 3 stars in lightbulbs task before i finished giving instructions</t>
  </si>
  <si>
    <r>
      <t>9</t>
    </r>
    <r>
      <rPr>
        <sz val="10"/>
        <color theme="1"/>
        <rFont val="Arial"/>
        <family val="2"/>
      </rPr>
      <t xml:space="preserve">, 8, 7, </t>
    </r>
    <r>
      <rPr>
        <b/>
        <sz val="10"/>
        <color rgb="FFFBBC04"/>
        <rFont val="Arial"/>
        <family val="2"/>
      </rPr>
      <t>6</t>
    </r>
    <r>
      <rPr>
        <sz val="10"/>
        <color theme="1"/>
        <rFont val="Arial"/>
        <family val="2"/>
      </rPr>
      <t xml:space="preserve">, </t>
    </r>
    <r>
      <rPr>
        <b/>
        <sz val="10"/>
        <color rgb="FFFBBC04"/>
        <rFont val="Arial"/>
        <family val="2"/>
      </rPr>
      <t>3</t>
    </r>
  </si>
  <si>
    <t>7,8,9</t>
  </si>
  <si>
    <t>1 in unit 1 (#3)
- 1 in unit 2 (#6)
- all of unit 3</t>
  </si>
  <si>
    <r>
      <t>3</t>
    </r>
    <r>
      <rPr>
        <sz val="10"/>
        <color rgb="FF000000"/>
        <rFont val="Arial"/>
        <family val="2"/>
      </rPr>
      <t xml:space="preserve">, </t>
    </r>
    <r>
      <rPr>
        <b/>
        <sz val="10"/>
        <color rgb="FFFBBC04"/>
        <rFont val="Arial"/>
        <family val="2"/>
      </rPr>
      <t>6</t>
    </r>
    <r>
      <rPr>
        <sz val="10"/>
        <color rgb="FF000000"/>
        <rFont val="Arial"/>
        <family val="2"/>
      </rPr>
      <t xml:space="preserve">, </t>
    </r>
    <r>
      <rPr>
        <b/>
        <sz val="10"/>
        <color rgb="FFFBBC04"/>
        <rFont val="Arial"/>
        <family val="2"/>
      </rPr>
      <t>9</t>
    </r>
    <r>
      <rPr>
        <sz val="10"/>
        <color rgb="FF000000"/>
        <rFont val="Arial"/>
        <family val="2"/>
      </rPr>
      <t>, 1, 4, 5, 7, 8, 2</t>
    </r>
  </si>
  <si>
    <r>
      <t>3</t>
    </r>
    <r>
      <rPr>
        <sz val="10"/>
        <color theme="1"/>
        <rFont val="Arial"/>
        <family val="2"/>
      </rPr>
      <t xml:space="preserve">, </t>
    </r>
    <r>
      <rPr>
        <b/>
        <sz val="10"/>
        <color rgb="FFFBBC04"/>
        <rFont val="Arial"/>
        <family val="2"/>
      </rPr>
      <t>6</t>
    </r>
    <r>
      <rPr>
        <sz val="10"/>
        <color theme="1"/>
        <rFont val="Arial"/>
        <family val="2"/>
      </rPr>
      <t xml:space="preserve">, </t>
    </r>
    <r>
      <rPr>
        <b/>
        <sz val="10"/>
        <color rgb="FFFBBC04"/>
        <rFont val="Arial"/>
        <family val="2"/>
      </rPr>
      <t>9</t>
    </r>
    <r>
      <rPr>
        <sz val="10"/>
        <color theme="1"/>
        <rFont val="Arial"/>
        <family val="2"/>
      </rPr>
      <t>, 8, 5</t>
    </r>
  </si>
  <si>
    <r>
      <t>3</t>
    </r>
    <r>
      <rPr>
        <sz val="10"/>
        <color rgb="FF000000"/>
        <rFont val="Arial"/>
        <family val="2"/>
      </rPr>
      <t xml:space="preserve">, </t>
    </r>
    <r>
      <rPr>
        <b/>
        <sz val="10"/>
        <color rgb="FFFBBC04"/>
        <rFont val="Arial"/>
        <family val="2"/>
      </rPr>
      <t>9</t>
    </r>
    <r>
      <rPr>
        <sz val="10"/>
        <color rgb="FF000000"/>
        <rFont val="Arial"/>
        <family val="2"/>
      </rPr>
      <t xml:space="preserve">, </t>
    </r>
    <r>
      <rPr>
        <b/>
        <sz val="10"/>
        <color rgb="FFFBBC04"/>
        <rFont val="Arial"/>
        <family val="2"/>
      </rPr>
      <t>6</t>
    </r>
    <r>
      <rPr>
        <sz val="10"/>
        <color rgb="FF000000"/>
        <rFont val="Arial"/>
        <family val="2"/>
      </rPr>
      <t>, 1, 2, 5, 4, 8, 7</t>
    </r>
  </si>
  <si>
    <r>
      <t>3</t>
    </r>
    <r>
      <rPr>
        <sz val="10"/>
        <color theme="1"/>
        <rFont val="Arial"/>
        <family val="2"/>
      </rPr>
      <t xml:space="preserve">, </t>
    </r>
    <r>
      <rPr>
        <b/>
        <sz val="10"/>
        <color rgb="FFFBBC04"/>
        <rFont val="Arial"/>
        <family val="2"/>
      </rPr>
      <t>9</t>
    </r>
    <r>
      <rPr>
        <sz val="10"/>
        <color theme="1"/>
        <rFont val="Arial"/>
        <family val="2"/>
      </rPr>
      <t xml:space="preserve">, </t>
    </r>
    <r>
      <rPr>
        <b/>
        <sz val="10"/>
        <color rgb="FFFBBC04"/>
        <rFont val="Arial"/>
        <family val="2"/>
      </rPr>
      <t>6</t>
    </r>
    <r>
      <rPr>
        <sz val="10"/>
        <color theme="1"/>
        <rFont val="Arial"/>
        <family val="2"/>
      </rPr>
      <t>, 7, 5</t>
    </r>
  </si>
  <si>
    <r>
      <t>3</t>
    </r>
    <r>
      <rPr>
        <sz val="10"/>
        <color theme="1"/>
        <rFont val="Arial"/>
        <family val="2"/>
      </rPr>
      <t xml:space="preserve">, 5, </t>
    </r>
    <r>
      <rPr>
        <b/>
        <sz val="10"/>
        <color rgb="FFFBBC04"/>
        <rFont val="Arial"/>
        <family val="2"/>
      </rPr>
      <t>6</t>
    </r>
    <r>
      <rPr>
        <sz val="10"/>
        <color theme="1"/>
        <rFont val="Arial"/>
        <family val="2"/>
      </rPr>
      <t xml:space="preserve">, 8, </t>
    </r>
    <r>
      <rPr>
        <b/>
        <sz val="10"/>
        <color rgb="FFFBBC04"/>
        <rFont val="Arial"/>
        <family val="2"/>
      </rPr>
      <t>9</t>
    </r>
  </si>
  <si>
    <t>matching</t>
  </si>
  <si>
    <t>- he wasn't too sure of himself in the abstraction tasks, but got them all correct
- After the lightbulbs task, he said, “I remember the pattern. You count 3 and the 3rd one, you count 3 and the 3rd one, you count 3 and the 3rd one will always be a star.”</t>
  </si>
  <si>
    <t>25</t>
  </si>
  <si>
    <r>
      <t xml:space="preserve">2, </t>
    </r>
    <r>
      <rPr>
        <b/>
        <sz val="10"/>
        <color rgb="FFFBBC04"/>
        <rFont val="Arial"/>
        <family val="2"/>
      </rPr>
      <t>3</t>
    </r>
    <r>
      <rPr>
        <sz val="10"/>
        <color rgb="FF000000"/>
        <rFont val="Arial"/>
        <family val="2"/>
      </rPr>
      <t xml:space="preserve">, </t>
    </r>
    <r>
      <rPr>
        <b/>
        <sz val="10"/>
        <color rgb="FFFBBC04"/>
        <rFont val="Arial"/>
        <family val="2"/>
      </rPr>
      <t>9</t>
    </r>
    <r>
      <rPr>
        <sz val="10"/>
        <color rgb="FF000000"/>
        <rFont val="Arial"/>
        <family val="2"/>
      </rPr>
      <t xml:space="preserve">, </t>
    </r>
    <r>
      <rPr>
        <b/>
        <sz val="10"/>
        <color rgb="FFFBBC04"/>
        <rFont val="Arial"/>
        <family val="2"/>
      </rPr>
      <t>6</t>
    </r>
    <r>
      <rPr>
        <sz val="10"/>
        <color rgb="FF000000"/>
        <rFont val="Arial"/>
        <family val="2"/>
      </rPr>
      <t>, 1, 5, 4, 8, 7</t>
    </r>
  </si>
  <si>
    <r>
      <t>3</t>
    </r>
    <r>
      <rPr>
        <sz val="10"/>
        <color theme="1"/>
        <rFont val="Arial"/>
        <family val="2"/>
      </rPr>
      <t xml:space="preserve">, </t>
    </r>
    <r>
      <rPr>
        <b/>
        <sz val="10"/>
        <color rgb="FFFBBC04"/>
        <rFont val="Arial"/>
        <family val="2"/>
      </rPr>
      <t>9</t>
    </r>
    <r>
      <rPr>
        <sz val="10"/>
        <color theme="1"/>
        <rFont val="Arial"/>
        <family val="2"/>
      </rPr>
      <t>, 8, 7, 2</t>
    </r>
  </si>
  <si>
    <t>- 2 in unit 1 (#2,#3)
- 0 in unit 2
- 3 in unit 3</t>
  </si>
  <si>
    <t>1 complete unit</t>
  </si>
  <si>
    <r>
      <t>6</t>
    </r>
    <r>
      <rPr>
        <sz val="10"/>
        <color rgb="FF000000"/>
        <rFont val="Arial"/>
        <family val="2"/>
      </rPr>
      <t xml:space="preserve">, 7, 8, </t>
    </r>
    <r>
      <rPr>
        <b/>
        <sz val="10"/>
        <color rgb="FFFBBC04"/>
        <rFont val="Arial"/>
        <family val="2"/>
      </rPr>
      <t>9</t>
    </r>
    <r>
      <rPr>
        <sz val="10"/>
        <color rgb="FF000000"/>
        <rFont val="Arial"/>
        <family val="2"/>
      </rPr>
      <t>, 4</t>
    </r>
  </si>
  <si>
    <t>- 0 in unit 1
- 2 in unit 2 (#4,#6)
- 3 in unit 3</t>
  </si>
  <si>
    <r>
      <t xml:space="preserve">1, </t>
    </r>
    <r>
      <rPr>
        <b/>
        <sz val="10"/>
        <color rgb="FFFBBC04"/>
        <rFont val="Arial"/>
        <family val="2"/>
      </rPr>
      <t>3</t>
    </r>
    <r>
      <rPr>
        <sz val="10"/>
        <color theme="1"/>
        <rFont val="Arial"/>
        <family val="2"/>
      </rPr>
      <t xml:space="preserve">, </t>
    </r>
    <r>
      <rPr>
        <b/>
        <sz val="10"/>
        <color rgb="FFFBBC04"/>
        <rFont val="Arial"/>
        <family val="2"/>
      </rPr>
      <t>6</t>
    </r>
    <r>
      <rPr>
        <sz val="10"/>
        <color theme="1"/>
        <rFont val="Arial"/>
        <family val="2"/>
      </rPr>
      <t xml:space="preserve">, </t>
    </r>
    <r>
      <rPr>
        <b/>
        <sz val="10"/>
        <color rgb="FFFBBC04"/>
        <rFont val="Arial"/>
        <family val="2"/>
      </rPr>
      <t>9</t>
    </r>
    <r>
      <rPr>
        <sz val="10"/>
        <color theme="1"/>
        <rFont val="Arial"/>
        <family val="2"/>
      </rPr>
      <t>, 8, 7, 5, 4, 2</t>
    </r>
  </si>
  <si>
    <r>
      <t xml:space="preserve">4, 5, </t>
    </r>
    <r>
      <rPr>
        <b/>
        <sz val="10"/>
        <color rgb="FFFBBC04"/>
        <rFont val="Arial"/>
        <family val="2"/>
      </rPr>
      <t>6</t>
    </r>
    <r>
      <rPr>
        <sz val="10"/>
        <color theme="1"/>
        <rFont val="Arial"/>
        <family val="2"/>
      </rPr>
      <t xml:space="preserve">, </t>
    </r>
    <r>
      <rPr>
        <b/>
        <sz val="10"/>
        <color rgb="FFFBBC04"/>
        <rFont val="Arial"/>
        <family val="2"/>
      </rPr>
      <t>9</t>
    </r>
    <r>
      <rPr>
        <sz val="10"/>
        <color theme="1"/>
        <rFont val="Arial"/>
        <family val="2"/>
      </rPr>
      <t xml:space="preserve">, </t>
    </r>
    <r>
      <rPr>
        <b/>
        <sz val="10"/>
        <color rgb="FFFBBC04"/>
        <rFont val="Arial"/>
        <family val="2"/>
      </rPr>
      <t>3</t>
    </r>
  </si>
  <si>
    <t>- After moving 4 houses, he said, "After 2 houses, 1 house has a star."</t>
  </si>
  <si>
    <t>28</t>
  </si>
  <si>
    <r>
      <t xml:space="preserve">1, 2, </t>
    </r>
    <r>
      <rPr>
        <b/>
        <sz val="10"/>
        <color rgb="FFFBBC04"/>
        <rFont val="Arial"/>
        <family val="2"/>
      </rPr>
      <t>3</t>
    </r>
    <r>
      <rPr>
        <b/>
        <sz val="10"/>
        <color theme="1"/>
        <rFont val="Arial"/>
        <family val="2"/>
      </rPr>
      <t>, 4, 5</t>
    </r>
  </si>
  <si>
    <t>sequential</t>
  </si>
  <si>
    <r>
      <t xml:space="preserve">1, 2, </t>
    </r>
    <r>
      <rPr>
        <b/>
        <sz val="10"/>
        <color rgb="FFFBBC04"/>
        <rFont val="Arial"/>
        <family val="2"/>
      </rPr>
      <t>3</t>
    </r>
    <r>
      <rPr>
        <sz val="10"/>
        <color rgb="FF000000"/>
        <rFont val="Arial"/>
        <family val="2"/>
      </rPr>
      <t xml:space="preserve">, 4, 5, </t>
    </r>
    <r>
      <rPr>
        <b/>
        <sz val="10"/>
        <color rgb="FFFBBC04"/>
        <rFont val="Arial"/>
        <family val="2"/>
      </rPr>
      <t>6</t>
    </r>
    <r>
      <rPr>
        <sz val="10"/>
        <color rgb="FF000000"/>
        <rFont val="Arial"/>
        <family val="2"/>
      </rPr>
      <t xml:space="preserve">, 7, 8, </t>
    </r>
    <r>
      <rPr>
        <b/>
        <sz val="10"/>
        <color rgb="FFFBBC04"/>
        <rFont val="Arial"/>
        <family val="2"/>
      </rPr>
      <t>9</t>
    </r>
  </si>
  <si>
    <r>
      <t>3</t>
    </r>
    <r>
      <rPr>
        <sz val="10"/>
        <color theme="1"/>
        <rFont val="Arial"/>
        <family val="2"/>
      </rPr>
      <t xml:space="preserve">, 7, </t>
    </r>
    <r>
      <rPr>
        <b/>
        <sz val="10"/>
        <color rgb="FFFBBC04"/>
        <rFont val="Arial"/>
        <family val="2"/>
      </rPr>
      <t>6</t>
    </r>
    <r>
      <rPr>
        <sz val="10"/>
        <color theme="1"/>
        <rFont val="Arial"/>
        <family val="2"/>
      </rPr>
      <t>, 8, 1</t>
    </r>
  </si>
  <si>
    <t>6,7,8</t>
  </si>
  <si>
    <t>- 2 in unit 1 (#1,#3)
- 1 in unit 2 (#6)
- 2 in unit 3 (#7,#8)</t>
  </si>
  <si>
    <r>
      <t xml:space="preserve">5, 2, 7, </t>
    </r>
    <r>
      <rPr>
        <b/>
        <sz val="10"/>
        <color rgb="FFFBBC04"/>
        <rFont val="Arial"/>
        <family val="2"/>
      </rPr>
      <t>3</t>
    </r>
    <r>
      <rPr>
        <sz val="10"/>
        <color theme="1"/>
        <rFont val="Arial"/>
        <family val="2"/>
      </rPr>
      <t xml:space="preserve">, 4, </t>
    </r>
    <r>
      <rPr>
        <b/>
        <sz val="10"/>
        <color rgb="FFFBBC04"/>
        <rFont val="Arial"/>
        <family val="2"/>
      </rPr>
      <t>6</t>
    </r>
    <r>
      <rPr>
        <sz val="10"/>
        <color theme="1"/>
        <rFont val="Arial"/>
        <family val="2"/>
      </rPr>
      <t xml:space="preserve">, 8, 1, </t>
    </r>
    <r>
      <rPr>
        <b/>
        <sz val="10"/>
        <color rgb="FFFBBC04"/>
        <rFont val="Arial"/>
        <family val="2"/>
      </rPr>
      <t>9</t>
    </r>
  </si>
  <si>
    <r>
      <t xml:space="preserve">5, 4, 2, 1, </t>
    </r>
    <r>
      <rPr>
        <b/>
        <sz val="10"/>
        <color rgb="FFFBBC04"/>
        <rFont val="Arial"/>
        <family val="2"/>
      </rPr>
      <t>3</t>
    </r>
  </si>
  <si>
    <t>- 3 in unit 1
- 2 in unit 2 (#4,#5)
- 0 in unit 3</t>
  </si>
  <si>
    <r>
      <t>9</t>
    </r>
    <r>
      <rPr>
        <sz val="10"/>
        <color theme="1"/>
        <rFont val="Arial"/>
        <family val="2"/>
      </rPr>
      <t xml:space="preserve">, </t>
    </r>
    <r>
      <rPr>
        <b/>
        <sz val="10"/>
        <color rgb="FFFBBC04"/>
        <rFont val="Arial"/>
        <family val="2"/>
      </rPr>
      <t>6</t>
    </r>
    <r>
      <rPr>
        <sz val="10"/>
        <color theme="1"/>
        <rFont val="Arial"/>
        <family val="2"/>
      </rPr>
      <t xml:space="preserve">, 5, 4, </t>
    </r>
    <r>
      <rPr>
        <b/>
        <sz val="10"/>
        <color rgb="FFFBBC04"/>
        <rFont val="Arial"/>
        <family val="2"/>
      </rPr>
      <t>3</t>
    </r>
    <r>
      <rPr>
        <sz val="10"/>
        <color theme="1"/>
        <rFont val="Arial"/>
        <family val="2"/>
      </rPr>
      <t>, 2, 1, 8, 7</t>
    </r>
  </si>
  <si>
    <r>
      <t>9</t>
    </r>
    <r>
      <rPr>
        <sz val="10"/>
        <color theme="1"/>
        <rFont val="Arial"/>
        <family val="2"/>
      </rPr>
      <t xml:space="preserve">, 8, 7, </t>
    </r>
    <r>
      <rPr>
        <b/>
        <sz val="10"/>
        <color rgb="FFFBBC04"/>
        <rFont val="Arial"/>
        <family val="2"/>
      </rPr>
      <t>6</t>
    </r>
    <r>
      <rPr>
        <sz val="10"/>
        <color theme="1"/>
        <rFont val="Arial"/>
        <family val="2"/>
      </rPr>
      <t>, 5</t>
    </r>
  </si>
  <si>
    <t>somewhat understands AAB, but doesn't understand ABB</t>
  </si>
  <si>
    <r>
      <t xml:space="preserve">1, 2, </t>
    </r>
    <r>
      <rPr>
        <b/>
        <sz val="10"/>
        <color rgb="FFFBBC04"/>
        <rFont val="Arial"/>
        <family val="2"/>
      </rPr>
      <t>3</t>
    </r>
    <r>
      <rPr>
        <sz val="10"/>
        <color theme="1"/>
        <rFont val="Arial"/>
        <family val="2"/>
      </rPr>
      <t>, 4, 5</t>
    </r>
  </si>
  <si>
    <t>AB pattern for abstraction tasks (had some connection issues)
- looked under the 1st lightbulb before I finished saying the instructions</t>
  </si>
  <si>
    <r>
      <t xml:space="preserve">1, 2, </t>
    </r>
    <r>
      <rPr>
        <b/>
        <sz val="10"/>
        <color rgb="FFFBBC04"/>
        <rFont val="Arial"/>
        <family val="2"/>
      </rPr>
      <t>3</t>
    </r>
    <r>
      <rPr>
        <sz val="10"/>
        <color theme="1"/>
        <rFont val="Arial"/>
        <family val="2"/>
      </rPr>
      <t>, 4, 8,</t>
    </r>
    <r>
      <rPr>
        <b/>
        <sz val="10"/>
        <color rgb="FFFBBC04"/>
        <rFont val="Arial"/>
        <family val="2"/>
      </rPr>
      <t xml:space="preserve"> 9</t>
    </r>
    <r>
      <rPr>
        <sz val="10"/>
        <color theme="1"/>
        <rFont val="Arial"/>
        <family val="2"/>
      </rPr>
      <t xml:space="preserve">, 7, </t>
    </r>
    <r>
      <rPr>
        <b/>
        <sz val="10"/>
        <color rgb="FFFBBC04"/>
        <rFont val="Arial"/>
        <family val="2"/>
      </rPr>
      <t>6</t>
    </r>
    <r>
      <rPr>
        <sz val="10"/>
        <color theme="1"/>
        <rFont val="Arial"/>
        <family val="2"/>
      </rPr>
      <t>, 5</t>
    </r>
  </si>
  <si>
    <r>
      <t xml:space="preserve">1, </t>
    </r>
    <r>
      <rPr>
        <b/>
        <sz val="10"/>
        <color rgb="FFFBBC04"/>
        <rFont val="Arial"/>
        <family val="2"/>
      </rPr>
      <t>9</t>
    </r>
    <r>
      <rPr>
        <sz val="10"/>
        <color theme="1"/>
        <rFont val="Arial"/>
        <family val="2"/>
      </rPr>
      <t>, 5, 8, 7</t>
    </r>
  </si>
  <si>
    <t>-1 in unit 1 (#1)
- 1 in unit 2 (#5)
- 3 in unit 3</t>
  </si>
  <si>
    <t>had 1 correct unit in all abstraction tasks; had technical issues so I moved shapes for her</t>
  </si>
  <si>
    <r>
      <t>9</t>
    </r>
    <r>
      <rPr>
        <sz val="10"/>
        <color theme="1"/>
        <rFont val="Arial"/>
        <family val="2"/>
      </rPr>
      <t xml:space="preserve">, </t>
    </r>
    <r>
      <rPr>
        <b/>
        <sz val="10"/>
        <color rgb="FFFBBC04"/>
        <rFont val="Arial"/>
        <family val="2"/>
      </rPr>
      <t>6</t>
    </r>
    <r>
      <rPr>
        <sz val="10"/>
        <color theme="1"/>
        <rFont val="Arial"/>
        <family val="2"/>
      </rPr>
      <t xml:space="preserve">, 7, 8, 5, 4, </t>
    </r>
    <r>
      <rPr>
        <b/>
        <sz val="10"/>
        <color rgb="FFFBBC04"/>
        <rFont val="Arial"/>
        <family val="2"/>
      </rPr>
      <t>3</t>
    </r>
    <r>
      <rPr>
        <sz val="10"/>
        <color theme="1"/>
        <rFont val="Arial"/>
        <family val="2"/>
      </rPr>
      <t>, 2, 1</t>
    </r>
  </si>
  <si>
    <r>
      <t>9</t>
    </r>
    <r>
      <rPr>
        <sz val="10"/>
        <color theme="1"/>
        <rFont val="Arial"/>
        <family val="2"/>
      </rPr>
      <t xml:space="preserve">, 5, </t>
    </r>
    <r>
      <rPr>
        <b/>
        <sz val="10"/>
        <color rgb="FFFBBC04"/>
        <rFont val="Arial"/>
        <family val="2"/>
      </rPr>
      <t>6</t>
    </r>
    <r>
      <rPr>
        <sz val="10"/>
        <color theme="1"/>
        <rFont val="Arial"/>
        <family val="2"/>
      </rPr>
      <t xml:space="preserve">, </t>
    </r>
    <r>
      <rPr>
        <b/>
        <sz val="10"/>
        <color rgb="FFFBBC04"/>
        <rFont val="Arial"/>
        <family val="2"/>
      </rPr>
      <t>3</t>
    </r>
    <r>
      <rPr>
        <sz val="10"/>
        <color theme="1"/>
        <rFont val="Arial"/>
        <family val="2"/>
      </rPr>
      <t>, 2</t>
    </r>
  </si>
  <si>
    <r>
      <t>3</t>
    </r>
    <r>
      <rPr>
        <sz val="10"/>
        <color theme="1"/>
        <rFont val="Arial"/>
        <family val="2"/>
      </rPr>
      <t xml:space="preserve">, 5, </t>
    </r>
    <r>
      <rPr>
        <b/>
        <sz val="10"/>
        <color rgb="FFFBBC04"/>
        <rFont val="Arial"/>
        <family val="2"/>
      </rPr>
      <t>9</t>
    </r>
    <r>
      <rPr>
        <sz val="10"/>
        <color theme="1"/>
        <rFont val="Arial"/>
        <family val="2"/>
      </rPr>
      <t>, 8, 2</t>
    </r>
  </si>
  <si>
    <r>
      <t>3</t>
    </r>
    <r>
      <rPr>
        <sz val="10"/>
        <color theme="1"/>
        <rFont val="Arial"/>
        <family val="2"/>
      </rPr>
      <t xml:space="preserve">, </t>
    </r>
    <r>
      <rPr>
        <b/>
        <sz val="10"/>
        <color rgb="FFFBBC04"/>
        <rFont val="Arial"/>
        <family val="2"/>
      </rPr>
      <t>9</t>
    </r>
    <r>
      <rPr>
        <sz val="10"/>
        <color theme="1"/>
        <rFont val="Arial"/>
        <family val="2"/>
      </rPr>
      <t xml:space="preserve">, 8, 2, 1, 4, 5, </t>
    </r>
    <r>
      <rPr>
        <b/>
        <sz val="10"/>
        <color rgb="FFFBBC04"/>
        <rFont val="Arial"/>
        <family val="2"/>
      </rPr>
      <t>6</t>
    </r>
    <r>
      <rPr>
        <sz val="10"/>
        <color theme="1"/>
        <rFont val="Arial"/>
        <family val="2"/>
      </rPr>
      <t>, 7</t>
    </r>
  </si>
  <si>
    <t>referred to houses in red box in the lightbulbs task</t>
  </si>
  <si>
    <r>
      <t xml:space="preserve">1, 2, </t>
    </r>
    <r>
      <rPr>
        <b/>
        <sz val="10"/>
        <color rgb="FFFBBC04"/>
        <rFont val="Arial"/>
        <family val="2"/>
      </rPr>
      <t>3</t>
    </r>
    <r>
      <rPr>
        <sz val="10"/>
        <color theme="1"/>
        <rFont val="Arial"/>
        <family val="2"/>
      </rPr>
      <t xml:space="preserve">, </t>
    </r>
    <r>
      <rPr>
        <b/>
        <sz val="10"/>
        <color rgb="FFFBBC04"/>
        <rFont val="Arial"/>
        <family val="2"/>
      </rPr>
      <t>9</t>
    </r>
    <r>
      <rPr>
        <sz val="10"/>
        <color theme="1"/>
        <rFont val="Arial"/>
        <family val="2"/>
      </rPr>
      <t xml:space="preserve">, 8, </t>
    </r>
    <r>
      <rPr>
        <b/>
        <sz val="10"/>
        <color rgb="FFFBBC04"/>
        <rFont val="Arial"/>
        <family val="2"/>
      </rPr>
      <t>6</t>
    </r>
    <r>
      <rPr>
        <sz val="10"/>
        <color theme="1"/>
        <rFont val="Arial"/>
        <family val="2"/>
      </rPr>
      <t>, 7, 4, 5</t>
    </r>
  </si>
  <si>
    <r>
      <t xml:space="preserve">1, </t>
    </r>
    <r>
      <rPr>
        <b/>
        <sz val="10"/>
        <color rgb="FFFBBC04"/>
        <rFont val="Arial"/>
        <family val="2"/>
      </rPr>
      <t>3</t>
    </r>
    <r>
      <rPr>
        <sz val="10"/>
        <color theme="1"/>
        <rFont val="Arial"/>
        <family val="2"/>
      </rPr>
      <t>, 7, 8, 4</t>
    </r>
  </si>
  <si>
    <t>- 2 in unit 1 (#1,#3)
- 1 in unit 2 (#4)
- 2 in unit 3 (#7,#8)</t>
  </si>
  <si>
    <r>
      <t xml:space="preserve">7, </t>
    </r>
    <r>
      <rPr>
        <b/>
        <sz val="10"/>
        <color rgb="FFFBBC04"/>
        <rFont val="Arial"/>
        <family val="2"/>
      </rPr>
      <t>6</t>
    </r>
    <r>
      <rPr>
        <sz val="10"/>
        <color theme="1"/>
        <rFont val="Arial"/>
        <family val="2"/>
      </rPr>
      <t>, 8, 4, 5</t>
    </r>
  </si>
  <si>
    <t>- 0 in unit 1
- 3 in unit 2
- 2 in unit 3 (#7,#8)</t>
  </si>
  <si>
    <r>
      <t xml:space="preserve">2, 1, </t>
    </r>
    <r>
      <rPr>
        <b/>
        <sz val="10"/>
        <color rgb="FFFBBC04"/>
        <rFont val="Arial"/>
        <family val="2"/>
      </rPr>
      <t>3</t>
    </r>
    <r>
      <rPr>
        <sz val="10"/>
        <color theme="1"/>
        <rFont val="Arial"/>
        <family val="2"/>
      </rPr>
      <t>, 4, 5</t>
    </r>
  </si>
  <si>
    <r>
      <t>3</t>
    </r>
    <r>
      <rPr>
        <sz val="10"/>
        <color theme="1"/>
        <rFont val="Arial"/>
        <family val="2"/>
      </rPr>
      <t xml:space="preserve">, </t>
    </r>
    <r>
      <rPr>
        <b/>
        <sz val="10"/>
        <color rgb="FFFBBC04"/>
        <rFont val="Arial"/>
        <family val="2"/>
      </rPr>
      <t>6</t>
    </r>
    <r>
      <rPr>
        <sz val="10"/>
        <color theme="1"/>
        <rFont val="Arial"/>
        <family val="2"/>
      </rPr>
      <t xml:space="preserve">, 8, </t>
    </r>
    <r>
      <rPr>
        <b/>
        <sz val="10"/>
        <color rgb="FFFBBC04"/>
        <rFont val="Arial"/>
        <family val="2"/>
      </rPr>
      <t>9</t>
    </r>
    <r>
      <rPr>
        <sz val="10"/>
        <color theme="1"/>
        <rFont val="Arial"/>
        <family val="2"/>
      </rPr>
      <t>, 7, 5, 4, 2, 1</t>
    </r>
  </si>
  <si>
    <r>
      <t>3</t>
    </r>
    <r>
      <rPr>
        <sz val="10"/>
        <color theme="1"/>
        <rFont val="Arial"/>
        <family val="2"/>
      </rPr>
      <t xml:space="preserve">, </t>
    </r>
    <r>
      <rPr>
        <b/>
        <sz val="10"/>
        <color rgb="FFFBBC04"/>
        <rFont val="Arial"/>
        <family val="2"/>
      </rPr>
      <t>6</t>
    </r>
    <r>
      <rPr>
        <sz val="10"/>
        <color theme="1"/>
        <rFont val="Arial"/>
        <family val="2"/>
      </rPr>
      <t xml:space="preserve">, 8, </t>
    </r>
    <r>
      <rPr>
        <b/>
        <sz val="10"/>
        <color rgb="FFFBBC04"/>
        <rFont val="Arial"/>
        <family val="2"/>
      </rPr>
      <t>9</t>
    </r>
    <r>
      <rPr>
        <sz val="10"/>
        <color theme="1"/>
        <rFont val="Arial"/>
        <family val="2"/>
      </rPr>
      <t>, 5</t>
    </r>
  </si>
  <si>
    <r>
      <t xml:space="preserve">2, </t>
    </r>
    <r>
      <rPr>
        <b/>
        <sz val="10"/>
        <color rgb="FFFBBC04"/>
        <rFont val="Arial"/>
        <family val="2"/>
      </rPr>
      <t>3</t>
    </r>
    <r>
      <rPr>
        <sz val="10"/>
        <color theme="1"/>
        <rFont val="Arial"/>
        <family val="2"/>
      </rPr>
      <t xml:space="preserve">, 5, </t>
    </r>
    <r>
      <rPr>
        <b/>
        <sz val="10"/>
        <color rgb="FFFBBC04"/>
        <rFont val="Arial"/>
        <family val="2"/>
      </rPr>
      <t>6</t>
    </r>
    <r>
      <rPr>
        <sz val="10"/>
        <color theme="1"/>
        <rFont val="Arial"/>
        <family val="2"/>
      </rPr>
      <t xml:space="preserve">, 8, </t>
    </r>
    <r>
      <rPr>
        <b/>
        <sz val="10"/>
        <color rgb="FFFBBC04"/>
        <rFont val="Arial"/>
        <family val="2"/>
      </rPr>
      <t>9</t>
    </r>
    <r>
      <rPr>
        <sz val="10"/>
        <color theme="1"/>
        <rFont val="Arial"/>
        <family val="2"/>
      </rPr>
      <t>, 7, 4, 1</t>
    </r>
  </si>
  <si>
    <r>
      <t xml:space="preserve">1, 5, </t>
    </r>
    <r>
      <rPr>
        <b/>
        <sz val="10"/>
        <color rgb="FFFBBC04"/>
        <rFont val="Arial"/>
        <family val="2"/>
      </rPr>
      <t>6</t>
    </r>
    <r>
      <rPr>
        <sz val="10"/>
        <color theme="1"/>
        <rFont val="Arial"/>
        <family val="2"/>
      </rPr>
      <t>, 7, 8</t>
    </r>
  </si>
  <si>
    <t>5,6,7,8</t>
  </si>
  <si>
    <t>- 1 in unit 1 (#1)
- 2 in unit 2 (#5,#6)
- 2 in unit 3 (#7,#8)</t>
  </si>
  <si>
    <t>after I stopped recording, she went back to the post-AAB abs task and changed her original ABABAB pattern to an AABAAB pattern</t>
  </si>
  <si>
    <r>
      <t xml:space="preserve">5, </t>
    </r>
    <r>
      <rPr>
        <b/>
        <sz val="10"/>
        <color rgb="FFFBBC04"/>
        <rFont val="Arial"/>
        <family val="2"/>
      </rPr>
      <t>6</t>
    </r>
    <r>
      <rPr>
        <sz val="10"/>
        <color theme="1"/>
        <rFont val="Arial"/>
        <family val="2"/>
      </rPr>
      <t xml:space="preserve">, </t>
    </r>
    <r>
      <rPr>
        <b/>
        <sz val="10"/>
        <color rgb="FFFBBC04"/>
        <rFont val="Arial"/>
        <family val="2"/>
      </rPr>
      <t>9</t>
    </r>
    <r>
      <rPr>
        <sz val="10"/>
        <color theme="1"/>
        <rFont val="Arial"/>
        <family val="2"/>
      </rPr>
      <t xml:space="preserve">, 7, 8, 4, </t>
    </r>
    <r>
      <rPr>
        <b/>
        <sz val="10"/>
        <color rgb="FFFBBC04"/>
        <rFont val="Arial"/>
        <family val="2"/>
      </rPr>
      <t>3</t>
    </r>
    <r>
      <rPr>
        <sz val="10"/>
        <color theme="1"/>
        <rFont val="Arial"/>
        <family val="2"/>
      </rPr>
      <t>, 2, 1</t>
    </r>
  </si>
  <si>
    <r>
      <t>9</t>
    </r>
    <r>
      <rPr>
        <sz val="10"/>
        <color theme="1"/>
        <rFont val="Arial"/>
        <family val="2"/>
      </rPr>
      <t xml:space="preserve">, 5, </t>
    </r>
    <r>
      <rPr>
        <b/>
        <sz val="10"/>
        <color rgb="FFFBBC04"/>
        <rFont val="Arial"/>
        <family val="2"/>
      </rPr>
      <t>3</t>
    </r>
    <r>
      <rPr>
        <sz val="10"/>
        <color theme="1"/>
        <rFont val="Arial"/>
        <family val="2"/>
      </rPr>
      <t xml:space="preserve">, </t>
    </r>
    <r>
      <rPr>
        <b/>
        <sz val="10"/>
        <color rgb="FFFBBC04"/>
        <rFont val="Arial"/>
        <family val="2"/>
      </rPr>
      <t>6</t>
    </r>
    <r>
      <rPr>
        <sz val="10"/>
        <color theme="1"/>
        <rFont val="Arial"/>
        <family val="2"/>
      </rPr>
      <t>, 7, 8, 4, 2, 1</t>
    </r>
  </si>
  <si>
    <r>
      <t xml:space="preserve">5, 4, 7, 8, </t>
    </r>
    <r>
      <rPr>
        <b/>
        <sz val="10"/>
        <color rgb="FFFBBC04"/>
        <rFont val="Arial"/>
        <family val="2"/>
      </rPr>
      <t>6</t>
    </r>
  </si>
  <si>
    <t>- 0 in unit 1
- 3 in unit 2 
- 2 in unit 3 (#7,#8)</t>
  </si>
  <si>
    <r>
      <t>9</t>
    </r>
    <r>
      <rPr>
        <sz val="10"/>
        <color theme="1"/>
        <rFont val="Arial"/>
        <family val="2"/>
      </rPr>
      <t xml:space="preserve">, </t>
    </r>
    <r>
      <rPr>
        <b/>
        <sz val="10"/>
        <color rgb="FFFBBC04"/>
        <rFont val="Arial"/>
        <family val="2"/>
      </rPr>
      <t>3</t>
    </r>
    <r>
      <rPr>
        <sz val="10"/>
        <color theme="1"/>
        <rFont val="Arial"/>
        <family val="2"/>
      </rPr>
      <t>, 5, 7, 8</t>
    </r>
  </si>
  <si>
    <t>- 1 in unit 1 (#3)
- 1 in unit 2 (#5)
- 3 in unit 3</t>
  </si>
  <si>
    <r>
      <t>9</t>
    </r>
    <r>
      <rPr>
        <sz val="10"/>
        <color theme="1"/>
        <rFont val="Arial"/>
        <family val="2"/>
      </rPr>
      <t xml:space="preserve">, 8, 7, </t>
    </r>
    <r>
      <rPr>
        <b/>
        <sz val="10"/>
        <color rgb="FFFBBC04"/>
        <rFont val="Arial"/>
        <family val="2"/>
      </rPr>
      <t>6</t>
    </r>
    <r>
      <rPr>
        <sz val="10"/>
        <color theme="1"/>
        <rFont val="Arial"/>
        <family val="2"/>
      </rPr>
      <t xml:space="preserve">, 5, 4, </t>
    </r>
    <r>
      <rPr>
        <b/>
        <sz val="10"/>
        <color rgb="FFFBBC04"/>
        <rFont val="Arial"/>
        <family val="2"/>
      </rPr>
      <t>3</t>
    </r>
    <r>
      <rPr>
        <sz val="10"/>
        <color theme="1"/>
        <rFont val="Arial"/>
        <family val="2"/>
      </rPr>
      <t>, 2, 1</t>
    </r>
  </si>
  <si>
    <r>
      <t xml:space="preserve">7, </t>
    </r>
    <r>
      <rPr>
        <b/>
        <sz val="10"/>
        <color rgb="FFFBBC04"/>
        <rFont val="Arial"/>
        <family val="2"/>
      </rPr>
      <t>6</t>
    </r>
    <r>
      <rPr>
        <sz val="10"/>
        <color theme="1"/>
        <rFont val="Arial"/>
        <family val="2"/>
      </rPr>
      <t xml:space="preserve">, </t>
    </r>
    <r>
      <rPr>
        <b/>
        <sz val="10"/>
        <color rgb="FFFBBC04"/>
        <rFont val="Arial"/>
        <family val="2"/>
      </rPr>
      <t>9</t>
    </r>
    <r>
      <rPr>
        <sz val="10"/>
        <color theme="1"/>
        <rFont val="Arial"/>
        <family val="2"/>
      </rPr>
      <t>, 8, 5</t>
    </r>
  </si>
  <si>
    <t xml:space="preserve">- 0 in unit 1 
- 2 in unit 2 (#5,#6)
- 3 in unit 3
</t>
  </si>
  <si>
    <t>said the pattern was "star, x, x..." at the end of the houses learning task</t>
  </si>
  <si>
    <r>
      <t>3</t>
    </r>
    <r>
      <rPr>
        <sz val="10"/>
        <color theme="1"/>
        <rFont val="Arial"/>
        <family val="2"/>
      </rPr>
      <t xml:space="preserve">, 5, 7, </t>
    </r>
    <r>
      <rPr>
        <b/>
        <sz val="10"/>
        <color rgb="FFFBBC04"/>
        <rFont val="Arial"/>
        <family val="2"/>
      </rPr>
      <t>6</t>
    </r>
    <r>
      <rPr>
        <sz val="10"/>
        <color theme="1"/>
        <rFont val="Arial"/>
        <family val="2"/>
      </rPr>
      <t>, 4</t>
    </r>
  </si>
  <si>
    <t>- 1 in unit 1 (#3)
- 3 in unit 2
- 1 in unit 3 (#7)</t>
  </si>
  <si>
    <t>looked under lightbulbs in the same order shown in the houses learning task</t>
  </si>
  <si>
    <t>2, 4, 6, 5,1, 3</t>
  </si>
  <si>
    <r>
      <t xml:space="preserve">5, 7, 2, 4, </t>
    </r>
    <r>
      <rPr>
        <b/>
        <sz val="10"/>
        <color rgb="FFFBBC04"/>
        <rFont val="Arial"/>
        <family val="2"/>
      </rPr>
      <t>9</t>
    </r>
    <r>
      <rPr>
        <sz val="10"/>
        <color theme="1"/>
        <rFont val="Arial"/>
        <family val="2"/>
      </rPr>
      <t xml:space="preserve">, </t>
    </r>
    <r>
      <rPr>
        <b/>
        <sz val="10"/>
        <color rgb="FFFBBC04"/>
        <rFont val="Arial"/>
        <family val="2"/>
      </rPr>
      <t>6</t>
    </r>
    <r>
      <rPr>
        <sz val="10"/>
        <color theme="1"/>
        <rFont val="Arial"/>
        <family val="2"/>
      </rPr>
      <t xml:space="preserve">, </t>
    </r>
    <r>
      <rPr>
        <b/>
        <sz val="10"/>
        <color rgb="FFFBBC04"/>
        <rFont val="Arial"/>
        <family val="2"/>
      </rPr>
      <t>3</t>
    </r>
    <r>
      <rPr>
        <sz val="10"/>
        <color theme="1"/>
        <rFont val="Arial"/>
        <family val="2"/>
      </rPr>
      <t>, 1, 8</t>
    </r>
  </si>
  <si>
    <r>
      <t>9</t>
    </r>
    <r>
      <rPr>
        <sz val="10"/>
        <color theme="1"/>
        <rFont val="Arial"/>
        <family val="2"/>
      </rPr>
      <t xml:space="preserve">, </t>
    </r>
    <r>
      <rPr>
        <b/>
        <sz val="10"/>
        <color rgb="FFFBBC04"/>
        <rFont val="Arial"/>
        <family val="2"/>
      </rPr>
      <t>6</t>
    </r>
    <r>
      <rPr>
        <sz val="10"/>
        <color theme="1"/>
        <rFont val="Arial"/>
        <family val="2"/>
      </rPr>
      <t xml:space="preserve">, </t>
    </r>
    <r>
      <rPr>
        <b/>
        <sz val="10"/>
        <color rgb="FFFBBC04"/>
        <rFont val="Arial"/>
        <family val="2"/>
      </rPr>
      <t>3</t>
    </r>
    <r>
      <rPr>
        <sz val="10"/>
        <color theme="1"/>
        <rFont val="Arial"/>
        <family val="2"/>
      </rPr>
      <t>, 7, 1</t>
    </r>
  </si>
  <si>
    <t>after looking under the second house (house 6), she said, "I think I have to pass 2 [houses] again"</t>
  </si>
  <si>
    <r>
      <t xml:space="preserve">4, </t>
    </r>
    <r>
      <rPr>
        <b/>
        <sz val="10"/>
        <color rgb="FFFBBC04"/>
        <rFont val="Arial"/>
        <family val="2"/>
      </rPr>
      <t>3</t>
    </r>
    <r>
      <rPr>
        <sz val="10"/>
        <color theme="1"/>
        <rFont val="Arial"/>
        <family val="2"/>
      </rPr>
      <t xml:space="preserve">, 2, 1, 5, </t>
    </r>
    <r>
      <rPr>
        <b/>
        <sz val="10"/>
        <color rgb="FFFBBC04"/>
        <rFont val="Arial"/>
        <family val="2"/>
      </rPr>
      <t>6</t>
    </r>
    <r>
      <rPr>
        <sz val="10"/>
        <color theme="1"/>
        <rFont val="Arial"/>
        <family val="2"/>
      </rPr>
      <t xml:space="preserve">, 7, 8, </t>
    </r>
    <r>
      <rPr>
        <b/>
        <sz val="10"/>
        <color rgb="FFFBBC04"/>
        <rFont val="Arial"/>
        <family val="2"/>
      </rPr>
      <t>9</t>
    </r>
  </si>
  <si>
    <r>
      <t xml:space="preserve">4, </t>
    </r>
    <r>
      <rPr>
        <b/>
        <sz val="10"/>
        <color rgb="FFFBBC04"/>
        <rFont val="Arial"/>
        <family val="2"/>
      </rPr>
      <t>6</t>
    </r>
    <r>
      <rPr>
        <sz val="10"/>
        <color theme="1"/>
        <rFont val="Arial"/>
        <family val="2"/>
      </rPr>
      <t xml:space="preserve">, </t>
    </r>
    <r>
      <rPr>
        <b/>
        <sz val="10"/>
        <color rgb="FFFBBC04"/>
        <rFont val="Arial"/>
        <family val="2"/>
      </rPr>
      <t>9</t>
    </r>
    <r>
      <rPr>
        <sz val="10"/>
        <color theme="1"/>
        <rFont val="Arial"/>
        <family val="2"/>
      </rPr>
      <t xml:space="preserve">, 8, </t>
    </r>
    <r>
      <rPr>
        <b/>
        <sz val="10"/>
        <color rgb="FFFBBC04"/>
        <rFont val="Arial"/>
        <family val="2"/>
      </rPr>
      <t>3</t>
    </r>
  </si>
  <si>
    <t>- 1 in unit 1 (#3)
- 2 in unit 2 (#4,#6)
- 2 in unit 3 (#8,#9)</t>
  </si>
  <si>
    <r>
      <t xml:space="preserve">7, 8, </t>
    </r>
    <r>
      <rPr>
        <b/>
        <sz val="10"/>
        <color rgb="FFFBBC04"/>
        <rFont val="Arial"/>
        <family val="2"/>
      </rPr>
      <t>3</t>
    </r>
    <r>
      <rPr>
        <sz val="10"/>
        <color theme="1"/>
        <rFont val="Arial"/>
        <family val="2"/>
      </rPr>
      <t>, 4, 5</t>
    </r>
  </si>
  <si>
    <t>3,4,5</t>
  </si>
  <si>
    <t>- 1 in unit 1 (#3)
- 2 in unit 2 (#4,#5)
- 2 in unit 3 (#7,#8)</t>
  </si>
  <si>
    <r>
      <t xml:space="preserve">1, 2, </t>
    </r>
    <r>
      <rPr>
        <b/>
        <sz val="10"/>
        <color rgb="FFFBBC04"/>
        <rFont val="Arial"/>
        <family val="2"/>
      </rPr>
      <t>3</t>
    </r>
    <r>
      <rPr>
        <sz val="10"/>
        <color rgb="FF000000"/>
        <rFont val="Arial"/>
        <family val="2"/>
      </rPr>
      <t xml:space="preserve">, 4, 5, 7, </t>
    </r>
    <r>
      <rPr>
        <b/>
        <sz val="10"/>
        <color rgb="FFFBBC04"/>
        <rFont val="Arial"/>
        <family val="2"/>
      </rPr>
      <t>6</t>
    </r>
    <r>
      <rPr>
        <sz val="10"/>
        <color rgb="FF000000"/>
        <rFont val="Arial"/>
        <family val="2"/>
      </rPr>
      <t xml:space="preserve">, 8, </t>
    </r>
    <r>
      <rPr>
        <b/>
        <sz val="10"/>
        <color rgb="FFFBBC04"/>
        <rFont val="Arial"/>
        <family val="2"/>
      </rPr>
      <t>9</t>
    </r>
  </si>
  <si>
    <t>before i finished the instructions for the lightbulbs task, she moved the 1st red lightbulb</t>
  </si>
  <si>
    <r>
      <t>9</t>
    </r>
    <r>
      <rPr>
        <sz val="10"/>
        <color theme="1"/>
        <rFont val="Arial"/>
        <family val="2"/>
      </rPr>
      <t xml:space="preserve">, </t>
    </r>
    <r>
      <rPr>
        <b/>
        <sz val="10"/>
        <color rgb="FFFBBC04"/>
        <rFont val="Arial"/>
        <family val="2"/>
      </rPr>
      <t>6</t>
    </r>
    <r>
      <rPr>
        <sz val="10"/>
        <color theme="1"/>
        <rFont val="Arial"/>
        <family val="2"/>
      </rPr>
      <t xml:space="preserve">, 8, 7, </t>
    </r>
    <r>
      <rPr>
        <b/>
        <sz val="10"/>
        <color rgb="FFFBBC04"/>
        <rFont val="Arial"/>
        <family val="2"/>
      </rPr>
      <t>3</t>
    </r>
    <r>
      <rPr>
        <sz val="10"/>
        <color theme="1"/>
        <rFont val="Arial"/>
        <family val="2"/>
      </rPr>
      <t>, 2, 1, 4, 5</t>
    </r>
  </si>
  <si>
    <r>
      <t>9</t>
    </r>
    <r>
      <rPr>
        <sz val="10"/>
        <color theme="1"/>
        <rFont val="Arial"/>
        <family val="2"/>
      </rPr>
      <t xml:space="preserve">, </t>
    </r>
    <r>
      <rPr>
        <b/>
        <sz val="10"/>
        <color rgb="FFFBBC04"/>
        <rFont val="Arial"/>
        <family val="2"/>
      </rPr>
      <t>6</t>
    </r>
    <r>
      <rPr>
        <sz val="10"/>
        <color theme="1"/>
        <rFont val="Arial"/>
        <family val="2"/>
      </rPr>
      <t xml:space="preserve">, </t>
    </r>
    <r>
      <rPr>
        <b/>
        <sz val="10"/>
        <color rgb="FFFBBC04"/>
        <rFont val="Arial"/>
        <family val="2"/>
      </rPr>
      <t>3</t>
    </r>
    <r>
      <rPr>
        <sz val="10"/>
        <color theme="1"/>
        <rFont val="Arial"/>
        <family val="2"/>
      </rPr>
      <t>, 4, 2</t>
    </r>
  </si>
  <si>
    <r>
      <t xml:space="preserve">2, 5, 4, </t>
    </r>
    <r>
      <rPr>
        <b/>
        <sz val="10"/>
        <color rgb="FFFBBC04"/>
        <rFont val="Arial"/>
        <family val="2"/>
      </rPr>
      <t>9</t>
    </r>
    <r>
      <rPr>
        <sz val="10"/>
        <color theme="1"/>
        <rFont val="Arial"/>
        <family val="2"/>
      </rPr>
      <t xml:space="preserve">, 7, </t>
    </r>
    <r>
      <rPr>
        <b/>
        <sz val="10"/>
        <color rgb="FFFBBC04"/>
        <rFont val="Arial"/>
        <family val="2"/>
      </rPr>
      <t>6</t>
    </r>
    <r>
      <rPr>
        <sz val="10"/>
        <color theme="1"/>
        <rFont val="Arial"/>
        <family val="2"/>
      </rPr>
      <t xml:space="preserve">, 8, </t>
    </r>
    <r>
      <rPr>
        <b/>
        <sz val="10"/>
        <color rgb="FFFBBC04"/>
        <rFont val="Arial"/>
        <family val="2"/>
      </rPr>
      <t>3</t>
    </r>
    <r>
      <rPr>
        <sz val="10"/>
        <color theme="1"/>
        <rFont val="Arial"/>
        <family val="2"/>
      </rPr>
      <t>, 1</t>
    </r>
  </si>
  <si>
    <r>
      <t>3</t>
    </r>
    <r>
      <rPr>
        <sz val="10"/>
        <color theme="1"/>
        <rFont val="Arial"/>
        <family val="2"/>
      </rPr>
      <t xml:space="preserve">, </t>
    </r>
    <r>
      <rPr>
        <b/>
        <sz val="10"/>
        <color rgb="FFFBBC04"/>
        <rFont val="Arial"/>
        <family val="2"/>
      </rPr>
      <t>6</t>
    </r>
    <r>
      <rPr>
        <sz val="10"/>
        <color theme="1"/>
        <rFont val="Arial"/>
        <family val="2"/>
      </rPr>
      <t xml:space="preserve">, 8, </t>
    </r>
    <r>
      <rPr>
        <b/>
        <sz val="10"/>
        <color rgb="FFFBBC04"/>
        <rFont val="Arial"/>
        <family val="2"/>
      </rPr>
      <t>9</t>
    </r>
    <r>
      <rPr>
        <sz val="10"/>
        <color theme="1"/>
        <rFont val="Arial"/>
        <family val="2"/>
      </rPr>
      <t>, 7</t>
    </r>
  </si>
  <si>
    <t>- 1 in unit 1 (#3)
- 1 in unit 2 (#6)
- 3 in unit 3</t>
  </si>
  <si>
    <r>
      <t xml:space="preserve">- "shape" matched during abstraction tasks (e.g. pointy shapes vs round shapes)
- during exploration, he looked under house 8 and then put the house back down
- continued to look under the lightbulbs after his 5 tries and said, “I want to see where all of the stars are. Wait, I might have gotten all of the stars. … Like I got all of the stars out, </t>
    </r>
    <r>
      <rPr>
        <b/>
        <i/>
        <sz val="10"/>
        <color theme="1"/>
        <rFont val="Arial"/>
        <family val="2"/>
      </rPr>
      <t>I was just investigating if there were any more stars</t>
    </r>
    <r>
      <rPr>
        <sz val="10"/>
        <color theme="1"/>
        <rFont val="Arial"/>
        <family val="2"/>
      </rPr>
      <t xml:space="preserve">.” </t>
    </r>
  </si>
  <si>
    <t>71</t>
  </si>
  <si>
    <r>
      <t xml:space="preserve">1, 2, 4, </t>
    </r>
    <r>
      <rPr>
        <b/>
        <sz val="10"/>
        <color rgb="FFFBBC04"/>
        <rFont val="Arial"/>
        <family val="2"/>
      </rPr>
      <t>9</t>
    </r>
    <r>
      <rPr>
        <sz val="10"/>
        <color theme="1"/>
        <rFont val="Arial"/>
        <family val="2"/>
      </rPr>
      <t xml:space="preserve">, </t>
    </r>
    <r>
      <rPr>
        <b/>
        <sz val="10"/>
        <color rgb="FFFBBC04"/>
        <rFont val="Arial"/>
        <family val="2"/>
      </rPr>
      <t>3</t>
    </r>
    <r>
      <rPr>
        <sz val="10"/>
        <color theme="1"/>
        <rFont val="Arial"/>
        <family val="2"/>
      </rPr>
      <t xml:space="preserve">, 5, </t>
    </r>
    <r>
      <rPr>
        <b/>
        <sz val="10"/>
        <color rgb="FFFBBC04"/>
        <rFont val="Arial"/>
        <family val="2"/>
      </rPr>
      <t>6</t>
    </r>
    <r>
      <rPr>
        <sz val="10"/>
        <color theme="1"/>
        <rFont val="Arial"/>
        <family val="2"/>
      </rPr>
      <t>, 7, 8</t>
    </r>
  </si>
  <si>
    <r>
      <t xml:space="preserve">1, 8, 2, </t>
    </r>
    <r>
      <rPr>
        <b/>
        <sz val="10"/>
        <color rgb="FFFBBC04"/>
        <rFont val="Arial"/>
        <family val="2"/>
      </rPr>
      <t>9</t>
    </r>
    <r>
      <rPr>
        <sz val="10"/>
        <color theme="1"/>
        <rFont val="Arial"/>
        <family val="2"/>
      </rPr>
      <t>, 5</t>
    </r>
  </si>
  <si>
    <t>- 2 in unit 1 (#1,#2)
- 1 in unit 2 (#5)
- 2 in unit 3 (#8,#9)</t>
  </si>
  <si>
    <r>
      <t>3</t>
    </r>
    <r>
      <rPr>
        <sz val="10"/>
        <color theme="1"/>
        <rFont val="Arial"/>
        <family val="2"/>
      </rPr>
      <t xml:space="preserve">, 5, </t>
    </r>
    <r>
      <rPr>
        <b/>
        <sz val="10"/>
        <color rgb="FFFBBC04"/>
        <rFont val="Arial"/>
        <family val="2"/>
      </rPr>
      <t>6</t>
    </r>
    <r>
      <rPr>
        <sz val="10"/>
        <color theme="1"/>
        <rFont val="Arial"/>
        <family val="2"/>
      </rPr>
      <t xml:space="preserve">, </t>
    </r>
    <r>
      <rPr>
        <b/>
        <sz val="10"/>
        <color rgb="FFFBBC04"/>
        <rFont val="Arial"/>
        <family val="2"/>
      </rPr>
      <t>9</t>
    </r>
    <r>
      <rPr>
        <sz val="10"/>
        <color theme="1"/>
        <rFont val="Arial"/>
        <family val="2"/>
      </rPr>
      <t>, 7</t>
    </r>
  </si>
  <si>
    <t>5,6,7</t>
  </si>
  <si>
    <t>- 1 in unit 1 (#3)
- 2 in unit 2 (#5,#6)
- 2 in unit 3 (#7,#9)</t>
  </si>
  <si>
    <r>
      <t>3</t>
    </r>
    <r>
      <rPr>
        <sz val="10"/>
        <color theme="1"/>
        <rFont val="Arial"/>
        <family val="2"/>
      </rPr>
      <t xml:space="preserve">, </t>
    </r>
    <r>
      <rPr>
        <b/>
        <sz val="10"/>
        <color rgb="FFFBBC04"/>
        <rFont val="Arial"/>
        <family val="2"/>
      </rPr>
      <t>9</t>
    </r>
    <r>
      <rPr>
        <sz val="10"/>
        <color theme="1"/>
        <rFont val="Arial"/>
        <family val="2"/>
      </rPr>
      <t xml:space="preserve">, 7, 5, 1, 2, </t>
    </r>
    <r>
      <rPr>
        <b/>
        <sz val="10"/>
        <color rgb="FFFBBC04"/>
        <rFont val="Arial"/>
        <family val="2"/>
      </rPr>
      <t>6</t>
    </r>
    <r>
      <rPr>
        <sz val="10"/>
        <color theme="1"/>
        <rFont val="Arial"/>
        <family val="2"/>
      </rPr>
      <t>, 4, 8</t>
    </r>
  </si>
  <si>
    <r>
      <t>3</t>
    </r>
    <r>
      <rPr>
        <sz val="10"/>
        <color theme="1"/>
        <rFont val="Arial"/>
        <family val="2"/>
      </rPr>
      <t xml:space="preserve">, </t>
    </r>
    <r>
      <rPr>
        <b/>
        <sz val="10"/>
        <color rgb="FFFBBC04"/>
        <rFont val="Arial"/>
        <family val="2"/>
      </rPr>
      <t>9</t>
    </r>
    <r>
      <rPr>
        <sz val="10"/>
        <color theme="1"/>
        <rFont val="Arial"/>
        <family val="2"/>
      </rPr>
      <t>, 7, 2, 5</t>
    </r>
  </si>
  <si>
    <t>- 2 in unit 1 (#2,#3)
- 1 in unit 2 (#5)
- 2 in unit 3 (#7,#9)</t>
  </si>
  <si>
    <t>said finding the stars was going to be "easy peasy"</t>
  </si>
  <si>
    <r>
      <t>3</t>
    </r>
    <r>
      <rPr>
        <sz val="10"/>
        <color theme="1"/>
        <rFont val="Arial"/>
        <family val="2"/>
      </rPr>
      <t xml:space="preserve">, </t>
    </r>
    <r>
      <rPr>
        <b/>
        <sz val="10"/>
        <color rgb="FFFBBC04"/>
        <rFont val="Arial"/>
        <family val="2"/>
      </rPr>
      <t>9</t>
    </r>
    <r>
      <rPr>
        <sz val="10"/>
        <color theme="1"/>
        <rFont val="Arial"/>
        <family val="2"/>
      </rPr>
      <t xml:space="preserve">, </t>
    </r>
    <r>
      <rPr>
        <b/>
        <sz val="10"/>
        <color rgb="FFFBBC04"/>
        <rFont val="Arial"/>
        <family val="2"/>
      </rPr>
      <t>6</t>
    </r>
    <r>
      <rPr>
        <sz val="10"/>
        <color theme="1"/>
        <rFont val="Arial"/>
        <family val="2"/>
      </rPr>
      <t>, 2, 5</t>
    </r>
  </si>
  <si>
    <t>- "shape" matched during abstraction tasks by the number of sides (e.g. diamond had 4 sides so it went in the box under the plus signs)</t>
  </si>
  <si>
    <t>76</t>
  </si>
  <si>
    <r>
      <t xml:space="preserve">4, </t>
    </r>
    <r>
      <rPr>
        <b/>
        <sz val="10"/>
        <color rgb="FFFBBC04"/>
        <rFont val="Arial"/>
        <family val="2"/>
      </rPr>
      <t>9</t>
    </r>
    <r>
      <rPr>
        <sz val="10"/>
        <color theme="1"/>
        <rFont val="Arial"/>
        <family val="2"/>
      </rPr>
      <t>, 8, 7, 2</t>
    </r>
  </si>
  <si>
    <t>- 1 in unit 1 (#2)
- 1 in unit 2 (#4)
- 3 in unit 3</t>
  </si>
  <si>
    <r>
      <t xml:space="preserve">1, </t>
    </r>
    <r>
      <rPr>
        <b/>
        <sz val="10"/>
        <color rgb="FFFBBC04"/>
        <rFont val="Arial"/>
        <family val="2"/>
      </rPr>
      <t>6</t>
    </r>
    <r>
      <rPr>
        <sz val="10"/>
        <color theme="1"/>
        <rFont val="Arial"/>
        <family val="2"/>
      </rPr>
      <t>, 7, 4, 8</t>
    </r>
  </si>
  <si>
    <t>- 1 in unit 1 (#1)
- 2 in unit 2 (#4,#6)
- 2 in unit 3 (#7,#8)</t>
  </si>
  <si>
    <r>
      <t xml:space="preserve">1, </t>
    </r>
    <r>
      <rPr>
        <b/>
        <sz val="10"/>
        <color rgb="FFFBBC04"/>
        <rFont val="Arial"/>
        <family val="2"/>
      </rPr>
      <t>6</t>
    </r>
    <r>
      <rPr>
        <sz val="10"/>
        <color theme="1"/>
        <rFont val="Arial"/>
        <family val="2"/>
      </rPr>
      <t xml:space="preserve">, </t>
    </r>
    <r>
      <rPr>
        <b/>
        <sz val="10"/>
        <color rgb="FFFBBC04"/>
        <rFont val="Arial"/>
        <family val="2"/>
      </rPr>
      <t>9</t>
    </r>
    <r>
      <rPr>
        <sz val="10"/>
        <color theme="1"/>
        <rFont val="Arial"/>
        <family val="2"/>
      </rPr>
      <t xml:space="preserve">, 4, 5, 7, 8, </t>
    </r>
    <r>
      <rPr>
        <b/>
        <sz val="10"/>
        <color rgb="FFFBBC04"/>
        <rFont val="Arial"/>
        <family val="2"/>
      </rPr>
      <t>3</t>
    </r>
    <r>
      <rPr>
        <sz val="10"/>
        <color theme="1"/>
        <rFont val="Arial"/>
        <family val="2"/>
      </rPr>
      <t>, 2</t>
    </r>
  </si>
  <si>
    <r>
      <t>3</t>
    </r>
    <r>
      <rPr>
        <sz val="10"/>
        <color theme="1"/>
        <rFont val="Arial"/>
        <family val="2"/>
      </rPr>
      <t xml:space="preserve">, </t>
    </r>
    <r>
      <rPr>
        <b/>
        <sz val="10"/>
        <color rgb="FFFBBC04"/>
        <rFont val="Arial"/>
        <family val="2"/>
      </rPr>
      <t>9</t>
    </r>
    <r>
      <rPr>
        <sz val="10"/>
        <color theme="1"/>
        <rFont val="Arial"/>
        <family val="2"/>
      </rPr>
      <t xml:space="preserve">, </t>
    </r>
    <r>
      <rPr>
        <b/>
        <sz val="10"/>
        <color rgb="FFFBBC04"/>
        <rFont val="Arial"/>
        <family val="2"/>
      </rPr>
      <t>6</t>
    </r>
    <r>
      <rPr>
        <sz val="10"/>
        <color theme="1"/>
        <rFont val="Arial"/>
        <family val="2"/>
      </rPr>
      <t>, 4, 7</t>
    </r>
  </si>
  <si>
    <t>after looking under all of the houses he said, "I realized something. There's a pattern... 2 houses don't have a star, and then 1 house that does have a star."</t>
  </si>
  <si>
    <t>2, 1, 5, 4, 3, 6</t>
  </si>
  <si>
    <r>
      <t>6</t>
    </r>
    <r>
      <rPr>
        <sz val="10"/>
        <color theme="1"/>
        <rFont val="Arial"/>
        <family val="2"/>
      </rPr>
      <t xml:space="preserve">, </t>
    </r>
    <r>
      <rPr>
        <b/>
        <sz val="10"/>
        <color rgb="FFFBBC04"/>
        <rFont val="Arial"/>
        <family val="2"/>
      </rPr>
      <t>3</t>
    </r>
    <r>
      <rPr>
        <sz val="10"/>
        <color theme="1"/>
        <rFont val="Arial"/>
        <family val="2"/>
      </rPr>
      <t>, 8, 5, 7</t>
    </r>
  </si>
  <si>
    <t>- 1 in unit 1 (#3)
- 2 in unit 2 (#5,#6)
- 2 in unit 3 (#7,#8)</t>
  </si>
  <si>
    <t>she was confused on ABB abs 1 and asked for clarification on AAB abs 1</t>
  </si>
  <si>
    <r>
      <t>3</t>
    </r>
    <r>
      <rPr>
        <sz val="10"/>
        <color theme="1"/>
        <rFont val="Arial"/>
        <family val="2"/>
      </rPr>
      <t xml:space="preserve">, 5, </t>
    </r>
    <r>
      <rPr>
        <b/>
        <sz val="10"/>
        <color rgb="FFFBBC04"/>
        <rFont val="Arial"/>
        <family val="2"/>
      </rPr>
      <t>9</t>
    </r>
    <r>
      <rPr>
        <sz val="10"/>
        <color theme="1"/>
        <rFont val="Arial"/>
        <family val="2"/>
      </rPr>
      <t xml:space="preserve">, </t>
    </r>
    <r>
      <rPr>
        <b/>
        <sz val="10"/>
        <color rgb="FFFBBC04"/>
        <rFont val="Arial"/>
        <family val="2"/>
      </rPr>
      <t>6</t>
    </r>
    <r>
      <rPr>
        <sz val="10"/>
        <color theme="1"/>
        <rFont val="Arial"/>
        <family val="2"/>
      </rPr>
      <t>, 2</t>
    </r>
  </si>
  <si>
    <r>
      <t>9</t>
    </r>
    <r>
      <rPr>
        <sz val="10"/>
        <color theme="1"/>
        <rFont val="Arial"/>
        <family val="2"/>
      </rPr>
      <t xml:space="preserve">, </t>
    </r>
    <r>
      <rPr>
        <b/>
        <sz val="10"/>
        <color rgb="FFFBBC04"/>
        <rFont val="Arial"/>
        <family val="2"/>
      </rPr>
      <t>6</t>
    </r>
    <r>
      <rPr>
        <sz val="10"/>
        <color theme="1"/>
        <rFont val="Arial"/>
        <family val="2"/>
      </rPr>
      <t xml:space="preserve">, 4, 5, 2, 1, </t>
    </r>
    <r>
      <rPr>
        <b/>
        <sz val="10"/>
        <color rgb="FFFBBC04"/>
        <rFont val="Arial"/>
        <family val="2"/>
      </rPr>
      <t>3</t>
    </r>
    <r>
      <rPr>
        <sz val="10"/>
        <color theme="1"/>
        <rFont val="Arial"/>
        <family val="2"/>
      </rPr>
      <t>, 7, 8</t>
    </r>
  </si>
  <si>
    <r>
      <t>9</t>
    </r>
    <r>
      <rPr>
        <sz val="10"/>
        <color theme="1"/>
        <rFont val="Arial"/>
        <family val="2"/>
      </rPr>
      <t xml:space="preserve">, </t>
    </r>
    <r>
      <rPr>
        <b/>
        <sz val="10"/>
        <color rgb="FFFBBC04"/>
        <rFont val="Arial"/>
        <family val="2"/>
      </rPr>
      <t>6</t>
    </r>
    <r>
      <rPr>
        <sz val="10"/>
        <color theme="1"/>
        <rFont val="Arial"/>
        <family val="2"/>
      </rPr>
      <t xml:space="preserve">, </t>
    </r>
    <r>
      <rPr>
        <b/>
        <sz val="10"/>
        <color rgb="FFFBBC04"/>
        <rFont val="Arial"/>
        <family val="2"/>
      </rPr>
      <t>3</t>
    </r>
    <r>
      <rPr>
        <sz val="10"/>
        <color theme="1"/>
        <rFont val="Arial"/>
        <family val="2"/>
      </rPr>
      <t>, 1, 5</t>
    </r>
  </si>
  <si>
    <r>
      <t>9</t>
    </r>
    <r>
      <rPr>
        <sz val="10"/>
        <color theme="1"/>
        <rFont val="Arial"/>
        <family val="2"/>
      </rPr>
      <t xml:space="preserve">, 5, 4, 2, </t>
    </r>
    <r>
      <rPr>
        <b/>
        <sz val="10"/>
        <color rgb="FFFBBC04"/>
        <rFont val="Arial"/>
        <family val="2"/>
      </rPr>
      <t>6</t>
    </r>
  </si>
  <si>
    <t>4,5,6</t>
  </si>
  <si>
    <t>- 1 in unit 1 (#2)
- 3 in unit 2 
- 1 in unit 3 (#9)</t>
  </si>
  <si>
    <t>when there were 3 houses left to look under, he said, "It's already done. I already know it 'cause it's the same pattern as the last one." after all the houses were moved, he said, "The pattern, it was almost the same as, almost as close as the other one, but there's an extra star. ...From the red one [houses in the red box], it's [the row of 9 houses] similar, but there's one extra star than the red one."</t>
  </si>
  <si>
    <r>
      <t>3</t>
    </r>
    <r>
      <rPr>
        <sz val="10"/>
        <color theme="1"/>
        <rFont val="Arial"/>
        <family val="2"/>
      </rPr>
      <t xml:space="preserve">, </t>
    </r>
    <r>
      <rPr>
        <b/>
        <sz val="10"/>
        <color rgb="FFFBBC04"/>
        <rFont val="Arial"/>
        <family val="2"/>
      </rPr>
      <t>6</t>
    </r>
    <r>
      <rPr>
        <sz val="10"/>
        <color theme="1"/>
        <rFont val="Arial"/>
        <family val="2"/>
      </rPr>
      <t xml:space="preserve">, </t>
    </r>
    <r>
      <rPr>
        <b/>
        <sz val="10"/>
        <color rgb="FFFBBC04"/>
        <rFont val="Arial"/>
        <family val="2"/>
      </rPr>
      <t>9</t>
    </r>
    <r>
      <rPr>
        <sz val="10"/>
        <color theme="1"/>
        <rFont val="Arial"/>
        <family val="2"/>
      </rPr>
      <t>, 4, 2</t>
    </r>
  </si>
  <si>
    <r>
      <t>3</t>
    </r>
    <r>
      <rPr>
        <sz val="10"/>
        <color theme="1"/>
        <rFont val="Arial"/>
        <family val="2"/>
      </rPr>
      <t xml:space="preserve">, </t>
    </r>
    <r>
      <rPr>
        <b/>
        <sz val="10"/>
        <color rgb="FFFBBC04"/>
        <rFont val="Arial"/>
        <family val="2"/>
      </rPr>
      <t>9</t>
    </r>
    <r>
      <rPr>
        <sz val="10"/>
        <color theme="1"/>
        <rFont val="Arial"/>
        <family val="2"/>
      </rPr>
      <t xml:space="preserve">, 1, 2, 4, 5, </t>
    </r>
    <r>
      <rPr>
        <b/>
        <sz val="10"/>
        <color rgb="FFFBBC04"/>
        <rFont val="Arial"/>
        <family val="2"/>
      </rPr>
      <t>6</t>
    </r>
    <r>
      <rPr>
        <sz val="10"/>
        <color theme="1"/>
        <rFont val="Arial"/>
        <family val="2"/>
      </rPr>
      <t>, 7, 8</t>
    </r>
  </si>
  <si>
    <r>
      <t>3</t>
    </r>
    <r>
      <rPr>
        <sz val="10"/>
        <color theme="1"/>
        <rFont val="Arial"/>
        <family val="2"/>
      </rPr>
      <t xml:space="preserve">, 7, </t>
    </r>
    <r>
      <rPr>
        <b/>
        <sz val="10"/>
        <color rgb="FFFBBC04"/>
        <rFont val="Arial"/>
        <family val="2"/>
      </rPr>
      <t>6</t>
    </r>
    <r>
      <rPr>
        <sz val="10"/>
        <color theme="1"/>
        <rFont val="Arial"/>
        <family val="2"/>
      </rPr>
      <t xml:space="preserve">, </t>
    </r>
    <r>
      <rPr>
        <b/>
        <sz val="10"/>
        <color rgb="FFFBBC04"/>
        <rFont val="Arial"/>
        <family val="2"/>
      </rPr>
      <t>9</t>
    </r>
    <r>
      <rPr>
        <sz val="10"/>
        <color theme="1"/>
        <rFont val="Arial"/>
        <family val="2"/>
      </rPr>
      <t>, 1</t>
    </r>
  </si>
  <si>
    <t>- 2 in unit 1 (#1,#3)
- 1 in unit 2 (#6)
- 2 in unit 3 (#7,#9)</t>
  </si>
  <si>
    <r>
      <t xml:space="preserve">1, 2, </t>
    </r>
    <r>
      <rPr>
        <b/>
        <sz val="10"/>
        <color rgb="FFFBBC04"/>
        <rFont val="Arial"/>
        <family val="2"/>
      </rPr>
      <t>3</t>
    </r>
    <r>
      <rPr>
        <sz val="10"/>
        <color theme="1"/>
        <rFont val="Arial"/>
        <family val="2"/>
      </rPr>
      <t xml:space="preserve">, </t>
    </r>
    <r>
      <rPr>
        <b/>
        <sz val="10"/>
        <color rgb="FFFBBC04"/>
        <rFont val="Arial"/>
        <family val="2"/>
      </rPr>
      <t>6</t>
    </r>
    <r>
      <rPr>
        <sz val="10"/>
        <color theme="1"/>
        <rFont val="Arial"/>
        <family val="2"/>
      </rPr>
      <t xml:space="preserve">, </t>
    </r>
    <r>
      <rPr>
        <b/>
        <sz val="10"/>
        <color rgb="FFFBBC04"/>
        <rFont val="Arial"/>
        <family val="2"/>
      </rPr>
      <t>9</t>
    </r>
  </si>
  <si>
    <t>1,2,3</t>
  </si>
  <si>
    <r>
      <t>6</t>
    </r>
    <r>
      <rPr>
        <sz val="10"/>
        <color theme="1"/>
        <rFont val="Arial"/>
        <family val="2"/>
      </rPr>
      <t xml:space="preserve">, 5, 4, </t>
    </r>
    <r>
      <rPr>
        <b/>
        <sz val="10"/>
        <color rgb="FFFBBC04"/>
        <rFont val="Arial"/>
        <family val="2"/>
      </rPr>
      <t>3</t>
    </r>
    <r>
      <rPr>
        <sz val="10"/>
        <color theme="1"/>
        <rFont val="Arial"/>
        <family val="2"/>
      </rPr>
      <t>, 2</t>
    </r>
  </si>
  <si>
    <t>paused the recording in lightbulbs task bc of lag on child's end</t>
  </si>
  <si>
    <t>1, 2, 6, 5, 4, 3</t>
  </si>
  <si>
    <r>
      <t xml:space="preserve">7, </t>
    </r>
    <r>
      <rPr>
        <b/>
        <sz val="10"/>
        <color rgb="FFFBBC04"/>
        <rFont val="Arial"/>
        <family val="2"/>
      </rPr>
      <t>9</t>
    </r>
    <r>
      <rPr>
        <sz val="10"/>
        <color theme="1"/>
        <rFont val="Arial"/>
        <family val="2"/>
      </rPr>
      <t xml:space="preserve">, 4, </t>
    </r>
    <r>
      <rPr>
        <b/>
        <sz val="10"/>
        <color rgb="FFFBBC04"/>
        <rFont val="Arial"/>
        <family val="2"/>
      </rPr>
      <t>6</t>
    </r>
    <r>
      <rPr>
        <sz val="10"/>
        <color theme="1"/>
        <rFont val="Arial"/>
        <family val="2"/>
      </rPr>
      <t xml:space="preserve">, 5, </t>
    </r>
    <r>
      <rPr>
        <b/>
        <sz val="10"/>
        <color rgb="FFFBBC04"/>
        <rFont val="Arial"/>
        <family val="2"/>
      </rPr>
      <t>3</t>
    </r>
    <r>
      <rPr>
        <sz val="10"/>
        <color theme="1"/>
        <rFont val="Arial"/>
        <family val="2"/>
      </rPr>
      <t>, 2, 1, 8</t>
    </r>
  </si>
  <si>
    <r>
      <t>9</t>
    </r>
    <r>
      <rPr>
        <sz val="10"/>
        <color theme="1"/>
        <rFont val="Arial"/>
        <family val="2"/>
      </rPr>
      <t xml:space="preserve">, 5, 2, 7, </t>
    </r>
    <r>
      <rPr>
        <b/>
        <sz val="10"/>
        <color rgb="FFFBBC04"/>
        <rFont val="Arial"/>
        <family val="2"/>
      </rPr>
      <t>6</t>
    </r>
  </si>
  <si>
    <t>- 1 in unit 1 (#2)
- 2 in unit 2 (#5,#6)
- 2 in unit 3 (#7,#9)</t>
  </si>
  <si>
    <t>moved most of the houses/lightbulbs on her own</t>
  </si>
  <si>
    <r>
      <t xml:space="preserve">1, 2, </t>
    </r>
    <r>
      <rPr>
        <b/>
        <sz val="10"/>
        <color rgb="FFFBBC04"/>
        <rFont val="Arial"/>
        <family val="2"/>
      </rPr>
      <t>3</t>
    </r>
    <r>
      <rPr>
        <sz val="10"/>
        <color theme="1"/>
        <rFont val="Arial"/>
        <family val="2"/>
      </rPr>
      <t xml:space="preserve">, 5, </t>
    </r>
    <r>
      <rPr>
        <b/>
        <sz val="10"/>
        <color rgb="FFFBBC04"/>
        <rFont val="Arial"/>
        <family val="2"/>
      </rPr>
      <t>6</t>
    </r>
  </si>
  <si>
    <t>- 3 in unit 1 
- 2 in unit 2 (#5,#6)
- 0 in unit 3</t>
  </si>
  <si>
    <t>after all 9 houses were moved, she said, "I see a pattern... This is the pattern. It's no star, no star, star (x3). And it [the pattern] is on the other one [houses in the red box]. No star, no star, star (x2).</t>
  </si>
  <si>
    <r>
      <t>3</t>
    </r>
    <r>
      <rPr>
        <sz val="10"/>
        <color theme="1"/>
        <rFont val="Arial"/>
        <family val="2"/>
      </rPr>
      <t xml:space="preserve">, </t>
    </r>
    <r>
      <rPr>
        <b/>
        <sz val="10"/>
        <color rgb="FFFBBC04"/>
        <rFont val="Arial"/>
        <family val="2"/>
      </rPr>
      <t>9</t>
    </r>
    <r>
      <rPr>
        <sz val="10"/>
        <color theme="1"/>
        <rFont val="Arial"/>
        <family val="2"/>
      </rPr>
      <t xml:space="preserve">, 7, </t>
    </r>
    <r>
      <rPr>
        <b/>
        <sz val="10"/>
        <color rgb="FFFBBC04"/>
        <rFont val="Arial"/>
        <family val="2"/>
      </rPr>
      <t>6</t>
    </r>
    <r>
      <rPr>
        <sz val="10"/>
        <color theme="1"/>
        <rFont val="Arial"/>
        <family val="2"/>
      </rPr>
      <t>, 5, 4, 2, 1, 8</t>
    </r>
  </si>
  <si>
    <r>
      <t>3</t>
    </r>
    <r>
      <rPr>
        <sz val="10"/>
        <color theme="1"/>
        <rFont val="Arial"/>
        <family val="2"/>
      </rPr>
      <t xml:space="preserve">, </t>
    </r>
    <r>
      <rPr>
        <b/>
        <sz val="10"/>
        <color rgb="FFFBBC04"/>
        <rFont val="Arial"/>
        <family val="2"/>
      </rPr>
      <t>9</t>
    </r>
    <r>
      <rPr>
        <sz val="10"/>
        <color theme="1"/>
        <rFont val="Arial"/>
        <family val="2"/>
      </rPr>
      <t xml:space="preserve">, </t>
    </r>
    <r>
      <rPr>
        <b/>
        <sz val="10"/>
        <color rgb="FFFBBC04"/>
        <rFont val="Arial"/>
        <family val="2"/>
      </rPr>
      <t>6</t>
    </r>
    <r>
      <rPr>
        <sz val="10"/>
        <color theme="1"/>
        <rFont val="Arial"/>
        <family val="2"/>
      </rPr>
      <t>, 5, 8</t>
    </r>
  </si>
  <si>
    <t>had technical issues</t>
  </si>
  <si>
    <r>
      <t>3</t>
    </r>
    <r>
      <rPr>
        <sz val="10"/>
        <color theme="1"/>
        <rFont val="Arial"/>
        <family val="2"/>
      </rPr>
      <t xml:space="preserve">, </t>
    </r>
    <r>
      <rPr>
        <b/>
        <sz val="10"/>
        <color rgb="FFFBBC04"/>
        <rFont val="Arial"/>
        <family val="2"/>
      </rPr>
      <t>9</t>
    </r>
    <r>
      <rPr>
        <sz val="10"/>
        <color theme="1"/>
        <rFont val="Arial"/>
        <family val="2"/>
      </rPr>
      <t xml:space="preserve">, </t>
    </r>
    <r>
      <rPr>
        <b/>
        <sz val="10"/>
        <color rgb="FFFBBC04"/>
        <rFont val="Arial"/>
        <family val="2"/>
      </rPr>
      <t>6</t>
    </r>
    <r>
      <rPr>
        <sz val="10"/>
        <color theme="1"/>
        <rFont val="Arial"/>
        <family val="2"/>
      </rPr>
      <t>, 4, 5, 8, 7, 1, 2</t>
    </r>
  </si>
  <si>
    <r>
      <t>3</t>
    </r>
    <r>
      <rPr>
        <sz val="10"/>
        <color theme="1"/>
        <rFont val="Arial"/>
        <family val="2"/>
      </rPr>
      <t xml:space="preserve">, </t>
    </r>
    <r>
      <rPr>
        <b/>
        <sz val="10"/>
        <color rgb="FFFBBC04"/>
        <rFont val="Arial"/>
        <family val="2"/>
      </rPr>
      <t>9</t>
    </r>
    <r>
      <rPr>
        <sz val="10"/>
        <color theme="1"/>
        <rFont val="Arial"/>
        <family val="2"/>
      </rPr>
      <t>, 2, 5, 7</t>
    </r>
  </si>
  <si>
    <r>
      <t>3</t>
    </r>
    <r>
      <rPr>
        <sz val="10"/>
        <color theme="1"/>
        <rFont val="Arial"/>
        <family val="2"/>
      </rPr>
      <t xml:space="preserve">, </t>
    </r>
    <r>
      <rPr>
        <b/>
        <sz val="10"/>
        <color rgb="FFFBBC04"/>
        <rFont val="Arial"/>
        <family val="2"/>
      </rPr>
      <t>9</t>
    </r>
    <r>
      <rPr>
        <sz val="10"/>
        <color theme="1"/>
        <rFont val="Arial"/>
        <family val="2"/>
      </rPr>
      <t xml:space="preserve">, </t>
    </r>
    <r>
      <rPr>
        <b/>
        <sz val="10"/>
        <color rgb="FFFBBC04"/>
        <rFont val="Arial"/>
        <family val="2"/>
      </rPr>
      <t>6</t>
    </r>
    <r>
      <rPr>
        <sz val="10"/>
        <color theme="1"/>
        <rFont val="Arial"/>
        <family val="2"/>
      </rPr>
      <t>, 4, 5</t>
    </r>
  </si>
  <si>
    <r>
      <t xml:space="preserve">1, 2, </t>
    </r>
    <r>
      <rPr>
        <b/>
        <sz val="10"/>
        <color rgb="FFFBBC04"/>
        <rFont val="Arial"/>
        <family val="2"/>
      </rPr>
      <t>3</t>
    </r>
    <r>
      <rPr>
        <sz val="10"/>
        <color theme="1"/>
        <rFont val="Arial"/>
        <family val="2"/>
      </rPr>
      <t xml:space="preserve">, 4, 5, </t>
    </r>
    <r>
      <rPr>
        <b/>
        <sz val="10"/>
        <color rgb="FFFBBC04"/>
        <rFont val="Arial"/>
        <family val="2"/>
      </rPr>
      <t>6</t>
    </r>
    <r>
      <rPr>
        <sz val="10"/>
        <color theme="1"/>
        <rFont val="Arial"/>
        <family val="2"/>
      </rPr>
      <t xml:space="preserve">, 7, 8, </t>
    </r>
    <r>
      <rPr>
        <b/>
        <sz val="10"/>
        <color rgb="FFFBBC04"/>
        <rFont val="Arial"/>
        <family val="2"/>
      </rPr>
      <t>9</t>
    </r>
  </si>
  <si>
    <r>
      <t>3</t>
    </r>
    <r>
      <rPr>
        <sz val="10"/>
        <color theme="1"/>
        <rFont val="Arial"/>
        <family val="2"/>
      </rPr>
      <t xml:space="preserve">, </t>
    </r>
    <r>
      <rPr>
        <b/>
        <sz val="10"/>
        <color rgb="FFFBBC04"/>
        <rFont val="Arial"/>
        <family val="2"/>
      </rPr>
      <t>9</t>
    </r>
    <r>
      <rPr>
        <sz val="10"/>
        <color theme="1"/>
        <rFont val="Arial"/>
        <family val="2"/>
      </rPr>
      <t xml:space="preserve">, 7, 8, </t>
    </r>
    <r>
      <rPr>
        <b/>
        <sz val="10"/>
        <color rgb="FFFBBC04"/>
        <rFont val="Arial"/>
        <family val="2"/>
      </rPr>
      <t>6</t>
    </r>
  </si>
  <si>
    <t>chunking</t>
  </si>
  <si>
    <r>
      <t xml:space="preserve">4, 1, 2, </t>
    </r>
    <r>
      <rPr>
        <b/>
        <sz val="10"/>
        <color rgb="FFFBBC04"/>
        <rFont val="Arial"/>
        <family val="2"/>
      </rPr>
      <t>3</t>
    </r>
    <r>
      <rPr>
        <sz val="10"/>
        <color theme="1"/>
        <rFont val="Arial"/>
        <family val="2"/>
      </rPr>
      <t xml:space="preserve">, </t>
    </r>
    <r>
      <rPr>
        <b/>
        <sz val="10"/>
        <color rgb="FFFBBC04"/>
        <rFont val="Arial"/>
        <family val="2"/>
      </rPr>
      <t>9</t>
    </r>
    <r>
      <rPr>
        <sz val="10"/>
        <color theme="1"/>
        <rFont val="Arial"/>
        <family val="2"/>
      </rPr>
      <t xml:space="preserve">, 8, 7, </t>
    </r>
    <r>
      <rPr>
        <b/>
        <sz val="10"/>
        <color rgb="FFFBBC04"/>
        <rFont val="Arial"/>
        <family val="2"/>
      </rPr>
      <t>6</t>
    </r>
    <r>
      <rPr>
        <sz val="10"/>
        <color theme="1"/>
        <rFont val="Arial"/>
        <family val="2"/>
      </rPr>
      <t>, 5</t>
    </r>
  </si>
  <si>
    <r>
      <t>3</t>
    </r>
    <r>
      <rPr>
        <sz val="10"/>
        <color theme="1"/>
        <rFont val="Arial"/>
        <family val="2"/>
      </rPr>
      <t xml:space="preserve">, 2, 1, </t>
    </r>
    <r>
      <rPr>
        <b/>
        <sz val="10"/>
        <color rgb="FFFBBC04"/>
        <rFont val="Arial"/>
        <family val="2"/>
      </rPr>
      <t>9</t>
    </r>
    <r>
      <rPr>
        <sz val="10"/>
        <color theme="1"/>
        <rFont val="Arial"/>
        <family val="2"/>
      </rPr>
      <t xml:space="preserve">, </t>
    </r>
    <r>
      <rPr>
        <b/>
        <sz val="10"/>
        <color rgb="FFFBBC04"/>
        <rFont val="Arial"/>
        <family val="2"/>
      </rPr>
      <t>6</t>
    </r>
  </si>
  <si>
    <t>3, 5, 4, 6, 1, 2</t>
  </si>
  <si>
    <r>
      <t>3</t>
    </r>
    <r>
      <rPr>
        <sz val="10"/>
        <color theme="1"/>
        <rFont val="Arial"/>
        <family val="2"/>
      </rPr>
      <t xml:space="preserve">, </t>
    </r>
    <r>
      <rPr>
        <b/>
        <sz val="10"/>
        <color rgb="FFFBBC04"/>
        <rFont val="Arial"/>
        <family val="2"/>
      </rPr>
      <t>9</t>
    </r>
    <r>
      <rPr>
        <sz val="10"/>
        <color theme="1"/>
        <rFont val="Arial"/>
        <family val="2"/>
      </rPr>
      <t xml:space="preserve">, </t>
    </r>
    <r>
      <rPr>
        <b/>
        <sz val="10"/>
        <color rgb="FFFBBC04"/>
        <rFont val="Arial"/>
        <family val="2"/>
      </rPr>
      <t>6</t>
    </r>
    <r>
      <rPr>
        <sz val="10"/>
        <color theme="1"/>
        <rFont val="Arial"/>
        <family val="2"/>
      </rPr>
      <t>, 4, 5, 1, 2, 8, 7</t>
    </r>
  </si>
  <si>
    <r>
      <t>9</t>
    </r>
    <r>
      <rPr>
        <sz val="10"/>
        <color theme="1"/>
        <rFont val="Arial"/>
        <family val="2"/>
      </rPr>
      <t xml:space="preserve">, 5, </t>
    </r>
    <r>
      <rPr>
        <b/>
        <sz val="10"/>
        <color rgb="FFFBBC04"/>
        <rFont val="Arial"/>
        <family val="2"/>
      </rPr>
      <t>6</t>
    </r>
    <r>
      <rPr>
        <sz val="10"/>
        <color theme="1"/>
        <rFont val="Arial"/>
        <family val="2"/>
      </rPr>
      <t xml:space="preserve">, </t>
    </r>
    <r>
      <rPr>
        <b/>
        <sz val="10"/>
        <color rgb="FFFBBC04"/>
        <rFont val="Arial"/>
        <family val="2"/>
      </rPr>
      <t>3</t>
    </r>
    <r>
      <rPr>
        <sz val="10"/>
        <color theme="1"/>
        <rFont val="Arial"/>
        <family val="2"/>
      </rPr>
      <t>, 1</t>
    </r>
  </si>
  <si>
    <t>After looking under the 1st two houses (3 and 9), he said, “Are there any more actually? … I think all the others [houses] are going to have no star.”</t>
  </si>
  <si>
    <t>2, 3, 1, 4, 5, 6</t>
  </si>
  <si>
    <r>
      <t xml:space="preserve">1, </t>
    </r>
    <r>
      <rPr>
        <b/>
        <sz val="10"/>
        <color rgb="FFFBBC04"/>
        <rFont val="Arial"/>
        <family val="2"/>
      </rPr>
      <t>3</t>
    </r>
    <r>
      <rPr>
        <sz val="10"/>
        <color theme="1"/>
        <rFont val="Arial"/>
        <family val="2"/>
      </rPr>
      <t xml:space="preserve">, </t>
    </r>
    <r>
      <rPr>
        <b/>
        <sz val="10"/>
        <color rgb="FFFBBC04"/>
        <rFont val="Arial"/>
        <family val="2"/>
      </rPr>
      <t>9</t>
    </r>
    <r>
      <rPr>
        <sz val="10"/>
        <color theme="1"/>
        <rFont val="Arial"/>
        <family val="2"/>
      </rPr>
      <t xml:space="preserve">, </t>
    </r>
    <r>
      <rPr>
        <b/>
        <sz val="10"/>
        <color rgb="FFFBBC04"/>
        <rFont val="Arial"/>
        <family val="2"/>
      </rPr>
      <t>6</t>
    </r>
    <r>
      <rPr>
        <sz val="10"/>
        <color theme="1"/>
        <rFont val="Arial"/>
        <family val="2"/>
      </rPr>
      <t>, 8, 5, 2, 4, 7</t>
    </r>
  </si>
  <si>
    <r>
      <t>3</t>
    </r>
    <r>
      <rPr>
        <sz val="10"/>
        <color theme="1"/>
        <rFont val="Arial"/>
        <family val="2"/>
      </rPr>
      <t xml:space="preserve">, </t>
    </r>
    <r>
      <rPr>
        <b/>
        <sz val="10"/>
        <color rgb="FFFBBC04"/>
        <rFont val="Arial"/>
        <family val="2"/>
      </rPr>
      <t>9</t>
    </r>
    <r>
      <rPr>
        <sz val="10"/>
        <color theme="1"/>
        <rFont val="Arial"/>
        <family val="2"/>
      </rPr>
      <t xml:space="preserve">, </t>
    </r>
    <r>
      <rPr>
        <b/>
        <sz val="10"/>
        <color rgb="FFFBBC04"/>
        <rFont val="Arial"/>
        <family val="2"/>
      </rPr>
      <t>6</t>
    </r>
    <r>
      <rPr>
        <sz val="10"/>
        <color theme="1"/>
        <rFont val="Arial"/>
        <family val="2"/>
      </rPr>
      <t>, 1, 5</t>
    </r>
  </si>
  <si>
    <t>In the houses learning task, after looking under the 3 houses (1, 3, 9), he said, "I followed the red box. ... *gasp* even more stars" and chose house 6. After looking under the 2 lightbulbs (3, 9), he asked, "Are there more stars?" After looking under lightbulb 6, I said, "You have 2 more tries" and he asked, "There are two more stars?"</t>
  </si>
  <si>
    <t>1, 4, 3, 5, 6, 2</t>
  </si>
  <si>
    <t>In the houses learning task, I moved houses 1-6, and when I moved house 7, he moved house 9</t>
  </si>
  <si>
    <r>
      <t>3</t>
    </r>
    <r>
      <rPr>
        <sz val="10"/>
        <color theme="1"/>
        <rFont val="Arial"/>
        <family val="2"/>
      </rPr>
      <t xml:space="preserve">, </t>
    </r>
    <r>
      <rPr>
        <b/>
        <sz val="10"/>
        <color rgb="FFFBBC04"/>
        <rFont val="Arial"/>
        <family val="2"/>
      </rPr>
      <t>6</t>
    </r>
    <r>
      <rPr>
        <sz val="10"/>
        <color theme="1"/>
        <rFont val="Arial"/>
        <family val="2"/>
      </rPr>
      <t xml:space="preserve">, </t>
    </r>
    <r>
      <rPr>
        <b/>
        <sz val="10"/>
        <color rgb="FFFBBC04"/>
        <rFont val="Arial"/>
        <family val="2"/>
      </rPr>
      <t>9</t>
    </r>
    <r>
      <rPr>
        <sz val="10"/>
        <color theme="1"/>
        <rFont val="Arial"/>
        <family val="2"/>
      </rPr>
      <t>, 5, 2</t>
    </r>
  </si>
  <si>
    <r>
      <t>3</t>
    </r>
    <r>
      <rPr>
        <sz val="10"/>
        <color theme="1"/>
        <rFont val="Arial"/>
        <family val="2"/>
      </rPr>
      <t xml:space="preserve">, 5, </t>
    </r>
    <r>
      <rPr>
        <b/>
        <sz val="10"/>
        <color rgb="FFFBBC04"/>
        <rFont val="Arial"/>
        <family val="2"/>
      </rPr>
      <t>9</t>
    </r>
    <r>
      <rPr>
        <sz val="10"/>
        <color theme="1"/>
        <rFont val="Arial"/>
        <family val="2"/>
      </rPr>
      <t>, 2, 8</t>
    </r>
  </si>
  <si>
    <t>had trouble moving shapes on own, so pointed at shapes and mom helped move them; tried moving them on her own at the end, and clumped together some shapes</t>
  </si>
  <si>
    <t>2, 1, 3, 4, 5, 6</t>
  </si>
  <si>
    <r>
      <t xml:space="preserve">1, 2, </t>
    </r>
    <r>
      <rPr>
        <b/>
        <sz val="10"/>
        <color rgb="FFFBBC04"/>
        <rFont val="Arial"/>
        <family val="2"/>
      </rPr>
      <t>3</t>
    </r>
    <r>
      <rPr>
        <sz val="10"/>
        <color theme="1"/>
        <rFont val="Arial"/>
        <family val="2"/>
      </rPr>
      <t xml:space="preserve">, </t>
    </r>
    <r>
      <rPr>
        <b/>
        <sz val="10"/>
        <color rgb="FFFBBC04"/>
        <rFont val="Arial"/>
        <family val="2"/>
      </rPr>
      <t>9</t>
    </r>
    <r>
      <rPr>
        <sz val="10"/>
        <color theme="1"/>
        <rFont val="Arial"/>
        <family val="2"/>
      </rPr>
      <t xml:space="preserve">, 4, 5, </t>
    </r>
    <r>
      <rPr>
        <b/>
        <sz val="10"/>
        <color rgb="FFFBBC04"/>
        <rFont val="Arial"/>
        <family val="2"/>
      </rPr>
      <t>6</t>
    </r>
    <r>
      <rPr>
        <sz val="10"/>
        <color theme="1"/>
        <rFont val="Arial"/>
        <family val="2"/>
      </rPr>
      <t>, 7, 8</t>
    </r>
  </si>
  <si>
    <r>
      <t>3</t>
    </r>
    <r>
      <rPr>
        <sz val="10"/>
        <color theme="1"/>
        <rFont val="Arial"/>
        <family val="2"/>
      </rPr>
      <t xml:space="preserve">, </t>
    </r>
    <r>
      <rPr>
        <b/>
        <sz val="10"/>
        <color rgb="FFFBBC04"/>
        <rFont val="Arial"/>
        <family val="2"/>
      </rPr>
      <t>9</t>
    </r>
    <r>
      <rPr>
        <sz val="10"/>
        <color theme="1"/>
        <rFont val="Arial"/>
        <family val="2"/>
      </rPr>
      <t>, 4, 7, 5</t>
    </r>
  </si>
  <si>
    <t>yes</t>
  </si>
  <si>
    <r>
      <t>3</t>
    </r>
    <r>
      <rPr>
        <sz val="10"/>
        <color theme="1"/>
        <rFont val="Arial"/>
        <family val="2"/>
      </rPr>
      <t xml:space="preserve">, </t>
    </r>
    <r>
      <rPr>
        <b/>
        <sz val="10"/>
        <color rgb="FFFBBC04"/>
        <rFont val="Arial"/>
        <family val="2"/>
      </rPr>
      <t>9</t>
    </r>
    <r>
      <rPr>
        <sz val="10"/>
        <color theme="1"/>
        <rFont val="Arial"/>
        <family val="2"/>
      </rPr>
      <t>, 7, 5, 1</t>
    </r>
  </si>
  <si>
    <t>5, 6, 4, 1, 2, 3</t>
  </si>
  <si>
    <r>
      <t xml:space="preserve">5, </t>
    </r>
    <r>
      <rPr>
        <b/>
        <sz val="10"/>
        <color rgb="FFFBBC04"/>
        <rFont val="Arial"/>
        <family val="2"/>
      </rPr>
      <t>6</t>
    </r>
    <r>
      <rPr>
        <sz val="10"/>
        <color theme="1"/>
        <rFont val="Arial"/>
        <family val="2"/>
      </rPr>
      <t xml:space="preserve">, </t>
    </r>
    <r>
      <rPr>
        <b/>
        <sz val="10"/>
        <color rgb="FFFBBC04"/>
        <rFont val="Arial"/>
        <family val="2"/>
      </rPr>
      <t>9</t>
    </r>
    <r>
      <rPr>
        <sz val="10"/>
        <color theme="1"/>
        <rFont val="Arial"/>
        <family val="2"/>
      </rPr>
      <t xml:space="preserve">, 1, 4, </t>
    </r>
    <r>
      <rPr>
        <b/>
        <sz val="10"/>
        <color rgb="FFFBBC04"/>
        <rFont val="Arial"/>
        <family val="2"/>
      </rPr>
      <t>3</t>
    </r>
    <r>
      <rPr>
        <sz val="10"/>
        <color theme="1"/>
        <rFont val="Arial"/>
        <family val="2"/>
      </rPr>
      <t>, 2, 7, 8</t>
    </r>
  </si>
  <si>
    <r>
      <t xml:space="preserve">4, </t>
    </r>
    <r>
      <rPr>
        <b/>
        <sz val="10"/>
        <color rgb="FFFBBC04"/>
        <rFont val="Arial"/>
        <family val="2"/>
      </rPr>
      <t>3</t>
    </r>
    <r>
      <rPr>
        <sz val="10"/>
        <color theme="1"/>
        <rFont val="Arial"/>
        <family val="2"/>
      </rPr>
      <t xml:space="preserve">, </t>
    </r>
    <r>
      <rPr>
        <b/>
        <sz val="10"/>
        <color rgb="FFFBBC04"/>
        <rFont val="Arial"/>
        <family val="2"/>
      </rPr>
      <t>6</t>
    </r>
    <r>
      <rPr>
        <sz val="10"/>
        <color theme="1"/>
        <rFont val="Arial"/>
        <family val="2"/>
      </rPr>
      <t>, 8, 1</t>
    </r>
  </si>
  <si>
    <r>
      <t xml:space="preserve">1, 2, </t>
    </r>
    <r>
      <rPr>
        <b/>
        <sz val="10"/>
        <color rgb="FFFBBC04"/>
        <rFont val="Arial"/>
        <family val="2"/>
      </rPr>
      <t>3</t>
    </r>
    <r>
      <rPr>
        <sz val="10"/>
        <color theme="1"/>
        <rFont val="Arial"/>
        <family val="2"/>
      </rPr>
      <t xml:space="preserve">, 4, 5, </t>
    </r>
    <r>
      <rPr>
        <b/>
        <sz val="10"/>
        <color rgb="FFFBBC04"/>
        <rFont val="Arial"/>
        <family val="2"/>
      </rPr>
      <t>6</t>
    </r>
    <r>
      <rPr>
        <sz val="10"/>
        <color theme="1"/>
        <rFont val="Arial"/>
        <family val="2"/>
      </rPr>
      <t xml:space="preserve">, 8, 7, </t>
    </r>
    <r>
      <rPr>
        <b/>
        <sz val="10"/>
        <color rgb="FFFBBC04"/>
        <rFont val="Arial"/>
        <family val="2"/>
      </rPr>
      <t>9</t>
    </r>
  </si>
  <si>
    <r>
      <t>3</t>
    </r>
    <r>
      <rPr>
        <sz val="10"/>
        <color theme="1"/>
        <rFont val="Arial"/>
        <family val="2"/>
      </rPr>
      <t xml:space="preserve">, </t>
    </r>
    <r>
      <rPr>
        <b/>
        <sz val="10"/>
        <color rgb="FFFBBC04"/>
        <rFont val="Arial"/>
        <family val="2"/>
      </rPr>
      <t>6</t>
    </r>
    <r>
      <rPr>
        <sz val="10"/>
        <color theme="1"/>
        <rFont val="Arial"/>
        <family val="2"/>
      </rPr>
      <t xml:space="preserve">, 2, </t>
    </r>
    <r>
      <rPr>
        <b/>
        <sz val="10"/>
        <color rgb="FFFBBC04"/>
        <rFont val="Arial"/>
        <family val="2"/>
      </rPr>
      <t>9</t>
    </r>
    <r>
      <rPr>
        <sz val="10"/>
        <color theme="1"/>
        <rFont val="Arial"/>
        <family val="2"/>
      </rPr>
      <t>, 8</t>
    </r>
  </si>
  <si>
    <t>After looking under the 1st 3 houses in the houses training task, he said, "Let me guess. This is a pattern... because x, x, star, x, x, star." In the houses learning task (blue smiley face), he said, "The yellow [orange] ones have no stars... some of the green ones don't have any stars like the one in the middle, but all the yellow [orange] ones don't have stars." In the purple smiley face one, he went sequentially, but said, "This one does not have star, this one does not have a star, this one has a star..." each time he selected a house</t>
  </si>
  <si>
    <t>1, 3, 6, 5, 4, 2</t>
  </si>
  <si>
    <r>
      <t>3</t>
    </r>
    <r>
      <rPr>
        <sz val="10"/>
        <color theme="1"/>
        <rFont val="Arial"/>
        <family val="2"/>
      </rPr>
      <t xml:space="preserve">, 5, </t>
    </r>
    <r>
      <rPr>
        <b/>
        <sz val="10"/>
        <color rgb="FFFBBC04"/>
        <rFont val="Arial"/>
        <family val="2"/>
      </rPr>
      <t>9</t>
    </r>
    <r>
      <rPr>
        <sz val="10"/>
        <color theme="1"/>
        <rFont val="Arial"/>
        <family val="2"/>
      </rPr>
      <t xml:space="preserve">, 7, </t>
    </r>
    <r>
      <rPr>
        <b/>
        <sz val="10"/>
        <color rgb="FFFBBC04"/>
        <rFont val="Arial"/>
        <family val="2"/>
      </rPr>
      <t>6</t>
    </r>
  </si>
  <si>
    <t>After all the houses were moved in the houses learning task, she said, "x, x,star..."x3. In the lightbulbs task, she said the lightbulbs were, "red, purple, purple..."x3</t>
  </si>
  <si>
    <r>
      <t xml:space="preserve">2, </t>
    </r>
    <r>
      <rPr>
        <b/>
        <sz val="10"/>
        <color rgb="FFFBBC04"/>
        <rFont val="Arial"/>
        <family val="2"/>
      </rPr>
      <t>3</t>
    </r>
    <r>
      <rPr>
        <sz val="10"/>
        <color theme="1"/>
        <rFont val="Arial"/>
        <family val="2"/>
      </rPr>
      <t xml:space="preserve">, 4, 5, </t>
    </r>
    <r>
      <rPr>
        <b/>
        <sz val="10"/>
        <color rgb="FFFBBC04"/>
        <rFont val="Arial"/>
        <family val="2"/>
      </rPr>
      <t>6</t>
    </r>
  </si>
  <si>
    <r>
      <t xml:space="preserve">1, 8, 4, </t>
    </r>
    <r>
      <rPr>
        <b/>
        <sz val="10"/>
        <color rgb="FFFBBC04"/>
        <rFont val="Arial"/>
        <family val="2"/>
      </rPr>
      <t>9</t>
    </r>
    <r>
      <rPr>
        <sz val="10"/>
        <color theme="1"/>
        <rFont val="Arial"/>
        <family val="2"/>
      </rPr>
      <t xml:space="preserve">, </t>
    </r>
    <r>
      <rPr>
        <b/>
        <sz val="10"/>
        <color rgb="FFFBBC04"/>
        <rFont val="Arial"/>
        <family val="2"/>
      </rPr>
      <t>6</t>
    </r>
  </si>
  <si>
    <t>After looking under the 1st 3 lightbulbs, she said, "Maybe it's [the star] is under the last one?" After seeing a star in lightbulb 9, she said, "Maybe there's one under the big lightbulb?"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</si>
</sst>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000000"/>
      <name val="Arial"/>
      <family val="2"/>
    </font>
    <font>
      <b/>
      <sz val="10"/>
      <color rgb="FFFBBC04"/>
      <name val="Arial"/>
      <family val="2"/>
    </font>
    <font>
      <b/>
      <sz val="10"/>
      <color theme="1"/>
      <name val="Arial"/>
      <family val="2"/>
    </font>
    <font>
      <b/>
      <i/>
      <sz val="10"/>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2E9"/>
        <bgColor indexed="64"/>
      </patternFill>
    </fill>
    <fill>
      <patternFill patternType="solid">
        <fgColor rgb="FFCFE2F3"/>
        <bgColor indexed="64"/>
      </patternFill>
    </fill>
    <fill>
      <patternFill patternType="solid">
        <fgColor rgb="FFCCCCCC"/>
        <bgColor indexed="64"/>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0" fillId="0" borderId="0"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18" fillId="0" borderId="15" xfId="0" applyFont="1" applyBorder="1" applyAlignment="1">
      <alignment horizontal="center" vertical="center"/>
    </xf>
    <xf numFmtId="0" fontId="19" fillId="0" borderId="15" xfId="0" applyFont="1" applyBorder="1" applyAlignment="1"/>
    <xf numFmtId="0" fontId="0" fillId="0" borderId="0" xfId="0" applyAlignment="1"/>
    <xf numFmtId="0" fontId="18" fillId="0" borderId="15" xfId="0" applyFont="1" applyBorder="1" applyAlignment="1">
      <alignment horizontal="center"/>
    </xf>
    <xf numFmtId="14" fontId="18" fillId="0" borderId="15" xfId="0" applyNumberFormat="1" applyFont="1" applyBorder="1" applyAlignment="1">
      <alignment horizontal="center"/>
    </xf>
    <xf numFmtId="0" fontId="20" fillId="0" borderId="15" xfId="0" applyFont="1" applyBorder="1" applyAlignment="1">
      <alignment horizontal="center"/>
    </xf>
    <xf numFmtId="0" fontId="19" fillId="0" borderId="15" xfId="0" applyFont="1" applyBorder="1" applyAlignment="1">
      <alignment horizontal="center"/>
    </xf>
    <xf numFmtId="0" fontId="19" fillId="33" borderId="15" xfId="0" applyFont="1" applyFill="1" applyBorder="1" applyAlignment="1"/>
    <xf numFmtId="0" fontId="19" fillId="33" borderId="15" xfId="0" applyFont="1" applyFill="1" applyBorder="1" applyAlignment="1">
      <alignment horizontal="center"/>
    </xf>
    <xf numFmtId="0" fontId="18" fillId="0" borderId="15" xfId="0" applyFont="1" applyBorder="1" applyAlignment="1"/>
    <xf numFmtId="14" fontId="19" fillId="0" borderId="15" xfId="0" applyNumberFormat="1" applyFont="1" applyBorder="1" applyAlignment="1">
      <alignment horizontal="center"/>
    </xf>
    <xf numFmtId="0" fontId="19" fillId="34" borderId="15" xfId="0" applyFont="1" applyFill="1" applyBorder="1" applyAlignment="1"/>
    <xf numFmtId="0" fontId="19" fillId="34" borderId="15" xfId="0" applyFont="1" applyFill="1" applyBorder="1" applyAlignment="1">
      <alignment horizontal="center"/>
    </xf>
    <xf numFmtId="0" fontId="21" fillId="0" borderId="15" xfId="0" applyFont="1" applyBorder="1" applyAlignment="1">
      <alignment horizontal="center"/>
    </xf>
    <xf numFmtId="16" fontId="18" fillId="33" borderId="15" xfId="0" applyNumberFormat="1" applyFont="1" applyFill="1" applyBorder="1" applyAlignment="1">
      <alignment horizontal="center"/>
    </xf>
    <xf numFmtId="0" fontId="19" fillId="35" borderId="15" xfId="0" applyFont="1" applyFill="1" applyBorder="1" applyAlignment="1"/>
    <xf numFmtId="0" fontId="18" fillId="35" borderId="15" xfId="0" applyFont="1" applyFill="1" applyBorder="1" applyAlignment="1"/>
    <xf numFmtId="0" fontId="18" fillId="33" borderId="15" xfId="0" applyFont="1" applyFill="1" applyBorder="1" applyAlignment="1">
      <alignment horizontal="center"/>
    </xf>
    <xf numFmtId="16" fontId="19" fillId="33" borderId="15" xfId="0" applyNumberFormat="1" applyFont="1" applyFill="1" applyBorder="1" applyAlignment="1">
      <alignment horizontal="center"/>
    </xf>
    <xf numFmtId="0" fontId="0" fillId="0" borderId="0" xfId="0" applyBorder="1" applyAlignment="1"/>
    <xf numFmtId="0" fontId="18" fillId="33" borderId="15" xfId="0" applyFont="1" applyFill="1" applyBorder="1" applyAlignment="1"/>
    <xf numFmtId="0" fontId="18" fillId="34" borderId="15" xfId="0" applyFont="1" applyFill="1" applyBorder="1" applyAlignment="1">
      <alignment horizontal="center"/>
    </xf>
    <xf numFmtId="0" fontId="20" fillId="36" borderId="15" xfId="0" applyFont="1" applyFill="1" applyBorder="1" applyAlignment="1">
      <alignment horizontal="center"/>
    </xf>
    <xf numFmtId="0" fontId="18" fillId="36" borderId="15"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Sheet1!$A$6</c:f>
              <c:strCache>
                <c:ptCount val="1"/>
                <c:pt idx="0">
                  <c:v>Demonstration</c:v>
                </c:pt>
              </c:strCache>
            </c:strRef>
          </c:tx>
          <c:spPr>
            <a:solidFill>
              <a:schemeClr val="accent1"/>
            </a:solidFill>
            <a:ln>
              <a:noFill/>
            </a:ln>
            <a:effectLst/>
          </c:spPr>
          <c:invertIfNegative val="0"/>
          <c:cat>
            <c:strRef>
              <c:f>Sheet1!$B$5:$E$5</c:f>
              <c:strCache>
                <c:ptCount val="4"/>
                <c:pt idx="0">
                  <c:v>ABB Pretest</c:v>
                </c:pt>
                <c:pt idx="1">
                  <c:v>AAB Pretest</c:v>
                </c:pt>
                <c:pt idx="2">
                  <c:v>ABB Posttest</c:v>
                </c:pt>
                <c:pt idx="3">
                  <c:v>AAB Posttest</c:v>
                </c:pt>
              </c:strCache>
            </c:strRef>
          </c:cat>
          <c:val>
            <c:numRef>
              <c:f>Sheet1!$B$6:$E$6</c:f>
              <c:numCache>
                <c:formatCode>General</c:formatCode>
                <c:ptCount val="4"/>
                <c:pt idx="0">
                  <c:v>0.9</c:v>
                </c:pt>
                <c:pt idx="1">
                  <c:v>0</c:v>
                </c:pt>
                <c:pt idx="2">
                  <c:v>0</c:v>
                </c:pt>
                <c:pt idx="3">
                  <c:v>0</c:v>
                </c:pt>
              </c:numCache>
            </c:numRef>
          </c:val>
          <c:extLst>
            <c:ext xmlns:c16="http://schemas.microsoft.com/office/drawing/2014/chart" uri="{C3380CC4-5D6E-409C-BE32-E72D297353CC}">
              <c16:uniqueId val="{00000000-1BCD-4F5C-8334-E1FD27CDEB81}"/>
            </c:ext>
          </c:extLst>
        </c:ser>
        <c:ser>
          <c:idx val="1"/>
          <c:order val="1"/>
          <c:tx>
            <c:strRef>
              <c:f>Sheet1!$A$7</c:f>
              <c:strCache>
                <c:ptCount val="1"/>
                <c:pt idx="0">
                  <c:v>Exploration</c:v>
                </c:pt>
              </c:strCache>
            </c:strRef>
          </c:tx>
          <c:spPr>
            <a:solidFill>
              <a:srgbClr val="C00000"/>
            </a:solidFill>
            <a:ln>
              <a:noFill/>
            </a:ln>
            <a:effectLst/>
          </c:spPr>
          <c:invertIfNegative val="0"/>
          <c:cat>
            <c:strRef>
              <c:f>Sheet1!$B$5:$E$5</c:f>
              <c:strCache>
                <c:ptCount val="4"/>
                <c:pt idx="0">
                  <c:v>ABB Pretest</c:v>
                </c:pt>
                <c:pt idx="1">
                  <c:v>AAB Pretest</c:v>
                </c:pt>
                <c:pt idx="2">
                  <c:v>ABB Posttest</c:v>
                </c:pt>
                <c:pt idx="3">
                  <c:v>AAB Posttest</c:v>
                </c:pt>
              </c:strCache>
            </c:strRef>
          </c:cat>
          <c:val>
            <c:numRef>
              <c:f>Sheet1!$B$7:$E$7</c:f>
              <c:numCache>
                <c:formatCode>General</c:formatCode>
                <c:ptCount val="4"/>
                <c:pt idx="0">
                  <c:v>0.9</c:v>
                </c:pt>
                <c:pt idx="1">
                  <c:v>0</c:v>
                </c:pt>
                <c:pt idx="2">
                  <c:v>0</c:v>
                </c:pt>
                <c:pt idx="3">
                  <c:v>0</c:v>
                </c:pt>
              </c:numCache>
            </c:numRef>
          </c:val>
          <c:extLst>
            <c:ext xmlns:c16="http://schemas.microsoft.com/office/drawing/2014/chart" uri="{C3380CC4-5D6E-409C-BE32-E72D297353CC}">
              <c16:uniqueId val="{00000001-1BCD-4F5C-8334-E1FD27CDEB81}"/>
            </c:ext>
          </c:extLst>
        </c:ser>
        <c:dLbls>
          <c:showLegendKey val="0"/>
          <c:showVal val="0"/>
          <c:showCatName val="0"/>
          <c:showSerName val="0"/>
          <c:showPercent val="0"/>
          <c:showBubbleSize val="0"/>
        </c:dLbls>
        <c:gapWidth val="219"/>
        <c:overlap val="-27"/>
        <c:axId val="528611320"/>
        <c:axId val="528614200"/>
      </c:barChart>
      <c:catAx>
        <c:axId val="528611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Avenir Next LT Pro Light" panose="020B0304020202020204" pitchFamily="34" charset="0"/>
                <a:ea typeface="+mn-ea"/>
                <a:cs typeface="+mn-cs"/>
              </a:defRPr>
            </a:pPr>
            <a:endParaRPr lang="en-US"/>
          </a:p>
        </c:txPr>
        <c:crossAx val="528614200"/>
        <c:crosses val="autoZero"/>
        <c:auto val="1"/>
        <c:lblAlgn val="ctr"/>
        <c:lblOffset val="100"/>
        <c:noMultiLvlLbl val="0"/>
      </c:catAx>
      <c:valAx>
        <c:axId val="52861420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Avenir Next LT Pro Light" panose="020B0304020202020204" pitchFamily="34" charset="0"/>
                    <a:ea typeface="+mn-ea"/>
                    <a:cs typeface="+mn-cs"/>
                  </a:defRPr>
                </a:pPr>
                <a:r>
                  <a:rPr lang="en-US" sz="1400">
                    <a:solidFill>
                      <a:sysClr val="windowText" lastClr="000000"/>
                    </a:solidFill>
                    <a:latin typeface="Avenir Next LT Pro Light" panose="020B0304020202020204" pitchFamily="34" charset="0"/>
                  </a:rPr>
                  <a:t>Proportion</a:t>
                </a:r>
                <a:r>
                  <a:rPr lang="en-US" sz="1400" baseline="0">
                    <a:solidFill>
                      <a:sysClr val="windowText" lastClr="000000"/>
                    </a:solidFill>
                    <a:latin typeface="Avenir Next LT Pro Light" panose="020B0304020202020204" pitchFamily="34" charset="0"/>
                  </a:rPr>
                  <a:t> Correct</a:t>
                </a:r>
                <a:endParaRPr lang="en-US" sz="1400">
                  <a:solidFill>
                    <a:sysClr val="windowText" lastClr="000000"/>
                  </a:solidFill>
                  <a:latin typeface="Avenir Next LT Pro Light" panose="020B0304020202020204" pitchFamily="34" charset="0"/>
                </a:endParaRPr>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Avenir Next LT Pro Light" panose="020B0304020202020204"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Avenir Next LT Pro Light" panose="020B0304020202020204" pitchFamily="34" charset="0"/>
                <a:ea typeface="+mn-ea"/>
                <a:cs typeface="+mn-cs"/>
              </a:defRPr>
            </a:pPr>
            <a:endParaRPr lang="en-US"/>
          </a:p>
        </c:txPr>
        <c:crossAx val="528611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Avenir Next LT Pro Light" panose="020B03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Sheet1!$A$10</c:f>
              <c:strCache>
                <c:ptCount val="1"/>
                <c:pt idx="0">
                  <c:v>Demonstration</c:v>
                </c:pt>
              </c:strCache>
            </c:strRef>
          </c:tx>
          <c:spPr>
            <a:solidFill>
              <a:schemeClr val="accent1"/>
            </a:solidFill>
            <a:ln>
              <a:noFill/>
            </a:ln>
            <a:effectLst/>
          </c:spPr>
          <c:invertIfNegative val="0"/>
          <c:cat>
            <c:strRef>
              <c:f>Sheet1!$B$9:$D$9</c:f>
              <c:strCache>
                <c:ptCount val="3"/>
                <c:pt idx="0">
                  <c:v>4yo</c:v>
                </c:pt>
                <c:pt idx="1">
                  <c:v>5yo</c:v>
                </c:pt>
                <c:pt idx="2">
                  <c:v>6yo</c:v>
                </c:pt>
              </c:strCache>
            </c:strRef>
          </c:cat>
          <c:val>
            <c:numRef>
              <c:f>Sheet1!$B$10:$D$10</c:f>
              <c:numCache>
                <c:formatCode>General</c:formatCode>
                <c:ptCount val="3"/>
                <c:pt idx="0">
                  <c:v>0</c:v>
                </c:pt>
                <c:pt idx="1">
                  <c:v>0</c:v>
                </c:pt>
                <c:pt idx="2">
                  <c:v>0</c:v>
                </c:pt>
              </c:numCache>
            </c:numRef>
          </c:val>
          <c:extLst>
            <c:ext xmlns:c16="http://schemas.microsoft.com/office/drawing/2014/chart" uri="{C3380CC4-5D6E-409C-BE32-E72D297353CC}">
              <c16:uniqueId val="{00000000-B17A-418D-959C-9A852AC57C2D}"/>
            </c:ext>
          </c:extLst>
        </c:ser>
        <c:ser>
          <c:idx val="1"/>
          <c:order val="1"/>
          <c:tx>
            <c:strRef>
              <c:f>Sheet1!$A$11</c:f>
              <c:strCache>
                <c:ptCount val="1"/>
                <c:pt idx="0">
                  <c:v>Exploration</c:v>
                </c:pt>
              </c:strCache>
            </c:strRef>
          </c:tx>
          <c:spPr>
            <a:solidFill>
              <a:srgbClr val="C00000"/>
            </a:solidFill>
            <a:ln>
              <a:noFill/>
            </a:ln>
            <a:effectLst/>
          </c:spPr>
          <c:invertIfNegative val="0"/>
          <c:cat>
            <c:strRef>
              <c:f>Sheet1!$B$9:$D$9</c:f>
              <c:strCache>
                <c:ptCount val="3"/>
                <c:pt idx="0">
                  <c:v>4yo</c:v>
                </c:pt>
                <c:pt idx="1">
                  <c:v>5yo</c:v>
                </c:pt>
                <c:pt idx="2">
                  <c:v>6yo</c:v>
                </c:pt>
              </c:strCache>
            </c:strRef>
          </c:cat>
          <c:val>
            <c:numRef>
              <c:f>Sheet1!$B$11:$D$11</c:f>
              <c:numCache>
                <c:formatCode>General</c:formatCode>
                <c:ptCount val="3"/>
                <c:pt idx="0">
                  <c:v>0</c:v>
                </c:pt>
                <c:pt idx="1">
                  <c:v>0</c:v>
                </c:pt>
                <c:pt idx="2">
                  <c:v>0</c:v>
                </c:pt>
              </c:numCache>
            </c:numRef>
          </c:val>
          <c:extLst>
            <c:ext xmlns:c16="http://schemas.microsoft.com/office/drawing/2014/chart" uri="{C3380CC4-5D6E-409C-BE32-E72D297353CC}">
              <c16:uniqueId val="{00000001-B17A-418D-959C-9A852AC57C2D}"/>
            </c:ext>
          </c:extLst>
        </c:ser>
        <c:dLbls>
          <c:showLegendKey val="0"/>
          <c:showVal val="0"/>
          <c:showCatName val="0"/>
          <c:showSerName val="0"/>
          <c:showPercent val="0"/>
          <c:showBubbleSize val="0"/>
        </c:dLbls>
        <c:gapWidth val="219"/>
        <c:overlap val="-27"/>
        <c:axId val="523009336"/>
        <c:axId val="523011896"/>
      </c:barChart>
      <c:catAx>
        <c:axId val="523009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Avenir Next LT Pro Light" panose="020B0304020202020204" pitchFamily="34" charset="0"/>
                <a:ea typeface="+mn-ea"/>
                <a:cs typeface="+mn-cs"/>
              </a:defRPr>
            </a:pPr>
            <a:endParaRPr lang="en-US"/>
          </a:p>
        </c:txPr>
        <c:crossAx val="523011896"/>
        <c:crosses val="autoZero"/>
        <c:auto val="1"/>
        <c:lblAlgn val="ctr"/>
        <c:lblOffset val="100"/>
        <c:noMultiLvlLbl val="0"/>
      </c:catAx>
      <c:valAx>
        <c:axId val="523011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Avenir Next LT Pro Light" panose="020B0304020202020204" pitchFamily="34" charset="0"/>
                    <a:ea typeface="+mn-ea"/>
                    <a:cs typeface="+mn-cs"/>
                  </a:defRPr>
                </a:pPr>
                <a:r>
                  <a:rPr lang="en-US" sz="1400">
                    <a:solidFill>
                      <a:sysClr val="windowText" lastClr="000000"/>
                    </a:solidFill>
                    <a:latin typeface="Avenir Next LT Pro Light" panose="020B0304020202020204" pitchFamily="34" charset="0"/>
                  </a:rPr>
                  <a:t>Average # of Stars Found</a:t>
                </a:r>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Avenir Next LT Pro Light" panose="020B0304020202020204"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Avenir Next LT Pro Light" panose="020B0304020202020204" pitchFamily="34" charset="0"/>
                <a:ea typeface="+mn-ea"/>
                <a:cs typeface="+mn-cs"/>
              </a:defRPr>
            </a:pPr>
            <a:endParaRPr lang="en-US"/>
          </a:p>
        </c:txPr>
        <c:crossAx val="523009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venir Next LT Pro Light" panose="020B03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Sheet1!$A$18</c:f>
              <c:strCache>
                <c:ptCount val="1"/>
                <c:pt idx="0">
                  <c:v>Demonstration</c:v>
                </c:pt>
              </c:strCache>
            </c:strRef>
          </c:tx>
          <c:spPr>
            <a:solidFill>
              <a:schemeClr val="accent1"/>
            </a:solidFill>
            <a:ln>
              <a:noFill/>
            </a:ln>
            <a:effectLst/>
          </c:spPr>
          <c:invertIfNegative val="0"/>
          <c:cat>
            <c:multiLvlStrRef>
              <c:f>Sheet1!$B$16:$M$17</c:f>
              <c:multiLvlStrCache>
                <c:ptCount val="12"/>
                <c:lvl>
                  <c:pt idx="0">
                    <c:v>4yo</c:v>
                  </c:pt>
                  <c:pt idx="1">
                    <c:v>5yo</c:v>
                  </c:pt>
                  <c:pt idx="2">
                    <c:v>6yo</c:v>
                  </c:pt>
                  <c:pt idx="3">
                    <c:v>4yo</c:v>
                  </c:pt>
                  <c:pt idx="4">
                    <c:v>5yo</c:v>
                  </c:pt>
                  <c:pt idx="5">
                    <c:v>6yo</c:v>
                  </c:pt>
                  <c:pt idx="6">
                    <c:v>4yo</c:v>
                  </c:pt>
                  <c:pt idx="7">
                    <c:v>5yo</c:v>
                  </c:pt>
                  <c:pt idx="8">
                    <c:v>6yo</c:v>
                  </c:pt>
                  <c:pt idx="9">
                    <c:v>4yo</c:v>
                  </c:pt>
                  <c:pt idx="10">
                    <c:v>5yo</c:v>
                  </c:pt>
                  <c:pt idx="11">
                    <c:v>6yo</c:v>
                  </c:pt>
                </c:lvl>
                <c:lvl>
                  <c:pt idx="0">
                    <c:v>abb pre</c:v>
                  </c:pt>
                  <c:pt idx="3">
                    <c:v>abb post</c:v>
                  </c:pt>
                  <c:pt idx="6">
                    <c:v>aab pre</c:v>
                  </c:pt>
                  <c:pt idx="9">
                    <c:v>aab post</c:v>
                  </c:pt>
                </c:lvl>
              </c:multiLvlStrCache>
            </c:multiLvlStrRef>
          </c:cat>
          <c:val>
            <c:numRef>
              <c:f>Sheet1!$B$18:$M$18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D6DB-44B9-B6C2-EBFEA9946C2E}"/>
            </c:ext>
          </c:extLst>
        </c:ser>
        <c:ser>
          <c:idx val="1"/>
          <c:order val="1"/>
          <c:tx>
            <c:strRef>
              <c:f>Sheet1!$A$19</c:f>
              <c:strCache>
                <c:ptCount val="1"/>
                <c:pt idx="0">
                  <c:v>Exploration</c:v>
                </c:pt>
              </c:strCache>
            </c:strRef>
          </c:tx>
          <c:spPr>
            <a:solidFill>
              <a:schemeClr val="accent2"/>
            </a:solidFill>
            <a:ln>
              <a:noFill/>
            </a:ln>
            <a:effectLst/>
          </c:spPr>
          <c:invertIfNegative val="0"/>
          <c:cat>
            <c:multiLvlStrRef>
              <c:f>Sheet1!$B$16:$M$17</c:f>
              <c:multiLvlStrCache>
                <c:ptCount val="12"/>
                <c:lvl>
                  <c:pt idx="0">
                    <c:v>4yo</c:v>
                  </c:pt>
                  <c:pt idx="1">
                    <c:v>5yo</c:v>
                  </c:pt>
                  <c:pt idx="2">
                    <c:v>6yo</c:v>
                  </c:pt>
                  <c:pt idx="3">
                    <c:v>4yo</c:v>
                  </c:pt>
                  <c:pt idx="4">
                    <c:v>5yo</c:v>
                  </c:pt>
                  <c:pt idx="5">
                    <c:v>6yo</c:v>
                  </c:pt>
                  <c:pt idx="6">
                    <c:v>4yo</c:v>
                  </c:pt>
                  <c:pt idx="7">
                    <c:v>5yo</c:v>
                  </c:pt>
                  <c:pt idx="8">
                    <c:v>6yo</c:v>
                  </c:pt>
                  <c:pt idx="9">
                    <c:v>4yo</c:v>
                  </c:pt>
                  <c:pt idx="10">
                    <c:v>5yo</c:v>
                  </c:pt>
                  <c:pt idx="11">
                    <c:v>6yo</c:v>
                  </c:pt>
                </c:lvl>
                <c:lvl>
                  <c:pt idx="0">
                    <c:v>abb pre</c:v>
                  </c:pt>
                  <c:pt idx="3">
                    <c:v>abb post</c:v>
                  </c:pt>
                  <c:pt idx="6">
                    <c:v>aab pre</c:v>
                  </c:pt>
                  <c:pt idx="9">
                    <c:v>aab post</c:v>
                  </c:pt>
                </c:lvl>
              </c:multiLvlStrCache>
            </c:multiLvlStrRef>
          </c:cat>
          <c:val>
            <c:numRef>
              <c:f>Sheet1!$B$19:$M$19</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D6DB-44B9-B6C2-EBFEA9946C2E}"/>
            </c:ext>
          </c:extLst>
        </c:ser>
        <c:dLbls>
          <c:showLegendKey val="0"/>
          <c:showVal val="0"/>
          <c:showCatName val="0"/>
          <c:showSerName val="0"/>
          <c:showPercent val="0"/>
          <c:showBubbleSize val="0"/>
        </c:dLbls>
        <c:gapWidth val="219"/>
        <c:overlap val="-27"/>
        <c:axId val="579622608"/>
        <c:axId val="579623248"/>
      </c:barChart>
      <c:catAx>
        <c:axId val="57962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623248"/>
        <c:crosses val="autoZero"/>
        <c:auto val="1"/>
        <c:lblAlgn val="ctr"/>
        <c:lblOffset val="100"/>
        <c:noMultiLvlLbl val="0"/>
      </c:catAx>
      <c:valAx>
        <c:axId val="57962324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622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Sheet1!$A$44</c:f>
              <c:strCache>
                <c:ptCount val="1"/>
                <c:pt idx="0">
                  <c:v>0 stars</c:v>
                </c:pt>
              </c:strCache>
            </c:strRef>
          </c:tx>
          <c:spPr>
            <a:solidFill>
              <a:schemeClr val="accent1"/>
            </a:solidFill>
            <a:ln>
              <a:noFill/>
            </a:ln>
            <a:effectLst/>
          </c:spPr>
          <c:invertIfNegative val="0"/>
          <c:cat>
            <c:multiLvlStrRef>
              <c:f>Sheet1!$B$42:$G$43</c:f>
              <c:multiLvlStrCache>
                <c:ptCount val="6"/>
                <c:lvl>
                  <c:pt idx="0">
                    <c:v>4yo</c:v>
                  </c:pt>
                  <c:pt idx="1">
                    <c:v>5yo</c:v>
                  </c:pt>
                  <c:pt idx="2">
                    <c:v>6yo</c:v>
                  </c:pt>
                  <c:pt idx="3">
                    <c:v>4yo</c:v>
                  </c:pt>
                  <c:pt idx="4">
                    <c:v>5yo</c:v>
                  </c:pt>
                  <c:pt idx="5">
                    <c:v>6yo</c:v>
                  </c:pt>
                </c:lvl>
                <c:lvl>
                  <c:pt idx="0">
                    <c:v>Demonstration</c:v>
                  </c:pt>
                  <c:pt idx="3">
                    <c:v>Exploration</c:v>
                  </c:pt>
                </c:lvl>
              </c:multiLvlStrCache>
            </c:multiLvlStrRef>
          </c:cat>
          <c:val>
            <c:numRef>
              <c:f>Sheet1!$B$44:$G$44</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63E8-4C2D-ACD7-BB998A182457}"/>
            </c:ext>
          </c:extLst>
        </c:ser>
        <c:ser>
          <c:idx val="1"/>
          <c:order val="1"/>
          <c:tx>
            <c:strRef>
              <c:f>Sheet1!$A$45</c:f>
              <c:strCache>
                <c:ptCount val="1"/>
                <c:pt idx="0">
                  <c:v>1 star</c:v>
                </c:pt>
              </c:strCache>
            </c:strRef>
          </c:tx>
          <c:spPr>
            <a:solidFill>
              <a:schemeClr val="accent2"/>
            </a:solidFill>
            <a:ln>
              <a:noFill/>
            </a:ln>
            <a:effectLst/>
          </c:spPr>
          <c:invertIfNegative val="0"/>
          <c:cat>
            <c:multiLvlStrRef>
              <c:f>Sheet1!$B$42:$G$43</c:f>
              <c:multiLvlStrCache>
                <c:ptCount val="6"/>
                <c:lvl>
                  <c:pt idx="0">
                    <c:v>4yo</c:v>
                  </c:pt>
                  <c:pt idx="1">
                    <c:v>5yo</c:v>
                  </c:pt>
                  <c:pt idx="2">
                    <c:v>6yo</c:v>
                  </c:pt>
                  <c:pt idx="3">
                    <c:v>4yo</c:v>
                  </c:pt>
                  <c:pt idx="4">
                    <c:v>5yo</c:v>
                  </c:pt>
                  <c:pt idx="5">
                    <c:v>6yo</c:v>
                  </c:pt>
                </c:lvl>
                <c:lvl>
                  <c:pt idx="0">
                    <c:v>Demonstration</c:v>
                  </c:pt>
                  <c:pt idx="3">
                    <c:v>Exploration</c:v>
                  </c:pt>
                </c:lvl>
              </c:multiLvlStrCache>
            </c:multiLvlStrRef>
          </c:cat>
          <c:val>
            <c:numRef>
              <c:f>Sheet1!$B$45:$G$45</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63E8-4C2D-ACD7-BB998A182457}"/>
            </c:ext>
          </c:extLst>
        </c:ser>
        <c:ser>
          <c:idx val="2"/>
          <c:order val="2"/>
          <c:tx>
            <c:strRef>
              <c:f>Sheet1!$A$46</c:f>
              <c:strCache>
                <c:ptCount val="1"/>
                <c:pt idx="0">
                  <c:v>2 stars</c:v>
                </c:pt>
              </c:strCache>
            </c:strRef>
          </c:tx>
          <c:spPr>
            <a:solidFill>
              <a:schemeClr val="accent6">
                <a:lumMod val="75000"/>
              </a:schemeClr>
            </a:solidFill>
            <a:ln>
              <a:noFill/>
            </a:ln>
            <a:effectLst/>
          </c:spPr>
          <c:invertIfNegative val="0"/>
          <c:cat>
            <c:multiLvlStrRef>
              <c:f>Sheet1!$B$42:$G$43</c:f>
              <c:multiLvlStrCache>
                <c:ptCount val="6"/>
                <c:lvl>
                  <c:pt idx="0">
                    <c:v>4yo</c:v>
                  </c:pt>
                  <c:pt idx="1">
                    <c:v>5yo</c:v>
                  </c:pt>
                  <c:pt idx="2">
                    <c:v>6yo</c:v>
                  </c:pt>
                  <c:pt idx="3">
                    <c:v>4yo</c:v>
                  </c:pt>
                  <c:pt idx="4">
                    <c:v>5yo</c:v>
                  </c:pt>
                  <c:pt idx="5">
                    <c:v>6yo</c:v>
                  </c:pt>
                </c:lvl>
                <c:lvl>
                  <c:pt idx="0">
                    <c:v>Demonstration</c:v>
                  </c:pt>
                  <c:pt idx="3">
                    <c:v>Exploration</c:v>
                  </c:pt>
                </c:lvl>
              </c:multiLvlStrCache>
            </c:multiLvlStrRef>
          </c:cat>
          <c:val>
            <c:numRef>
              <c:f>Sheet1!$B$46:$G$46</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63E8-4C2D-ACD7-BB998A182457}"/>
            </c:ext>
          </c:extLst>
        </c:ser>
        <c:ser>
          <c:idx val="3"/>
          <c:order val="3"/>
          <c:tx>
            <c:strRef>
              <c:f>Sheet1!$A$47</c:f>
              <c:strCache>
                <c:ptCount val="1"/>
                <c:pt idx="0">
                  <c:v>3 stars</c:v>
                </c:pt>
              </c:strCache>
            </c:strRef>
          </c:tx>
          <c:spPr>
            <a:solidFill>
              <a:schemeClr val="accent4"/>
            </a:solidFill>
            <a:ln>
              <a:noFill/>
            </a:ln>
            <a:effectLst/>
          </c:spPr>
          <c:invertIfNegative val="0"/>
          <c:cat>
            <c:multiLvlStrRef>
              <c:f>Sheet1!$B$42:$G$43</c:f>
              <c:multiLvlStrCache>
                <c:ptCount val="6"/>
                <c:lvl>
                  <c:pt idx="0">
                    <c:v>4yo</c:v>
                  </c:pt>
                  <c:pt idx="1">
                    <c:v>5yo</c:v>
                  </c:pt>
                  <c:pt idx="2">
                    <c:v>6yo</c:v>
                  </c:pt>
                  <c:pt idx="3">
                    <c:v>4yo</c:v>
                  </c:pt>
                  <c:pt idx="4">
                    <c:v>5yo</c:v>
                  </c:pt>
                  <c:pt idx="5">
                    <c:v>6yo</c:v>
                  </c:pt>
                </c:lvl>
                <c:lvl>
                  <c:pt idx="0">
                    <c:v>Demonstration</c:v>
                  </c:pt>
                  <c:pt idx="3">
                    <c:v>Exploration</c:v>
                  </c:pt>
                </c:lvl>
              </c:multiLvlStrCache>
            </c:multiLvlStrRef>
          </c:cat>
          <c:val>
            <c:numRef>
              <c:f>Sheet1!$B$47:$G$47</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63E8-4C2D-ACD7-BB998A182457}"/>
            </c:ext>
          </c:extLst>
        </c:ser>
        <c:dLbls>
          <c:showLegendKey val="0"/>
          <c:showVal val="0"/>
          <c:showCatName val="0"/>
          <c:showSerName val="0"/>
          <c:showPercent val="0"/>
          <c:showBubbleSize val="0"/>
        </c:dLbls>
        <c:gapWidth val="150"/>
        <c:overlap val="100"/>
        <c:axId val="585248888"/>
        <c:axId val="585249208"/>
      </c:barChart>
      <c:catAx>
        <c:axId val="585248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Avenir Next LT Pro Light" panose="020B0304020202020204" pitchFamily="34" charset="0"/>
                <a:ea typeface="+mn-ea"/>
                <a:cs typeface="+mn-cs"/>
              </a:defRPr>
            </a:pPr>
            <a:endParaRPr lang="en-US"/>
          </a:p>
        </c:txPr>
        <c:crossAx val="585249208"/>
        <c:crosses val="autoZero"/>
        <c:auto val="1"/>
        <c:lblAlgn val="ctr"/>
        <c:lblOffset val="100"/>
        <c:noMultiLvlLbl val="0"/>
      </c:catAx>
      <c:valAx>
        <c:axId val="5852492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Avenir Next LT Pro Light" panose="020B0304020202020204" pitchFamily="34" charset="0"/>
                <a:ea typeface="+mn-ea"/>
                <a:cs typeface="+mn-cs"/>
              </a:defRPr>
            </a:pPr>
            <a:endParaRPr lang="en-US"/>
          </a:p>
        </c:txPr>
        <c:crossAx val="585248888"/>
        <c:crosses val="autoZero"/>
        <c:crossBetween val="between"/>
        <c:majorUnit val="0.1"/>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Avenir Next LT Pro Light" panose="020B03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Sheet2!$B$11:$B$12</c:f>
              <c:strCache>
                <c:ptCount val="2"/>
                <c:pt idx="0">
                  <c:v>Demonstration</c:v>
                </c:pt>
                <c:pt idx="1">
                  <c:v>4yo</c:v>
                </c:pt>
              </c:strCache>
            </c:strRef>
          </c:tx>
          <c:spPr>
            <a:solidFill>
              <a:schemeClr val="accent1"/>
            </a:solidFill>
            <a:ln>
              <a:noFill/>
            </a:ln>
            <a:effectLst/>
          </c:spPr>
          <c:invertIfNegative val="0"/>
          <c:cat>
            <c:strRef>
              <c:f>Sheet2!$A$13:$A$18</c:f>
              <c:strCache>
                <c:ptCount val="6"/>
                <c:pt idx="0">
                  <c:v>randomexp</c:v>
                </c:pt>
                <c:pt idx="1">
                  <c:v>exploit</c:v>
                </c:pt>
                <c:pt idx="2">
                  <c:v>semiseq</c:v>
                </c:pt>
                <c:pt idx="3">
                  <c:v>bigonly</c:v>
                </c:pt>
                <c:pt idx="4">
                  <c:v>seq</c:v>
                </c:pt>
                <c:pt idx="5">
                  <c:v>backseq</c:v>
                </c:pt>
              </c:strCache>
            </c:strRef>
          </c:cat>
          <c:val>
            <c:numRef>
              <c:f>Sheet2!$B$13:$B$18</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7095-42FC-9BBF-088CB5E6CB59}"/>
            </c:ext>
          </c:extLst>
        </c:ser>
        <c:ser>
          <c:idx val="1"/>
          <c:order val="1"/>
          <c:tx>
            <c:strRef>
              <c:f>Sheet2!$C$11:$C$12</c:f>
              <c:strCache>
                <c:ptCount val="2"/>
                <c:pt idx="0">
                  <c:v>Demonstration</c:v>
                </c:pt>
                <c:pt idx="1">
                  <c:v>5yo</c:v>
                </c:pt>
              </c:strCache>
            </c:strRef>
          </c:tx>
          <c:spPr>
            <a:solidFill>
              <a:schemeClr val="accent2"/>
            </a:solidFill>
            <a:ln>
              <a:noFill/>
            </a:ln>
            <a:effectLst/>
          </c:spPr>
          <c:invertIfNegative val="0"/>
          <c:cat>
            <c:strRef>
              <c:f>Sheet2!$A$13:$A$18</c:f>
              <c:strCache>
                <c:ptCount val="6"/>
                <c:pt idx="0">
                  <c:v>randomexp</c:v>
                </c:pt>
                <c:pt idx="1">
                  <c:v>exploit</c:v>
                </c:pt>
                <c:pt idx="2">
                  <c:v>semiseq</c:v>
                </c:pt>
                <c:pt idx="3">
                  <c:v>bigonly</c:v>
                </c:pt>
                <c:pt idx="4">
                  <c:v>seq</c:v>
                </c:pt>
                <c:pt idx="5">
                  <c:v>backseq</c:v>
                </c:pt>
              </c:strCache>
            </c:strRef>
          </c:cat>
          <c:val>
            <c:numRef>
              <c:f>Sheet2!$C$13:$C$18</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7095-42FC-9BBF-088CB5E6CB59}"/>
            </c:ext>
          </c:extLst>
        </c:ser>
        <c:ser>
          <c:idx val="2"/>
          <c:order val="2"/>
          <c:tx>
            <c:strRef>
              <c:f>Sheet2!$D$11:$D$12</c:f>
              <c:strCache>
                <c:ptCount val="2"/>
                <c:pt idx="0">
                  <c:v>Demonstration</c:v>
                </c:pt>
                <c:pt idx="1">
                  <c:v>6yo</c:v>
                </c:pt>
              </c:strCache>
            </c:strRef>
          </c:tx>
          <c:spPr>
            <a:solidFill>
              <a:schemeClr val="accent3"/>
            </a:solidFill>
            <a:ln>
              <a:noFill/>
            </a:ln>
            <a:effectLst/>
          </c:spPr>
          <c:invertIfNegative val="0"/>
          <c:cat>
            <c:strRef>
              <c:f>Sheet2!$A$13:$A$18</c:f>
              <c:strCache>
                <c:ptCount val="6"/>
                <c:pt idx="0">
                  <c:v>randomexp</c:v>
                </c:pt>
                <c:pt idx="1">
                  <c:v>exploit</c:v>
                </c:pt>
                <c:pt idx="2">
                  <c:v>semiseq</c:v>
                </c:pt>
                <c:pt idx="3">
                  <c:v>bigonly</c:v>
                </c:pt>
                <c:pt idx="4">
                  <c:v>seq</c:v>
                </c:pt>
                <c:pt idx="5">
                  <c:v>backseq</c:v>
                </c:pt>
              </c:strCache>
            </c:strRef>
          </c:cat>
          <c:val>
            <c:numRef>
              <c:f>Sheet2!$D$13:$D$18</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7095-42FC-9BBF-088CB5E6CB59}"/>
            </c:ext>
          </c:extLst>
        </c:ser>
        <c:dLbls>
          <c:showLegendKey val="0"/>
          <c:showVal val="0"/>
          <c:showCatName val="0"/>
          <c:showSerName val="0"/>
          <c:showPercent val="0"/>
          <c:showBubbleSize val="0"/>
        </c:dLbls>
        <c:gapWidth val="150"/>
        <c:overlap val="100"/>
        <c:axId val="515778256"/>
        <c:axId val="515781136"/>
      </c:barChart>
      <c:catAx>
        <c:axId val="515778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81136"/>
        <c:crosses val="autoZero"/>
        <c:auto val="1"/>
        <c:lblAlgn val="ctr"/>
        <c:lblOffset val="100"/>
        <c:noMultiLvlLbl val="0"/>
      </c:catAx>
      <c:valAx>
        <c:axId val="51578113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78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Sheet2!$E$11:$E$12</c:f>
              <c:strCache>
                <c:ptCount val="2"/>
                <c:pt idx="0">
                  <c:v>Exploration</c:v>
                </c:pt>
                <c:pt idx="1">
                  <c:v>4yo</c:v>
                </c:pt>
              </c:strCache>
            </c:strRef>
          </c:tx>
          <c:spPr>
            <a:solidFill>
              <a:schemeClr val="accent1"/>
            </a:solidFill>
            <a:ln>
              <a:noFill/>
            </a:ln>
            <a:effectLst/>
          </c:spPr>
          <c:invertIfNegative val="0"/>
          <c:val>
            <c:numRef>
              <c:f>Sheet2!$E$13:$E$18</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EA75-4B11-944B-F1F6DCF5D798}"/>
            </c:ext>
          </c:extLst>
        </c:ser>
        <c:ser>
          <c:idx val="1"/>
          <c:order val="1"/>
          <c:tx>
            <c:strRef>
              <c:f>Sheet2!$F$11:$F$12</c:f>
              <c:strCache>
                <c:ptCount val="2"/>
                <c:pt idx="0">
                  <c:v>Exploration</c:v>
                </c:pt>
                <c:pt idx="1">
                  <c:v>5yo</c:v>
                </c:pt>
              </c:strCache>
            </c:strRef>
          </c:tx>
          <c:spPr>
            <a:solidFill>
              <a:schemeClr val="accent2"/>
            </a:solidFill>
            <a:ln>
              <a:noFill/>
            </a:ln>
            <a:effectLst/>
          </c:spPr>
          <c:invertIfNegative val="0"/>
          <c:val>
            <c:numRef>
              <c:f>Sheet2!$F$13:$F$18</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EA75-4B11-944B-F1F6DCF5D798}"/>
            </c:ext>
          </c:extLst>
        </c:ser>
        <c:ser>
          <c:idx val="2"/>
          <c:order val="2"/>
          <c:tx>
            <c:strRef>
              <c:f>Sheet2!$G$11:$G$12</c:f>
              <c:strCache>
                <c:ptCount val="2"/>
                <c:pt idx="0">
                  <c:v>Exploration</c:v>
                </c:pt>
                <c:pt idx="1">
                  <c:v>6yo</c:v>
                </c:pt>
              </c:strCache>
            </c:strRef>
          </c:tx>
          <c:spPr>
            <a:solidFill>
              <a:schemeClr val="accent3"/>
            </a:solidFill>
            <a:ln>
              <a:noFill/>
            </a:ln>
            <a:effectLst/>
          </c:spPr>
          <c:invertIfNegative val="0"/>
          <c:val>
            <c:numRef>
              <c:f>Sheet2!$G$13:$G$18</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EA75-4B11-944B-F1F6DCF5D798}"/>
            </c:ext>
          </c:extLst>
        </c:ser>
        <c:dLbls>
          <c:showLegendKey val="0"/>
          <c:showVal val="0"/>
          <c:showCatName val="0"/>
          <c:showSerName val="0"/>
          <c:showPercent val="0"/>
          <c:showBubbleSize val="0"/>
        </c:dLbls>
        <c:gapWidth val="150"/>
        <c:overlap val="100"/>
        <c:axId val="612206904"/>
        <c:axId val="612205944"/>
      </c:barChart>
      <c:catAx>
        <c:axId val="612206904"/>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05944"/>
        <c:crosses val="autoZero"/>
        <c:auto val="1"/>
        <c:lblAlgn val="ctr"/>
        <c:lblOffset val="100"/>
        <c:noMultiLvlLbl val="0"/>
      </c:catAx>
      <c:valAx>
        <c:axId val="6122059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06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13</xdr:col>
      <xdr:colOff>14286</xdr:colOff>
      <xdr:row>1</xdr:row>
      <xdr:rowOff>23811</xdr:rowOff>
    </xdr:from>
    <xdr:to>
      <xdr:col>23</xdr:col>
      <xdr:colOff>552450</xdr:colOff>
      <xdr:row>22</xdr:row>
      <xdr:rowOff>95250</xdr:rowOff>
    </xdr:to>
    <xdr:graphicFrame macro="">
      <xdr:nvGraphicFramePr>
        <xdr:cNvPr id="2" name="Chart 1">
          <a:extLst>
            <a:ext uri="{FF2B5EF4-FFF2-40B4-BE49-F238E27FC236}">
              <a16:creationId xmlns:a16="http://schemas.microsoft.com/office/drawing/2014/main" id="{19D3376D-351F-45BE-BD80-D67353902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409575</xdr:colOff>
      <xdr:row>22</xdr:row>
      <xdr:rowOff>28576</xdr:rowOff>
    </xdr:from>
    <xdr:to>
      <xdr:col>26</xdr:col>
      <xdr:colOff>457200</xdr:colOff>
      <xdr:row>44</xdr:row>
      <xdr:rowOff>38100</xdr:rowOff>
    </xdr:to>
    <xdr:graphicFrame macro="">
      <xdr:nvGraphicFramePr>
        <xdr:cNvPr id="3" name="Chart 2">
          <a:extLst>
            <a:ext uri="{FF2B5EF4-FFF2-40B4-BE49-F238E27FC236}">
              <a16:creationId xmlns:a16="http://schemas.microsoft.com/office/drawing/2014/main" id="{41CF6789-29AC-4BED-80B3-B69EE6643E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61911</xdr:colOff>
      <xdr:row>16</xdr:row>
      <xdr:rowOff>14287</xdr:rowOff>
    </xdr:from>
    <xdr:to>
      <xdr:col>14</xdr:col>
      <xdr:colOff>466724</xdr:colOff>
      <xdr:row>36</xdr:row>
      <xdr:rowOff>47625</xdr:rowOff>
    </xdr:to>
    <xdr:graphicFrame macro="">
      <xdr:nvGraphicFramePr>
        <xdr:cNvPr id="5" name="Chart 4">
          <a:extLst>
            <a:ext uri="{FF2B5EF4-FFF2-40B4-BE49-F238E27FC236}">
              <a16:creationId xmlns:a16="http://schemas.microsoft.com/office/drawing/2014/main" id="{8FFA0AAD-0ED4-4E39-BC31-0222F7EC9B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423861</xdr:colOff>
      <xdr:row>45</xdr:row>
      <xdr:rowOff>111442</xdr:rowOff>
    </xdr:from>
    <xdr:to>
      <xdr:col>24</xdr:col>
      <xdr:colOff>220980</xdr:colOff>
      <xdr:row>72</xdr:row>
      <xdr:rowOff>144780</xdr:rowOff>
    </xdr:to>
    <xdr:graphicFrame macro="">
      <xdr:nvGraphicFramePr>
        <xdr:cNvPr id="7" name="Chart 6">
          <a:extLst>
            <a:ext uri="{FF2B5EF4-FFF2-40B4-BE49-F238E27FC236}">
              <a16:creationId xmlns:a16="http://schemas.microsoft.com/office/drawing/2014/main" id="{0727586F-D68F-4FC9-99D0-82265919D5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219075</xdr:colOff>
      <xdr:row>9</xdr:row>
      <xdr:rowOff>80962</xdr:rowOff>
    </xdr:from>
    <xdr:to>
      <xdr:col>15</xdr:col>
      <xdr:colOff>523875</xdr:colOff>
      <xdr:row>23</xdr:row>
      <xdr:rowOff>157162</xdr:rowOff>
    </xdr:to>
    <xdr:graphicFrame macro="">
      <xdr:nvGraphicFramePr>
        <xdr:cNvPr id="3" name="Chart 2">
          <a:extLst>
            <a:ext uri="{FF2B5EF4-FFF2-40B4-BE49-F238E27FC236}">
              <a16:creationId xmlns:a16="http://schemas.microsoft.com/office/drawing/2014/main" id="{06629918-2736-4EDD-9898-689532BA05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542925</xdr:colOff>
      <xdr:row>9</xdr:row>
      <xdr:rowOff>147637</xdr:rowOff>
    </xdr:from>
    <xdr:to>
      <xdr:col>24</xdr:col>
      <xdr:colOff>238125</xdr:colOff>
      <xdr:row>24</xdr:row>
      <xdr:rowOff>33337</xdr:rowOff>
    </xdr:to>
    <xdr:graphicFrame macro="">
      <xdr:nvGraphicFramePr>
        <xdr:cNvPr id="4" name="Chart 3">
          <a:extLst>
            <a:ext uri="{FF2B5EF4-FFF2-40B4-BE49-F238E27FC236}">
              <a16:creationId xmlns:a16="http://schemas.microsoft.com/office/drawing/2014/main" id="{1BE71308-53EB-4FFE-BE78-D6DAD2D82D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13</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1"/>
  <sheetViews>
    <sheetView tabSelected="1" workbookViewId="0">
      <pane ySplit="1" topLeftCell="A3" activePane="bottomLeft" state="frozen"/>
      <selection pane="bottomLeft" activeCell="F90" sqref="F90"/>
    </sheetView>
  </sheetViews>
  <sheetFormatPr defaultRowHeight="14.4" x14ac:dyDescent="0.3"/>
  <cols>
    <col min="1" max="1" width="8.88671875" style="9"/>
    <col min="2" max="2" width="14.44140625" style="9" bestFit="1" customWidth="1"/>
    <col min="3" max="11" width="8.88671875" style="9"/>
    <col min="12" max="12" width="12.44140625" style="9" bestFit="1" customWidth="1"/>
    <col min="13" max="13" width="18.33203125" style="9" bestFit="1" customWidth="1"/>
    <col min="14" max="15" width="8.88671875" style="9"/>
    <col min="16" max="16" width="14.88671875" style="9" customWidth="1"/>
    <col min="17" max="16384" width="8.88671875" style="9"/>
  </cols>
  <sheetData>
    <row r="1" spans="1:23" ht="15" thickBot="1" x14ac:dyDescent="0.35">
      <c r="A1" s="7" t="s">
        <v>75</v>
      </c>
      <c r="B1" s="7" t="s">
        <v>76</v>
      </c>
      <c r="C1" s="7" t="s">
        <v>77</v>
      </c>
      <c r="D1" s="7" t="s">
        <v>78</v>
      </c>
      <c r="E1" s="7" t="s">
        <v>79</v>
      </c>
      <c r="F1" s="7" t="s">
        <v>0</v>
      </c>
      <c r="G1" s="7" t="s">
        <v>80</v>
      </c>
      <c r="H1" s="7" t="s">
        <v>62</v>
      </c>
      <c r="I1" s="7" t="s">
        <v>81</v>
      </c>
      <c r="J1" s="7" t="s">
        <v>82</v>
      </c>
      <c r="K1" s="7" t="s">
        <v>83</v>
      </c>
      <c r="L1" s="7" t="s">
        <v>84</v>
      </c>
      <c r="M1" s="7" t="s">
        <v>85</v>
      </c>
      <c r="N1" s="7" t="s">
        <v>86</v>
      </c>
      <c r="O1" s="7" t="s">
        <v>87</v>
      </c>
      <c r="P1" s="8" t="s">
        <v>88</v>
      </c>
      <c r="Q1" s="7" t="s">
        <v>89</v>
      </c>
      <c r="R1" s="7" t="s">
        <v>90</v>
      </c>
      <c r="S1" s="7" t="s">
        <v>91</v>
      </c>
      <c r="T1" s="7" t="s">
        <v>92</v>
      </c>
      <c r="U1" s="7" t="s">
        <v>93</v>
      </c>
      <c r="V1" s="7" t="s">
        <v>94</v>
      </c>
      <c r="W1" s="7" t="s">
        <v>95</v>
      </c>
    </row>
    <row r="2" spans="1:23" ht="15" thickBot="1" x14ac:dyDescent="0.35">
      <c r="A2" s="10">
        <v>17</v>
      </c>
      <c r="B2" s="10" t="s">
        <v>1</v>
      </c>
      <c r="C2" s="11">
        <v>44151</v>
      </c>
      <c r="D2" s="11">
        <v>42081</v>
      </c>
      <c r="E2" s="10">
        <v>5.6611111110000003</v>
      </c>
      <c r="F2" s="10">
        <v>1</v>
      </c>
      <c r="G2" s="10" t="s">
        <v>2</v>
      </c>
      <c r="H2" s="10">
        <v>0</v>
      </c>
      <c r="I2" s="10">
        <v>1</v>
      </c>
      <c r="J2" s="10">
        <v>1</v>
      </c>
      <c r="K2" s="10" t="s">
        <v>3</v>
      </c>
      <c r="L2" s="12" t="s">
        <v>96</v>
      </c>
      <c r="M2" s="13">
        <v>3</v>
      </c>
      <c r="N2" s="12" t="s">
        <v>97</v>
      </c>
      <c r="O2" s="10" t="s">
        <v>98</v>
      </c>
      <c r="P2" s="14" t="s">
        <v>41</v>
      </c>
      <c r="Q2" s="15" t="s">
        <v>99</v>
      </c>
      <c r="R2" s="13" t="s">
        <v>100</v>
      </c>
      <c r="S2" s="13" t="s">
        <v>101</v>
      </c>
      <c r="T2" s="13">
        <v>1</v>
      </c>
      <c r="U2" s="13">
        <v>1</v>
      </c>
      <c r="V2" s="13"/>
      <c r="W2" s="16" t="s">
        <v>102</v>
      </c>
    </row>
    <row r="3" spans="1:23" ht="15" thickBot="1" x14ac:dyDescent="0.35">
      <c r="A3" s="10">
        <v>18</v>
      </c>
      <c r="B3" s="10" t="s">
        <v>4</v>
      </c>
      <c r="C3" s="17">
        <v>44154</v>
      </c>
      <c r="D3" s="17">
        <v>42065</v>
      </c>
      <c r="E3" s="10">
        <v>5.7138888889999997</v>
      </c>
      <c r="F3" s="13">
        <v>1</v>
      </c>
      <c r="G3" s="13" t="s">
        <v>2</v>
      </c>
      <c r="H3" s="13">
        <v>1</v>
      </c>
      <c r="I3" s="13">
        <v>1</v>
      </c>
      <c r="J3" s="13">
        <v>1</v>
      </c>
      <c r="K3" s="13" t="s">
        <v>5</v>
      </c>
      <c r="L3" s="12" t="s">
        <v>103</v>
      </c>
      <c r="M3" s="13">
        <v>3</v>
      </c>
      <c r="N3" s="13" t="s">
        <v>104</v>
      </c>
      <c r="O3" s="13" t="s">
        <v>105</v>
      </c>
      <c r="P3" s="8" t="s">
        <v>39</v>
      </c>
      <c r="Q3" s="13"/>
      <c r="R3" s="13"/>
      <c r="S3" s="13"/>
      <c r="T3" s="13">
        <v>1</v>
      </c>
      <c r="U3" s="13">
        <v>1</v>
      </c>
      <c r="V3" s="13"/>
      <c r="W3" s="16" t="s">
        <v>106</v>
      </c>
    </row>
    <row r="4" spans="1:23" ht="15" thickBot="1" x14ac:dyDescent="0.35">
      <c r="A4" s="10">
        <v>19</v>
      </c>
      <c r="B4" s="10" t="s">
        <v>1</v>
      </c>
      <c r="C4" s="17">
        <v>44155</v>
      </c>
      <c r="D4" s="17">
        <v>42064</v>
      </c>
      <c r="E4" s="10">
        <v>5.7194444439999996</v>
      </c>
      <c r="F4" s="13">
        <v>2</v>
      </c>
      <c r="G4" s="13" t="s">
        <v>2</v>
      </c>
      <c r="H4" s="13">
        <v>1</v>
      </c>
      <c r="I4" s="13">
        <v>1</v>
      </c>
      <c r="J4" s="13">
        <v>1</v>
      </c>
      <c r="K4" s="13" t="s">
        <v>6</v>
      </c>
      <c r="L4" s="13" t="s">
        <v>107</v>
      </c>
      <c r="M4" s="13">
        <v>3</v>
      </c>
      <c r="N4" s="12" t="s">
        <v>108</v>
      </c>
      <c r="O4" s="13" t="s">
        <v>105</v>
      </c>
      <c r="P4" s="8" t="s">
        <v>39</v>
      </c>
      <c r="Q4" s="13"/>
      <c r="R4" s="13"/>
      <c r="S4" s="13"/>
      <c r="T4" s="13">
        <v>1</v>
      </c>
      <c r="U4" s="13">
        <v>1</v>
      </c>
      <c r="V4" s="13"/>
      <c r="W4" s="16" t="s">
        <v>109</v>
      </c>
    </row>
    <row r="5" spans="1:23" ht="15" thickBot="1" x14ac:dyDescent="0.35">
      <c r="A5" s="10">
        <v>20</v>
      </c>
      <c r="B5" s="10" t="s">
        <v>4</v>
      </c>
      <c r="C5" s="17">
        <v>44158</v>
      </c>
      <c r="D5" s="17">
        <v>42201</v>
      </c>
      <c r="E5" s="10">
        <v>5.3527777780000001</v>
      </c>
      <c r="F5" s="13">
        <v>2</v>
      </c>
      <c r="G5" s="13" t="s">
        <v>2</v>
      </c>
      <c r="H5" s="13">
        <v>1</v>
      </c>
      <c r="I5" s="13">
        <v>1</v>
      </c>
      <c r="J5" s="13">
        <v>1</v>
      </c>
      <c r="K5" s="13" t="s">
        <v>7</v>
      </c>
      <c r="L5" s="10"/>
      <c r="M5" s="13">
        <v>3</v>
      </c>
      <c r="N5" s="12" t="s">
        <v>110</v>
      </c>
      <c r="O5" s="10" t="s">
        <v>98</v>
      </c>
      <c r="P5" s="18" t="s">
        <v>40</v>
      </c>
      <c r="Q5" s="19" t="s">
        <v>111</v>
      </c>
      <c r="R5" s="13" t="s">
        <v>112</v>
      </c>
      <c r="S5" s="13" t="s">
        <v>101</v>
      </c>
      <c r="T5" s="13">
        <v>1</v>
      </c>
      <c r="U5" s="13">
        <v>1</v>
      </c>
      <c r="V5" s="13"/>
      <c r="W5" s="16"/>
    </row>
    <row r="6" spans="1:23" ht="15" thickBot="1" x14ac:dyDescent="0.35">
      <c r="A6" s="10">
        <v>21</v>
      </c>
      <c r="B6" s="10" t="s">
        <v>1</v>
      </c>
      <c r="C6" s="17">
        <v>44159</v>
      </c>
      <c r="D6" s="11">
        <v>41758</v>
      </c>
      <c r="E6" s="10">
        <v>6.5694444440000002</v>
      </c>
      <c r="F6" s="10">
        <v>3</v>
      </c>
      <c r="G6" s="10" t="s">
        <v>2</v>
      </c>
      <c r="H6" s="13">
        <v>1</v>
      </c>
      <c r="I6" s="13">
        <v>1</v>
      </c>
      <c r="J6" s="13">
        <v>1</v>
      </c>
      <c r="K6" s="13" t="s">
        <v>8</v>
      </c>
      <c r="L6" s="12" t="s">
        <v>113</v>
      </c>
      <c r="M6" s="13">
        <v>3</v>
      </c>
      <c r="N6" s="12" t="s">
        <v>114</v>
      </c>
      <c r="O6" s="10" t="s">
        <v>105</v>
      </c>
      <c r="P6" s="8" t="s">
        <v>39</v>
      </c>
      <c r="Q6" s="13"/>
      <c r="R6" s="13"/>
      <c r="S6" s="13"/>
      <c r="T6" s="13">
        <v>1</v>
      </c>
      <c r="U6" s="13">
        <v>1</v>
      </c>
      <c r="V6" s="13"/>
      <c r="W6" s="16"/>
    </row>
    <row r="7" spans="1:23" ht="15" thickBot="1" x14ac:dyDescent="0.35">
      <c r="A7" s="10">
        <v>83</v>
      </c>
      <c r="B7" s="10" t="s">
        <v>4</v>
      </c>
      <c r="C7" s="11">
        <v>44240</v>
      </c>
      <c r="D7" s="11">
        <v>41871</v>
      </c>
      <c r="E7" s="10">
        <v>6.4805555559999997</v>
      </c>
      <c r="F7" s="10">
        <v>3</v>
      </c>
      <c r="G7" s="10" t="s">
        <v>2</v>
      </c>
      <c r="H7" s="10">
        <v>1</v>
      </c>
      <c r="I7" s="10">
        <v>1</v>
      </c>
      <c r="J7" s="10">
        <v>1</v>
      </c>
      <c r="K7" s="10" t="s">
        <v>65</v>
      </c>
      <c r="L7" s="10"/>
      <c r="M7" s="10">
        <v>3</v>
      </c>
      <c r="N7" s="12" t="s">
        <v>230</v>
      </c>
      <c r="O7" s="10" t="s">
        <v>105</v>
      </c>
      <c r="P7" s="8" t="s">
        <v>39</v>
      </c>
      <c r="Q7" s="10"/>
      <c r="R7" s="10"/>
      <c r="S7" s="10"/>
      <c r="T7" s="10">
        <v>1</v>
      </c>
      <c r="U7" s="10">
        <v>1</v>
      </c>
      <c r="V7" s="13"/>
      <c r="W7" s="16"/>
    </row>
    <row r="8" spans="1:23" ht="15" thickBot="1" x14ac:dyDescent="0.35">
      <c r="A8" s="10">
        <v>23</v>
      </c>
      <c r="B8" s="10" t="s">
        <v>1</v>
      </c>
      <c r="C8" s="17">
        <v>44160</v>
      </c>
      <c r="D8" s="17">
        <v>41675</v>
      </c>
      <c r="E8" s="10">
        <v>6.8055555559999998</v>
      </c>
      <c r="F8" s="13">
        <v>4</v>
      </c>
      <c r="G8" s="13" t="s">
        <v>9</v>
      </c>
      <c r="H8" s="13">
        <v>1</v>
      </c>
      <c r="I8" s="13">
        <v>1</v>
      </c>
      <c r="J8" s="13">
        <v>1</v>
      </c>
      <c r="K8" s="13" t="s">
        <v>10</v>
      </c>
      <c r="L8" s="12" t="s">
        <v>115</v>
      </c>
      <c r="M8" s="13">
        <v>3</v>
      </c>
      <c r="N8" s="12" t="s">
        <v>116</v>
      </c>
      <c r="O8" s="10" t="s">
        <v>105</v>
      </c>
      <c r="P8" s="8" t="s">
        <v>39</v>
      </c>
      <c r="Q8" s="13"/>
      <c r="R8" s="13"/>
      <c r="S8" s="13"/>
      <c r="T8" s="13">
        <v>1</v>
      </c>
      <c r="U8" s="13">
        <v>1</v>
      </c>
      <c r="V8" s="13"/>
      <c r="W8" s="16" t="s">
        <v>119</v>
      </c>
    </row>
    <row r="9" spans="1:23" ht="15" thickBot="1" x14ac:dyDescent="0.35">
      <c r="A9" s="10">
        <v>24</v>
      </c>
      <c r="B9" s="10" t="s">
        <v>4</v>
      </c>
      <c r="C9" s="17">
        <v>44160</v>
      </c>
      <c r="D9" s="17">
        <v>41921</v>
      </c>
      <c r="E9" s="10">
        <v>6.1277777779999996</v>
      </c>
      <c r="F9" s="13">
        <v>4</v>
      </c>
      <c r="G9" s="13" t="s">
        <v>2</v>
      </c>
      <c r="H9" s="13">
        <v>1</v>
      </c>
      <c r="I9" s="13">
        <v>1</v>
      </c>
      <c r="J9" s="13">
        <v>1</v>
      </c>
      <c r="K9" s="13" t="s">
        <v>5</v>
      </c>
      <c r="L9" s="10"/>
      <c r="M9" s="13">
        <v>3</v>
      </c>
      <c r="N9" s="12" t="s">
        <v>117</v>
      </c>
      <c r="O9" s="10" t="s">
        <v>118</v>
      </c>
      <c r="P9" s="8" t="s">
        <v>71</v>
      </c>
      <c r="Q9" s="13"/>
      <c r="R9" s="13"/>
      <c r="S9" s="13"/>
      <c r="T9" s="13">
        <v>1</v>
      </c>
      <c r="U9" s="13">
        <v>1</v>
      </c>
      <c r="V9" s="13"/>
      <c r="W9" s="16"/>
    </row>
    <row r="10" spans="1:23" ht="15" thickBot="1" x14ac:dyDescent="0.35">
      <c r="A10" s="10" t="s">
        <v>120</v>
      </c>
      <c r="B10" s="10" t="s">
        <v>1</v>
      </c>
      <c r="C10" s="11">
        <v>44165</v>
      </c>
      <c r="D10" s="11">
        <v>42208</v>
      </c>
      <c r="E10" s="10">
        <v>5.3527777780000001</v>
      </c>
      <c r="F10" s="10">
        <v>5</v>
      </c>
      <c r="G10" s="10" t="s">
        <v>9</v>
      </c>
      <c r="H10" s="13">
        <v>1</v>
      </c>
      <c r="I10" s="13">
        <v>1</v>
      </c>
      <c r="J10" s="13">
        <v>1</v>
      </c>
      <c r="K10" s="13" t="s">
        <v>6</v>
      </c>
      <c r="L10" s="13" t="s">
        <v>121</v>
      </c>
      <c r="M10" s="13">
        <v>2</v>
      </c>
      <c r="N10" s="12" t="s">
        <v>122</v>
      </c>
      <c r="O10" s="10" t="s">
        <v>98</v>
      </c>
      <c r="P10" s="18" t="s">
        <v>41</v>
      </c>
      <c r="Q10" s="19" t="s">
        <v>111</v>
      </c>
      <c r="R10" s="13" t="s">
        <v>123</v>
      </c>
      <c r="S10" s="13" t="s">
        <v>124</v>
      </c>
      <c r="T10" s="13">
        <v>1</v>
      </c>
      <c r="U10" s="13">
        <v>1</v>
      </c>
      <c r="V10" s="13"/>
      <c r="W10" s="16"/>
    </row>
    <row r="11" spans="1:23" ht="15" thickBot="1" x14ac:dyDescent="0.35">
      <c r="A11" s="10">
        <v>26</v>
      </c>
      <c r="B11" s="10" t="s">
        <v>4</v>
      </c>
      <c r="C11" s="11">
        <v>44165</v>
      </c>
      <c r="D11" s="11">
        <v>42135</v>
      </c>
      <c r="E11" s="10">
        <v>5.5527777780000003</v>
      </c>
      <c r="F11" s="13">
        <v>5</v>
      </c>
      <c r="G11" s="13" t="s">
        <v>9</v>
      </c>
      <c r="H11" s="13">
        <v>1</v>
      </c>
      <c r="I11" s="13">
        <v>1</v>
      </c>
      <c r="J11" s="13">
        <v>1</v>
      </c>
      <c r="K11" s="13" t="s">
        <v>11</v>
      </c>
      <c r="L11" s="13"/>
      <c r="M11" s="13">
        <v>2</v>
      </c>
      <c r="N11" s="12" t="s">
        <v>125</v>
      </c>
      <c r="O11" s="13" t="s">
        <v>98</v>
      </c>
      <c r="P11" s="18" t="s">
        <v>40</v>
      </c>
      <c r="Q11" s="19" t="s">
        <v>111</v>
      </c>
      <c r="R11" s="13" t="s">
        <v>126</v>
      </c>
      <c r="S11" s="13" t="s">
        <v>124</v>
      </c>
      <c r="T11" s="13">
        <v>1</v>
      </c>
      <c r="U11" s="13">
        <v>1</v>
      </c>
      <c r="V11" s="13"/>
      <c r="W11" s="16" t="s">
        <v>129</v>
      </c>
    </row>
    <row r="12" spans="1:23" ht="15" thickBot="1" x14ac:dyDescent="0.35">
      <c r="A12" s="10">
        <v>27</v>
      </c>
      <c r="B12" s="10" t="s">
        <v>1</v>
      </c>
      <c r="C12" s="11">
        <v>44165</v>
      </c>
      <c r="D12" s="11">
        <v>42195</v>
      </c>
      <c r="E12" s="10">
        <v>5.3888888890000004</v>
      </c>
      <c r="F12" s="13">
        <v>6</v>
      </c>
      <c r="G12" s="13" t="s">
        <v>2</v>
      </c>
      <c r="H12" s="10">
        <v>1</v>
      </c>
      <c r="I12" s="10">
        <v>0</v>
      </c>
      <c r="J12" s="13">
        <v>1</v>
      </c>
      <c r="K12" s="10" t="s">
        <v>12</v>
      </c>
      <c r="L12" s="10" t="s">
        <v>127</v>
      </c>
      <c r="M12" s="10">
        <v>3</v>
      </c>
      <c r="N12" s="10" t="s">
        <v>128</v>
      </c>
      <c r="O12" s="10" t="s">
        <v>105</v>
      </c>
      <c r="P12" s="8" t="s">
        <v>39</v>
      </c>
      <c r="Q12" s="13"/>
      <c r="R12" s="13"/>
      <c r="S12" s="13"/>
      <c r="T12" s="13">
        <v>1</v>
      </c>
      <c r="U12" s="13">
        <v>1</v>
      </c>
      <c r="V12" s="13"/>
      <c r="W12" s="16"/>
    </row>
    <row r="13" spans="1:23" ht="15" thickBot="1" x14ac:dyDescent="0.35">
      <c r="A13" s="10" t="s">
        <v>130</v>
      </c>
      <c r="B13" s="10" t="s">
        <v>4</v>
      </c>
      <c r="C13" s="11">
        <v>44166</v>
      </c>
      <c r="D13" s="11">
        <v>42107</v>
      </c>
      <c r="E13" s="10">
        <v>5.6333333330000004</v>
      </c>
      <c r="F13" s="10">
        <v>6</v>
      </c>
      <c r="G13" s="10" t="s">
        <v>9</v>
      </c>
      <c r="H13" s="13">
        <v>1</v>
      </c>
      <c r="I13" s="13">
        <v>1</v>
      </c>
      <c r="J13" s="13">
        <v>1</v>
      </c>
      <c r="K13" s="10" t="s">
        <v>6</v>
      </c>
      <c r="L13" s="10"/>
      <c r="M13" s="10">
        <v>1</v>
      </c>
      <c r="N13" s="20" t="s">
        <v>131</v>
      </c>
      <c r="O13" s="10" t="s">
        <v>132</v>
      </c>
      <c r="P13" s="8" t="s">
        <v>42</v>
      </c>
      <c r="Q13" s="13"/>
      <c r="R13" s="13"/>
      <c r="S13" s="13"/>
      <c r="T13" s="13">
        <v>1</v>
      </c>
      <c r="U13" s="13">
        <v>0</v>
      </c>
      <c r="V13" s="10"/>
      <c r="W13" s="16"/>
    </row>
    <row r="14" spans="1:23" ht="15" thickBot="1" x14ac:dyDescent="0.35">
      <c r="A14" s="10">
        <v>29</v>
      </c>
      <c r="B14" s="10" t="s">
        <v>1</v>
      </c>
      <c r="C14" s="11">
        <v>44166</v>
      </c>
      <c r="D14" s="11">
        <v>42300</v>
      </c>
      <c r="E14" s="10">
        <v>5.1055555559999997</v>
      </c>
      <c r="F14" s="10">
        <v>7</v>
      </c>
      <c r="G14" s="10" t="s">
        <v>2</v>
      </c>
      <c r="H14" s="13">
        <v>1</v>
      </c>
      <c r="I14" s="13">
        <v>1</v>
      </c>
      <c r="J14" s="13">
        <v>1</v>
      </c>
      <c r="K14" s="10" t="s">
        <v>66</v>
      </c>
      <c r="L14" s="13" t="s">
        <v>133</v>
      </c>
      <c r="M14" s="10">
        <v>2</v>
      </c>
      <c r="N14" s="12" t="s">
        <v>134</v>
      </c>
      <c r="O14" s="10" t="s">
        <v>98</v>
      </c>
      <c r="P14" s="14" t="s">
        <v>41</v>
      </c>
      <c r="Q14" s="15" t="s">
        <v>135</v>
      </c>
      <c r="R14" s="10" t="s">
        <v>136</v>
      </c>
      <c r="S14" s="10" t="s">
        <v>101</v>
      </c>
      <c r="T14" s="10">
        <v>1</v>
      </c>
      <c r="U14" s="10">
        <v>1</v>
      </c>
      <c r="V14" s="10"/>
      <c r="W14" s="16"/>
    </row>
    <row r="15" spans="1:23" ht="15" thickBot="1" x14ac:dyDescent="0.35">
      <c r="A15" s="10">
        <v>88</v>
      </c>
      <c r="B15" s="10" t="s">
        <v>4</v>
      </c>
      <c r="C15" s="11">
        <v>44249</v>
      </c>
      <c r="D15" s="11">
        <v>42340</v>
      </c>
      <c r="E15" s="10">
        <v>5.2222222220000001</v>
      </c>
      <c r="F15" s="10">
        <v>7</v>
      </c>
      <c r="G15" s="10" t="s">
        <v>9</v>
      </c>
      <c r="H15" s="10">
        <v>1</v>
      </c>
      <c r="I15" s="10">
        <v>0</v>
      </c>
      <c r="J15" s="10">
        <v>1</v>
      </c>
      <c r="K15" s="10" t="s">
        <v>67</v>
      </c>
      <c r="L15" s="10"/>
      <c r="M15" s="10">
        <v>3</v>
      </c>
      <c r="N15" s="12" t="s">
        <v>117</v>
      </c>
      <c r="O15" s="10" t="s">
        <v>118</v>
      </c>
      <c r="P15" s="8" t="s">
        <v>71</v>
      </c>
      <c r="Q15" s="10"/>
      <c r="R15" s="10"/>
      <c r="S15" s="10"/>
      <c r="T15" s="10">
        <v>1</v>
      </c>
      <c r="U15" s="10">
        <v>1</v>
      </c>
      <c r="V15" s="10"/>
      <c r="W15" s="16"/>
    </row>
    <row r="16" spans="1:23" ht="15" thickBot="1" x14ac:dyDescent="0.35">
      <c r="A16" s="10">
        <v>31</v>
      </c>
      <c r="B16" s="10" t="s">
        <v>1</v>
      </c>
      <c r="C16" s="11">
        <v>44166</v>
      </c>
      <c r="D16" s="11">
        <v>42302</v>
      </c>
      <c r="E16" s="10">
        <v>5.0999999999999996</v>
      </c>
      <c r="F16" s="10">
        <v>8</v>
      </c>
      <c r="G16" s="10" t="s">
        <v>9</v>
      </c>
      <c r="H16" s="10">
        <v>1</v>
      </c>
      <c r="I16" s="10">
        <v>1</v>
      </c>
      <c r="J16" s="10">
        <v>1</v>
      </c>
      <c r="K16" s="10" t="s">
        <v>13</v>
      </c>
      <c r="L16" s="10" t="s">
        <v>137</v>
      </c>
      <c r="M16" s="10">
        <v>1</v>
      </c>
      <c r="N16" s="10" t="s">
        <v>138</v>
      </c>
      <c r="O16" s="10" t="s">
        <v>98</v>
      </c>
      <c r="P16" s="14" t="s">
        <v>41</v>
      </c>
      <c r="Q16" s="21">
        <v>44201</v>
      </c>
      <c r="R16" s="10" t="s">
        <v>139</v>
      </c>
      <c r="S16" s="10" t="s">
        <v>124</v>
      </c>
      <c r="T16" s="10">
        <v>1</v>
      </c>
      <c r="U16" s="10">
        <v>1</v>
      </c>
      <c r="V16" s="10"/>
      <c r="W16" s="16" t="s">
        <v>142</v>
      </c>
    </row>
    <row r="17" spans="1:23" ht="15" thickBot="1" x14ac:dyDescent="0.35">
      <c r="A17" s="10">
        <v>32</v>
      </c>
      <c r="B17" s="10" t="s">
        <v>4</v>
      </c>
      <c r="C17" s="11">
        <v>44167</v>
      </c>
      <c r="D17" s="11">
        <v>42311</v>
      </c>
      <c r="E17" s="10">
        <v>5.0805555560000002</v>
      </c>
      <c r="F17" s="10">
        <v>8</v>
      </c>
      <c r="G17" s="10" t="s">
        <v>2</v>
      </c>
      <c r="H17" s="10">
        <v>1</v>
      </c>
      <c r="I17" s="10">
        <v>1</v>
      </c>
      <c r="J17" s="10">
        <v>1</v>
      </c>
      <c r="K17" s="13" t="s">
        <v>6</v>
      </c>
      <c r="L17" s="10"/>
      <c r="M17" s="10">
        <v>1</v>
      </c>
      <c r="N17" s="20" t="s">
        <v>131</v>
      </c>
      <c r="O17" s="10" t="s">
        <v>132</v>
      </c>
      <c r="P17" s="8" t="s">
        <v>42</v>
      </c>
      <c r="Q17" s="10"/>
      <c r="R17" s="10"/>
      <c r="S17" s="10"/>
      <c r="T17" s="10">
        <v>1</v>
      </c>
      <c r="U17" s="10">
        <v>1</v>
      </c>
      <c r="V17" s="10"/>
      <c r="W17" s="16" t="s">
        <v>144</v>
      </c>
    </row>
    <row r="18" spans="1:23" ht="15" thickBot="1" x14ac:dyDescent="0.35">
      <c r="A18" s="10">
        <v>35</v>
      </c>
      <c r="B18" s="10" t="s">
        <v>1</v>
      </c>
      <c r="C18" s="11">
        <v>44173</v>
      </c>
      <c r="D18" s="11">
        <v>42424</v>
      </c>
      <c r="E18" s="10">
        <v>4.7888888889999999</v>
      </c>
      <c r="F18" s="10">
        <v>10</v>
      </c>
      <c r="G18" s="10" t="s">
        <v>9</v>
      </c>
      <c r="H18" s="10">
        <v>0</v>
      </c>
      <c r="I18" s="10">
        <v>0</v>
      </c>
      <c r="J18" s="10">
        <v>1</v>
      </c>
      <c r="K18" s="10" t="s">
        <v>14</v>
      </c>
      <c r="L18" s="12" t="s">
        <v>140</v>
      </c>
      <c r="M18" s="10">
        <v>2</v>
      </c>
      <c r="N18" s="12" t="s">
        <v>141</v>
      </c>
      <c r="O18" s="10" t="s">
        <v>132</v>
      </c>
      <c r="P18" s="8" t="s">
        <v>72</v>
      </c>
      <c r="Q18" s="10"/>
      <c r="R18" s="10"/>
      <c r="S18" s="10"/>
      <c r="T18" s="10">
        <v>0</v>
      </c>
      <c r="U18" s="10">
        <v>1</v>
      </c>
      <c r="V18" s="10"/>
      <c r="W18" s="16"/>
    </row>
    <row r="19" spans="1:23" ht="15" thickBot="1" x14ac:dyDescent="0.35">
      <c r="A19" s="10">
        <v>36</v>
      </c>
      <c r="B19" s="10" t="s">
        <v>4</v>
      </c>
      <c r="C19" s="11">
        <v>44173</v>
      </c>
      <c r="D19" s="11">
        <v>42408</v>
      </c>
      <c r="E19" s="10">
        <v>4.8333333329999997</v>
      </c>
      <c r="F19" s="10">
        <v>10</v>
      </c>
      <c r="G19" s="10" t="s">
        <v>9</v>
      </c>
      <c r="H19" s="10">
        <v>0</v>
      </c>
      <c r="I19" s="10">
        <v>1</v>
      </c>
      <c r="J19" s="10">
        <v>0</v>
      </c>
      <c r="K19" s="10" t="s">
        <v>6</v>
      </c>
      <c r="L19" s="10"/>
      <c r="M19" s="10">
        <v>1</v>
      </c>
      <c r="N19" s="10" t="s">
        <v>143</v>
      </c>
      <c r="O19" s="10" t="s">
        <v>132</v>
      </c>
      <c r="P19" s="8" t="s">
        <v>42</v>
      </c>
      <c r="Q19" s="10"/>
      <c r="R19" s="10"/>
      <c r="S19" s="10"/>
      <c r="T19" s="10">
        <v>0</v>
      </c>
      <c r="U19" s="10">
        <v>0</v>
      </c>
      <c r="V19" s="10"/>
      <c r="W19" s="16" t="s">
        <v>148</v>
      </c>
    </row>
    <row r="20" spans="1:23" ht="15" thickBot="1" x14ac:dyDescent="0.35">
      <c r="A20" s="10">
        <v>37</v>
      </c>
      <c r="B20" s="10" t="s">
        <v>1</v>
      </c>
      <c r="C20" s="11">
        <v>44173</v>
      </c>
      <c r="D20" s="11">
        <v>42446</v>
      </c>
      <c r="E20" s="10">
        <v>4.7249999999999996</v>
      </c>
      <c r="F20" s="10">
        <v>11</v>
      </c>
      <c r="G20" s="10" t="s">
        <v>2</v>
      </c>
      <c r="H20" s="10">
        <v>1</v>
      </c>
      <c r="I20" s="10">
        <v>1</v>
      </c>
      <c r="J20" s="10">
        <v>0</v>
      </c>
      <c r="K20" s="10" t="s">
        <v>6</v>
      </c>
      <c r="L20" s="10" t="s">
        <v>145</v>
      </c>
      <c r="M20" s="10">
        <v>1</v>
      </c>
      <c r="N20" s="10" t="s">
        <v>146</v>
      </c>
      <c r="O20" s="10" t="s">
        <v>98</v>
      </c>
      <c r="P20" s="18" t="s">
        <v>41</v>
      </c>
      <c r="Q20" s="19" t="s">
        <v>111</v>
      </c>
      <c r="R20" s="10" t="s">
        <v>147</v>
      </c>
      <c r="S20" s="10" t="s">
        <v>101</v>
      </c>
      <c r="T20" s="10">
        <v>0</v>
      </c>
      <c r="U20" s="10">
        <v>0</v>
      </c>
      <c r="V20" s="10"/>
      <c r="W20" s="16"/>
    </row>
    <row r="21" spans="1:23" ht="15" thickBot="1" x14ac:dyDescent="0.35">
      <c r="A21" s="10">
        <v>38</v>
      </c>
      <c r="B21" s="10" t="s">
        <v>4</v>
      </c>
      <c r="C21" s="11">
        <v>44174</v>
      </c>
      <c r="D21" s="11">
        <v>42414</v>
      </c>
      <c r="E21" s="10">
        <v>4.8194444440000002</v>
      </c>
      <c r="F21" s="10">
        <v>11</v>
      </c>
      <c r="G21" s="10" t="s">
        <v>9</v>
      </c>
      <c r="H21" s="10">
        <v>1</v>
      </c>
      <c r="I21" s="10">
        <v>1</v>
      </c>
      <c r="J21" s="10">
        <v>1</v>
      </c>
      <c r="K21" s="10" t="s">
        <v>6</v>
      </c>
      <c r="L21" s="10"/>
      <c r="M21" s="10">
        <v>1</v>
      </c>
      <c r="N21" s="10" t="s">
        <v>143</v>
      </c>
      <c r="O21" s="10" t="s">
        <v>132</v>
      </c>
      <c r="P21" s="8" t="s">
        <v>42</v>
      </c>
      <c r="Q21" s="10"/>
      <c r="R21" s="10"/>
      <c r="S21" s="10"/>
      <c r="T21" s="10">
        <v>1</v>
      </c>
      <c r="U21" s="10">
        <v>1</v>
      </c>
      <c r="V21" s="10"/>
      <c r="W21" s="16"/>
    </row>
    <row r="22" spans="1:23" ht="15" thickBot="1" x14ac:dyDescent="0.35">
      <c r="A22" s="10">
        <v>39</v>
      </c>
      <c r="B22" s="10" t="s">
        <v>1</v>
      </c>
      <c r="C22" s="11">
        <v>44174</v>
      </c>
      <c r="D22" s="11">
        <v>42451</v>
      </c>
      <c r="E22" s="10">
        <v>4.7138888889999997</v>
      </c>
      <c r="F22" s="10">
        <v>12</v>
      </c>
      <c r="G22" s="10" t="s">
        <v>9</v>
      </c>
      <c r="H22" s="10">
        <v>1</v>
      </c>
      <c r="I22" s="10">
        <v>1</v>
      </c>
      <c r="J22" s="10">
        <v>1</v>
      </c>
      <c r="K22" s="10" t="s">
        <v>15</v>
      </c>
      <c r="L22" s="12" t="s">
        <v>149</v>
      </c>
      <c r="M22" s="10">
        <v>3</v>
      </c>
      <c r="N22" s="12" t="s">
        <v>150</v>
      </c>
      <c r="O22" s="10" t="s">
        <v>118</v>
      </c>
      <c r="P22" s="8" t="s">
        <v>71</v>
      </c>
      <c r="Q22" s="10"/>
      <c r="R22" s="10"/>
      <c r="S22" s="10"/>
      <c r="T22" s="10">
        <v>1</v>
      </c>
      <c r="U22" s="10">
        <v>1</v>
      </c>
      <c r="V22" s="10"/>
      <c r="W22" s="16" t="s">
        <v>153</v>
      </c>
    </row>
    <row r="23" spans="1:23" ht="15" thickBot="1" x14ac:dyDescent="0.35">
      <c r="A23" s="10">
        <v>40</v>
      </c>
      <c r="B23" s="10" t="s">
        <v>4</v>
      </c>
      <c r="C23" s="11">
        <v>44174</v>
      </c>
      <c r="D23" s="11">
        <v>42415</v>
      </c>
      <c r="E23" s="10">
        <v>4.8166666669999998</v>
      </c>
      <c r="F23" s="10">
        <v>12</v>
      </c>
      <c r="G23" s="10" t="s">
        <v>9</v>
      </c>
      <c r="H23" s="10">
        <v>1</v>
      </c>
      <c r="I23" s="10">
        <v>0</v>
      </c>
      <c r="J23" s="10">
        <v>0</v>
      </c>
      <c r="K23" s="10" t="s">
        <v>16</v>
      </c>
      <c r="L23" s="10"/>
      <c r="M23" s="10">
        <v>2</v>
      </c>
      <c r="N23" s="12" t="s">
        <v>151</v>
      </c>
      <c r="O23" s="10" t="s">
        <v>118</v>
      </c>
      <c r="P23" s="8" t="s">
        <v>71</v>
      </c>
      <c r="Q23" s="10"/>
      <c r="R23" s="10"/>
      <c r="S23" s="10"/>
      <c r="T23" s="10">
        <v>0</v>
      </c>
      <c r="U23" s="10">
        <v>0</v>
      </c>
      <c r="V23" s="10"/>
      <c r="W23" s="16"/>
    </row>
    <row r="24" spans="1:23" ht="15" thickBot="1" x14ac:dyDescent="0.35">
      <c r="A24" s="10">
        <v>41</v>
      </c>
      <c r="B24" s="10" t="s">
        <v>1</v>
      </c>
      <c r="C24" s="11">
        <v>44175</v>
      </c>
      <c r="D24" s="11">
        <v>42540</v>
      </c>
      <c r="E24" s="10">
        <v>4.4749999999999996</v>
      </c>
      <c r="F24" s="10">
        <v>13</v>
      </c>
      <c r="G24" s="10" t="s">
        <v>2</v>
      </c>
      <c r="H24" s="10">
        <v>1</v>
      </c>
      <c r="I24" s="10">
        <v>1</v>
      </c>
      <c r="J24" s="10">
        <v>1</v>
      </c>
      <c r="K24" s="10" t="s">
        <v>6</v>
      </c>
      <c r="L24" s="12" t="s">
        <v>152</v>
      </c>
      <c r="M24" s="10">
        <v>1</v>
      </c>
      <c r="N24" s="10" t="s">
        <v>143</v>
      </c>
      <c r="O24" s="10" t="s">
        <v>132</v>
      </c>
      <c r="P24" s="8" t="s">
        <v>42</v>
      </c>
      <c r="Q24" s="10"/>
      <c r="R24" s="10"/>
      <c r="S24" s="10"/>
      <c r="T24" s="10">
        <v>0</v>
      </c>
      <c r="U24" s="10">
        <v>1</v>
      </c>
      <c r="V24" s="10"/>
      <c r="W24" s="16"/>
    </row>
    <row r="25" spans="1:23" ht="15" thickBot="1" x14ac:dyDescent="0.35">
      <c r="A25" s="10">
        <v>85</v>
      </c>
      <c r="B25" s="10" t="s">
        <v>4</v>
      </c>
      <c r="C25" s="11">
        <v>44244</v>
      </c>
      <c r="D25" s="11">
        <v>42608</v>
      </c>
      <c r="E25" s="10">
        <v>4.4749999999999996</v>
      </c>
      <c r="F25" s="10">
        <v>13</v>
      </c>
      <c r="G25" s="10" t="s">
        <v>2</v>
      </c>
      <c r="H25" s="10">
        <v>1</v>
      </c>
      <c r="I25" s="10">
        <v>0</v>
      </c>
      <c r="J25" s="10">
        <v>0</v>
      </c>
      <c r="K25" s="10" t="s">
        <v>68</v>
      </c>
      <c r="L25" s="10"/>
      <c r="M25" s="10">
        <v>2</v>
      </c>
      <c r="N25" s="12" t="s">
        <v>141</v>
      </c>
      <c r="O25" s="10" t="s">
        <v>132</v>
      </c>
      <c r="P25" s="8" t="s">
        <v>72</v>
      </c>
      <c r="Q25" s="10"/>
      <c r="R25" s="10"/>
      <c r="S25" s="10"/>
      <c r="T25" s="10">
        <v>1</v>
      </c>
      <c r="U25" s="10">
        <v>0</v>
      </c>
      <c r="V25" s="10"/>
      <c r="W25" s="16"/>
    </row>
    <row r="26" spans="1:23" ht="15" thickBot="1" x14ac:dyDescent="0.35">
      <c r="A26" s="10">
        <v>42</v>
      </c>
      <c r="B26" s="10" t="s">
        <v>1</v>
      </c>
      <c r="C26" s="11">
        <v>44176</v>
      </c>
      <c r="D26" s="11">
        <v>42442</v>
      </c>
      <c r="E26" s="10">
        <v>4.744444444</v>
      </c>
      <c r="F26" s="10">
        <v>14</v>
      </c>
      <c r="G26" s="10" t="s">
        <v>9</v>
      </c>
      <c r="H26" s="10">
        <v>1</v>
      </c>
      <c r="I26" s="10">
        <v>0</v>
      </c>
      <c r="J26" s="10">
        <v>0</v>
      </c>
      <c r="K26" s="10" t="s">
        <v>17</v>
      </c>
      <c r="L26" s="10" t="s">
        <v>154</v>
      </c>
      <c r="M26" s="10">
        <v>1</v>
      </c>
      <c r="N26" s="10" t="s">
        <v>155</v>
      </c>
      <c r="O26" s="10" t="s">
        <v>98</v>
      </c>
      <c r="P26" s="22" t="s">
        <v>41</v>
      </c>
      <c r="Q26" s="23"/>
      <c r="R26" s="10" t="s">
        <v>156</v>
      </c>
      <c r="S26" s="10" t="s">
        <v>101</v>
      </c>
      <c r="T26" s="10">
        <v>0</v>
      </c>
      <c r="U26" s="10">
        <v>0</v>
      </c>
      <c r="V26" s="10"/>
      <c r="W26" s="16"/>
    </row>
    <row r="27" spans="1:23" ht="15" thickBot="1" x14ac:dyDescent="0.35">
      <c r="A27" s="10">
        <v>43</v>
      </c>
      <c r="B27" s="10" t="s">
        <v>4</v>
      </c>
      <c r="C27" s="11">
        <v>44176</v>
      </c>
      <c r="D27" s="11">
        <v>42442</v>
      </c>
      <c r="E27" s="10">
        <v>4.744444444</v>
      </c>
      <c r="F27" s="10">
        <v>14</v>
      </c>
      <c r="G27" s="10" t="s">
        <v>9</v>
      </c>
      <c r="H27" s="10">
        <v>1</v>
      </c>
      <c r="I27" s="10">
        <v>1</v>
      </c>
      <c r="J27" s="10">
        <v>1</v>
      </c>
      <c r="K27" s="10" t="s">
        <v>18</v>
      </c>
      <c r="L27" s="10"/>
      <c r="M27" s="10">
        <v>1</v>
      </c>
      <c r="N27" s="10" t="s">
        <v>157</v>
      </c>
      <c r="O27" s="10" t="s">
        <v>98</v>
      </c>
      <c r="P27" s="14" t="s">
        <v>41</v>
      </c>
      <c r="Q27" s="21">
        <v>44294</v>
      </c>
      <c r="R27" s="10" t="s">
        <v>158</v>
      </c>
      <c r="S27" s="10" t="s">
        <v>124</v>
      </c>
      <c r="T27" s="10">
        <v>0</v>
      </c>
      <c r="U27" s="10">
        <v>0</v>
      </c>
      <c r="V27" s="10"/>
      <c r="W27" s="16"/>
    </row>
    <row r="28" spans="1:23" ht="15" thickBot="1" x14ac:dyDescent="0.35">
      <c r="A28" s="10">
        <v>47</v>
      </c>
      <c r="B28" s="10" t="s">
        <v>1</v>
      </c>
      <c r="C28" s="11">
        <v>44193</v>
      </c>
      <c r="D28" s="11">
        <v>41913</v>
      </c>
      <c r="E28" s="10">
        <v>6.2416666669999996</v>
      </c>
      <c r="F28" s="10">
        <v>15</v>
      </c>
      <c r="G28" s="10" t="s">
        <v>2</v>
      </c>
      <c r="H28" s="10">
        <v>1</v>
      </c>
      <c r="I28" s="10">
        <v>1</v>
      </c>
      <c r="J28" s="10">
        <v>1</v>
      </c>
      <c r="K28" s="10" t="s">
        <v>6</v>
      </c>
      <c r="L28" s="13" t="s">
        <v>133</v>
      </c>
      <c r="M28" s="10">
        <v>1</v>
      </c>
      <c r="N28" s="10" t="s">
        <v>143</v>
      </c>
      <c r="O28" s="10" t="s">
        <v>132</v>
      </c>
      <c r="P28" s="8" t="s">
        <v>42</v>
      </c>
      <c r="Q28" s="10"/>
      <c r="R28" s="10"/>
      <c r="S28" s="10"/>
      <c r="T28" s="10">
        <v>1</v>
      </c>
      <c r="U28" s="10">
        <v>1</v>
      </c>
      <c r="V28" s="10"/>
      <c r="W28" s="16" t="s">
        <v>166</v>
      </c>
    </row>
    <row r="29" spans="1:23" ht="15" thickBot="1" x14ac:dyDescent="0.35">
      <c r="A29" s="10">
        <v>48</v>
      </c>
      <c r="B29" s="10" t="s">
        <v>4</v>
      </c>
      <c r="C29" s="11">
        <v>44193</v>
      </c>
      <c r="D29" s="11">
        <v>41913</v>
      </c>
      <c r="E29" s="10">
        <v>6.2416666669999996</v>
      </c>
      <c r="F29" s="10">
        <v>15</v>
      </c>
      <c r="G29" s="10" t="s">
        <v>2</v>
      </c>
      <c r="H29" s="10">
        <v>1</v>
      </c>
      <c r="I29" s="10">
        <v>1</v>
      </c>
      <c r="J29" s="10">
        <v>1</v>
      </c>
      <c r="K29" s="10" t="s">
        <v>5</v>
      </c>
      <c r="L29" s="10"/>
      <c r="M29" s="10">
        <v>1</v>
      </c>
      <c r="N29" s="10" t="s">
        <v>159</v>
      </c>
      <c r="O29" s="10" t="s">
        <v>98</v>
      </c>
      <c r="P29" s="14" t="s">
        <v>40</v>
      </c>
      <c r="Q29" s="21">
        <v>44201</v>
      </c>
      <c r="R29" s="10" t="s">
        <v>139</v>
      </c>
      <c r="S29" s="10" t="s">
        <v>124</v>
      </c>
      <c r="T29" s="10">
        <v>1</v>
      </c>
      <c r="U29" s="10">
        <v>1</v>
      </c>
      <c r="V29" s="10"/>
      <c r="W29" s="16"/>
    </row>
    <row r="30" spans="1:23" ht="15" thickBot="1" x14ac:dyDescent="0.35">
      <c r="A30" s="10">
        <v>52</v>
      </c>
      <c r="B30" s="10" t="s">
        <v>1</v>
      </c>
      <c r="C30" s="11">
        <v>44204</v>
      </c>
      <c r="D30" s="11">
        <v>42143</v>
      </c>
      <c r="E30" s="10">
        <v>5.636111111</v>
      </c>
      <c r="F30" s="10">
        <v>16</v>
      </c>
      <c r="G30" s="10" t="s">
        <v>9</v>
      </c>
      <c r="H30" s="10">
        <v>1</v>
      </c>
      <c r="I30" s="10">
        <v>1</v>
      </c>
      <c r="J30" s="10">
        <v>1</v>
      </c>
      <c r="K30" s="10" t="s">
        <v>19</v>
      </c>
      <c r="L30" s="12" t="s">
        <v>160</v>
      </c>
      <c r="M30" s="10">
        <v>3</v>
      </c>
      <c r="N30" s="12" t="s">
        <v>161</v>
      </c>
      <c r="O30" s="10" t="s">
        <v>118</v>
      </c>
      <c r="P30" s="8" t="s">
        <v>71</v>
      </c>
      <c r="Q30" s="10"/>
      <c r="R30" s="10"/>
      <c r="S30" s="10"/>
      <c r="T30" s="10">
        <v>1</v>
      </c>
      <c r="U30" s="10">
        <v>1</v>
      </c>
      <c r="V30" s="10"/>
      <c r="W30" s="16"/>
    </row>
    <row r="31" spans="1:23" ht="15" thickBot="1" x14ac:dyDescent="0.35">
      <c r="A31" s="10">
        <v>56</v>
      </c>
      <c r="B31" s="10" t="s">
        <v>4</v>
      </c>
      <c r="C31" s="11">
        <v>44208</v>
      </c>
      <c r="D31" s="11">
        <v>42185</v>
      </c>
      <c r="E31" s="10">
        <v>5.5333333329999999</v>
      </c>
      <c r="F31" s="10">
        <v>16</v>
      </c>
      <c r="G31" s="10" t="s">
        <v>2</v>
      </c>
      <c r="H31" s="10">
        <v>1</v>
      </c>
      <c r="I31" s="10">
        <v>1</v>
      </c>
      <c r="J31" s="10">
        <v>1</v>
      </c>
      <c r="K31" s="10" t="s">
        <v>6</v>
      </c>
      <c r="L31" s="10"/>
      <c r="M31" s="10">
        <v>1</v>
      </c>
      <c r="N31" s="10" t="s">
        <v>143</v>
      </c>
      <c r="O31" s="10" t="s">
        <v>132</v>
      </c>
      <c r="P31" s="8" t="s">
        <v>42</v>
      </c>
      <c r="Q31" s="10"/>
      <c r="R31" s="10"/>
      <c r="S31" s="10"/>
      <c r="T31" s="10">
        <v>1</v>
      </c>
      <c r="U31" s="10">
        <v>1</v>
      </c>
      <c r="V31" s="10"/>
      <c r="W31" s="16"/>
    </row>
    <row r="32" spans="1:23" ht="15" thickBot="1" x14ac:dyDescent="0.35">
      <c r="A32" s="10">
        <v>53</v>
      </c>
      <c r="B32" s="10" t="s">
        <v>1</v>
      </c>
      <c r="C32" s="11">
        <v>44204</v>
      </c>
      <c r="D32" s="11">
        <v>42091</v>
      </c>
      <c r="E32" s="10">
        <v>5.7777777779999999</v>
      </c>
      <c r="F32" s="10">
        <v>17</v>
      </c>
      <c r="G32" s="10" t="s">
        <v>9</v>
      </c>
      <c r="H32" s="10">
        <v>1</v>
      </c>
      <c r="I32" s="10">
        <v>0</v>
      </c>
      <c r="J32" s="10">
        <v>1</v>
      </c>
      <c r="K32" s="10" t="s">
        <v>6</v>
      </c>
      <c r="L32" s="10" t="s">
        <v>162</v>
      </c>
      <c r="M32" s="10">
        <v>1</v>
      </c>
      <c r="N32" s="10" t="s">
        <v>163</v>
      </c>
      <c r="O32" s="10" t="s">
        <v>98</v>
      </c>
      <c r="P32" s="14" t="s">
        <v>40</v>
      </c>
      <c r="Q32" s="24" t="s">
        <v>164</v>
      </c>
      <c r="R32" s="10" t="s">
        <v>165</v>
      </c>
      <c r="S32" s="10" t="s">
        <v>101</v>
      </c>
      <c r="T32" s="10">
        <v>0</v>
      </c>
      <c r="U32" s="10">
        <v>1</v>
      </c>
      <c r="V32" s="10"/>
      <c r="W32" s="16"/>
    </row>
    <row r="33" spans="1:23" ht="15" thickBot="1" x14ac:dyDescent="0.35">
      <c r="A33" s="10">
        <v>60</v>
      </c>
      <c r="B33" s="10" t="s">
        <v>4</v>
      </c>
      <c r="C33" s="11">
        <v>44210</v>
      </c>
      <c r="D33" s="11">
        <v>42069</v>
      </c>
      <c r="E33" s="10">
        <v>5.8555555559999997</v>
      </c>
      <c r="F33" s="10">
        <v>17</v>
      </c>
      <c r="G33" s="10" t="s">
        <v>2</v>
      </c>
      <c r="H33" s="10">
        <v>1</v>
      </c>
      <c r="I33" s="10">
        <v>1</v>
      </c>
      <c r="J33" s="10">
        <v>1</v>
      </c>
      <c r="K33" s="10" t="s">
        <v>20</v>
      </c>
      <c r="L33" s="10"/>
      <c r="M33" s="10">
        <v>2</v>
      </c>
      <c r="N33" s="12" t="s">
        <v>177</v>
      </c>
      <c r="O33" s="10" t="s">
        <v>98</v>
      </c>
      <c r="P33" s="14" t="s">
        <v>41</v>
      </c>
      <c r="Q33" s="21">
        <v>44262</v>
      </c>
      <c r="R33" s="10" t="s">
        <v>178</v>
      </c>
      <c r="S33" s="10" t="s">
        <v>101</v>
      </c>
      <c r="T33" s="10">
        <v>1</v>
      </c>
      <c r="U33" s="10">
        <v>1</v>
      </c>
      <c r="V33" s="10"/>
      <c r="W33" s="16" t="s">
        <v>176</v>
      </c>
    </row>
    <row r="34" spans="1:23" ht="15" thickBot="1" x14ac:dyDescent="0.35">
      <c r="A34" s="10">
        <v>54</v>
      </c>
      <c r="B34" s="10" t="s">
        <v>1</v>
      </c>
      <c r="C34" s="11">
        <v>44205</v>
      </c>
      <c r="D34" s="11">
        <v>42503</v>
      </c>
      <c r="E34" s="10">
        <v>4.6555555560000004</v>
      </c>
      <c r="F34" s="10">
        <v>18</v>
      </c>
      <c r="G34" s="10" t="s">
        <v>9</v>
      </c>
      <c r="H34" s="10">
        <v>0</v>
      </c>
      <c r="I34" s="10">
        <v>1</v>
      </c>
      <c r="J34" s="10">
        <v>1</v>
      </c>
      <c r="K34" s="10" t="s">
        <v>14</v>
      </c>
      <c r="L34" s="10" t="s">
        <v>167</v>
      </c>
      <c r="M34" s="10">
        <v>1</v>
      </c>
      <c r="N34" s="10" t="s">
        <v>143</v>
      </c>
      <c r="O34" s="10" t="s">
        <v>132</v>
      </c>
      <c r="P34" s="8" t="s">
        <v>42</v>
      </c>
      <c r="Q34" s="10"/>
      <c r="R34" s="10"/>
      <c r="S34" s="10"/>
      <c r="T34" s="10">
        <v>1</v>
      </c>
      <c r="U34" s="10">
        <v>1</v>
      </c>
      <c r="V34" s="10"/>
      <c r="W34" s="16"/>
    </row>
    <row r="35" spans="1:23" ht="15" thickBot="1" x14ac:dyDescent="0.35">
      <c r="A35" s="10">
        <v>86</v>
      </c>
      <c r="B35" s="10" t="s">
        <v>4</v>
      </c>
      <c r="C35" s="11">
        <v>44247</v>
      </c>
      <c r="D35" s="11">
        <v>42558</v>
      </c>
      <c r="E35" s="10">
        <v>4.619444444</v>
      </c>
      <c r="F35" s="10">
        <v>18</v>
      </c>
      <c r="G35" s="10" t="s">
        <v>9</v>
      </c>
      <c r="H35" s="10">
        <v>1</v>
      </c>
      <c r="I35" s="10">
        <v>1</v>
      </c>
      <c r="J35" s="10">
        <v>1</v>
      </c>
      <c r="K35" s="10" t="s">
        <v>6</v>
      </c>
      <c r="L35" s="10"/>
      <c r="M35" s="10">
        <v>3</v>
      </c>
      <c r="N35" s="10" t="s">
        <v>234</v>
      </c>
      <c r="O35" s="10" t="s">
        <v>105</v>
      </c>
      <c r="P35" s="8" t="s">
        <v>39</v>
      </c>
      <c r="Q35" s="10" t="s">
        <v>235</v>
      </c>
      <c r="R35" s="10"/>
      <c r="S35" s="10"/>
      <c r="T35" s="10">
        <v>1</v>
      </c>
      <c r="U35" s="10">
        <v>1</v>
      </c>
      <c r="V35" s="10"/>
      <c r="W35" s="16" t="s">
        <v>179</v>
      </c>
    </row>
    <row r="36" spans="1:23" ht="15" thickBot="1" x14ac:dyDescent="0.35">
      <c r="A36" s="10">
        <v>55</v>
      </c>
      <c r="B36" s="10" t="s">
        <v>1</v>
      </c>
      <c r="C36" s="11">
        <v>44207</v>
      </c>
      <c r="D36" s="11">
        <v>42339</v>
      </c>
      <c r="E36" s="10">
        <v>5.1111111109999996</v>
      </c>
      <c r="F36" s="10">
        <v>19</v>
      </c>
      <c r="G36" s="10" t="s">
        <v>9</v>
      </c>
      <c r="H36" s="10">
        <v>1</v>
      </c>
      <c r="I36" s="10">
        <v>1</v>
      </c>
      <c r="J36" s="10">
        <v>1</v>
      </c>
      <c r="K36" s="10" t="s">
        <v>19</v>
      </c>
      <c r="L36" s="12" t="s">
        <v>168</v>
      </c>
      <c r="M36" s="10">
        <v>1</v>
      </c>
      <c r="N36" s="10" t="s">
        <v>169</v>
      </c>
      <c r="O36" s="10" t="s">
        <v>98</v>
      </c>
      <c r="P36" s="14" t="s">
        <v>41</v>
      </c>
      <c r="Q36" s="25">
        <v>44294</v>
      </c>
      <c r="R36" s="10" t="s">
        <v>170</v>
      </c>
      <c r="S36" s="10" t="s">
        <v>124</v>
      </c>
      <c r="T36" s="10">
        <v>1</v>
      </c>
      <c r="U36" s="10">
        <v>1</v>
      </c>
      <c r="V36" s="10"/>
      <c r="W36" s="16" t="s">
        <v>183</v>
      </c>
    </row>
    <row r="37" spans="1:23" ht="15" thickBot="1" x14ac:dyDescent="0.35">
      <c r="A37" s="10">
        <v>57</v>
      </c>
      <c r="B37" s="10" t="s">
        <v>4</v>
      </c>
      <c r="C37" s="11">
        <v>44209</v>
      </c>
      <c r="D37" s="11">
        <v>42365</v>
      </c>
      <c r="E37" s="10">
        <v>5.0444444439999998</v>
      </c>
      <c r="F37" s="10">
        <v>19</v>
      </c>
      <c r="G37" s="10" t="s">
        <v>9</v>
      </c>
      <c r="H37" s="10">
        <v>1</v>
      </c>
      <c r="I37" s="10">
        <v>1</v>
      </c>
      <c r="J37" s="10">
        <v>1</v>
      </c>
      <c r="K37" s="10" t="s">
        <v>21</v>
      </c>
      <c r="L37" s="10"/>
      <c r="M37" s="10">
        <v>2</v>
      </c>
      <c r="N37" s="12" t="s">
        <v>171</v>
      </c>
      <c r="O37" s="10" t="s">
        <v>98</v>
      </c>
      <c r="P37" s="18" t="s">
        <v>41</v>
      </c>
      <c r="Q37" s="19" t="s">
        <v>111</v>
      </c>
      <c r="R37" s="10" t="s">
        <v>172</v>
      </c>
      <c r="S37" s="10" t="s">
        <v>101</v>
      </c>
      <c r="T37" s="10">
        <v>1</v>
      </c>
      <c r="U37" s="10">
        <v>1</v>
      </c>
      <c r="V37" s="10"/>
      <c r="W37" s="16"/>
    </row>
    <row r="38" spans="1:23" ht="15" thickBot="1" x14ac:dyDescent="0.35">
      <c r="A38" s="10">
        <v>59</v>
      </c>
      <c r="B38" s="10" t="s">
        <v>1</v>
      </c>
      <c r="C38" s="11">
        <v>44210</v>
      </c>
      <c r="D38" s="11">
        <v>42258</v>
      </c>
      <c r="E38" s="10">
        <v>5.3416666670000001</v>
      </c>
      <c r="F38" s="10">
        <v>20</v>
      </c>
      <c r="G38" s="10" t="s">
        <v>2</v>
      </c>
      <c r="H38" s="10">
        <v>1</v>
      </c>
      <c r="I38" s="10">
        <v>1</v>
      </c>
      <c r="J38" s="10">
        <v>1</v>
      </c>
      <c r="K38" s="10" t="s">
        <v>22</v>
      </c>
      <c r="L38" s="12" t="s">
        <v>173</v>
      </c>
      <c r="M38" s="10">
        <v>2</v>
      </c>
      <c r="N38" s="10" t="s">
        <v>174</v>
      </c>
      <c r="O38" s="10" t="s">
        <v>98</v>
      </c>
      <c r="P38" s="14" t="s">
        <v>41</v>
      </c>
      <c r="Q38" s="21">
        <v>44325</v>
      </c>
      <c r="R38" s="10" t="s">
        <v>175</v>
      </c>
      <c r="S38" s="10" t="s">
        <v>124</v>
      </c>
      <c r="T38" s="10">
        <v>1</v>
      </c>
      <c r="U38" s="10">
        <v>1</v>
      </c>
      <c r="V38" s="10"/>
      <c r="W38" s="16"/>
    </row>
    <row r="39" spans="1:23" ht="15" thickBot="1" x14ac:dyDescent="0.35">
      <c r="A39" s="10">
        <v>61</v>
      </c>
      <c r="B39" s="10" t="s">
        <v>4</v>
      </c>
      <c r="C39" s="11">
        <v>44210</v>
      </c>
      <c r="D39" s="11">
        <v>42351</v>
      </c>
      <c r="E39" s="10">
        <v>5.0861111110000001</v>
      </c>
      <c r="F39" s="10">
        <v>20</v>
      </c>
      <c r="G39" s="10" t="s">
        <v>9</v>
      </c>
      <c r="H39" s="10">
        <v>1</v>
      </c>
      <c r="I39" s="10">
        <v>1</v>
      </c>
      <c r="J39" s="10">
        <v>1</v>
      </c>
      <c r="K39" s="10" t="s">
        <v>14</v>
      </c>
      <c r="L39" s="10"/>
      <c r="M39" s="10">
        <v>2</v>
      </c>
      <c r="N39" s="12" t="s">
        <v>141</v>
      </c>
      <c r="O39" s="10" t="s">
        <v>132</v>
      </c>
      <c r="P39" s="8" t="s">
        <v>72</v>
      </c>
      <c r="Q39" s="10"/>
      <c r="R39" s="10"/>
      <c r="S39" s="10"/>
      <c r="T39" s="10">
        <v>1</v>
      </c>
      <c r="U39" s="10">
        <v>1</v>
      </c>
      <c r="V39" s="10"/>
      <c r="W39" s="16" t="s">
        <v>191</v>
      </c>
    </row>
    <row r="40" spans="1:23" ht="15" thickBot="1" x14ac:dyDescent="0.35">
      <c r="A40" s="10">
        <v>63</v>
      </c>
      <c r="B40" s="10" t="s">
        <v>1</v>
      </c>
      <c r="C40" s="11">
        <v>44211</v>
      </c>
      <c r="D40" s="11">
        <v>42088</v>
      </c>
      <c r="E40" s="10">
        <v>5.8055555559999998</v>
      </c>
      <c r="F40" s="10">
        <v>21</v>
      </c>
      <c r="G40" s="10" t="s">
        <v>9</v>
      </c>
      <c r="H40" s="10">
        <v>1</v>
      </c>
      <c r="I40" s="10">
        <v>1</v>
      </c>
      <c r="J40" s="10">
        <v>1</v>
      </c>
      <c r="K40" s="10" t="s">
        <v>180</v>
      </c>
      <c r="L40" s="10" t="s">
        <v>181</v>
      </c>
      <c r="M40" s="10">
        <v>3</v>
      </c>
      <c r="N40" s="12" t="s">
        <v>182</v>
      </c>
      <c r="O40" s="10" t="s">
        <v>105</v>
      </c>
      <c r="P40" s="8" t="s">
        <v>39</v>
      </c>
      <c r="Q40" s="10"/>
      <c r="R40" s="10"/>
      <c r="S40" s="10"/>
      <c r="T40" s="10">
        <v>1</v>
      </c>
      <c r="U40" s="10">
        <v>1</v>
      </c>
      <c r="V40" s="10"/>
      <c r="W40" s="16"/>
    </row>
    <row r="41" spans="1:23" ht="15" thickBot="1" x14ac:dyDescent="0.35">
      <c r="A41" s="10">
        <v>87</v>
      </c>
      <c r="B41" s="10" t="s">
        <v>4</v>
      </c>
      <c r="C41" s="11">
        <v>44247</v>
      </c>
      <c r="D41" s="11">
        <v>42139</v>
      </c>
      <c r="E41" s="10">
        <v>5.7638888890000004</v>
      </c>
      <c r="F41" s="10">
        <v>21</v>
      </c>
      <c r="G41" s="10" t="s">
        <v>2</v>
      </c>
      <c r="H41" s="10">
        <v>1</v>
      </c>
      <c r="I41" s="10">
        <v>1</v>
      </c>
      <c r="J41" s="10">
        <v>1</v>
      </c>
      <c r="K41" s="10" t="s">
        <v>6</v>
      </c>
      <c r="L41" s="10"/>
      <c r="M41" s="10">
        <v>2</v>
      </c>
      <c r="N41" s="12" t="s">
        <v>236</v>
      </c>
      <c r="O41" s="10" t="s">
        <v>132</v>
      </c>
      <c r="P41" s="8" t="s">
        <v>72</v>
      </c>
      <c r="Q41" s="10"/>
      <c r="R41" s="10"/>
      <c r="S41" s="10"/>
      <c r="T41" s="10">
        <v>1</v>
      </c>
      <c r="U41" s="10">
        <v>1</v>
      </c>
      <c r="V41" s="10"/>
      <c r="W41" s="16" t="s">
        <v>197</v>
      </c>
    </row>
    <row r="42" spans="1:23" ht="15" thickBot="1" x14ac:dyDescent="0.35">
      <c r="A42" s="10">
        <v>65</v>
      </c>
      <c r="B42" s="10" t="s">
        <v>1</v>
      </c>
      <c r="C42" s="11">
        <v>44215</v>
      </c>
      <c r="D42" s="11">
        <v>42180</v>
      </c>
      <c r="E42" s="10">
        <v>5.5666666669999998</v>
      </c>
      <c r="F42" s="10">
        <v>22</v>
      </c>
      <c r="G42" s="10" t="s">
        <v>9</v>
      </c>
      <c r="H42" s="10">
        <v>1</v>
      </c>
      <c r="I42" s="10">
        <v>1</v>
      </c>
      <c r="J42" s="10">
        <v>1</v>
      </c>
      <c r="K42" s="10" t="s">
        <v>6</v>
      </c>
      <c r="L42" s="10" t="s">
        <v>184</v>
      </c>
      <c r="M42" s="10">
        <v>3</v>
      </c>
      <c r="N42" s="10" t="s">
        <v>185</v>
      </c>
      <c r="O42" s="10" t="s">
        <v>98</v>
      </c>
      <c r="P42" s="22" t="s">
        <v>41</v>
      </c>
      <c r="Q42" s="23"/>
      <c r="R42" s="10" t="s">
        <v>186</v>
      </c>
      <c r="S42" s="10" t="s">
        <v>101</v>
      </c>
      <c r="T42" s="10">
        <v>1</v>
      </c>
      <c r="U42" s="10">
        <v>1</v>
      </c>
      <c r="V42" s="10"/>
      <c r="W42" s="16"/>
    </row>
    <row r="43" spans="1:23" ht="15" thickBot="1" x14ac:dyDescent="0.35">
      <c r="A43" s="10">
        <v>66</v>
      </c>
      <c r="B43" s="10" t="s">
        <v>4</v>
      </c>
      <c r="C43" s="11">
        <v>44216</v>
      </c>
      <c r="D43" s="11">
        <v>42136</v>
      </c>
      <c r="E43" s="10">
        <v>5.6888888890000002</v>
      </c>
      <c r="F43" s="10">
        <v>22</v>
      </c>
      <c r="G43" s="10" t="s">
        <v>2</v>
      </c>
      <c r="H43" s="10">
        <v>1</v>
      </c>
      <c r="I43" s="10">
        <v>1</v>
      </c>
      <c r="J43" s="10">
        <v>1</v>
      </c>
      <c r="K43" s="10" t="s">
        <v>23</v>
      </c>
      <c r="L43" s="10"/>
      <c r="M43" s="10">
        <v>1</v>
      </c>
      <c r="N43" s="10" t="s">
        <v>187</v>
      </c>
      <c r="O43" s="10" t="s">
        <v>98</v>
      </c>
      <c r="P43" s="14" t="s">
        <v>41</v>
      </c>
      <c r="Q43" s="24" t="s">
        <v>188</v>
      </c>
      <c r="R43" s="10" t="s">
        <v>189</v>
      </c>
      <c r="S43" s="10" t="s">
        <v>101</v>
      </c>
      <c r="T43" s="10">
        <v>1</v>
      </c>
      <c r="U43" s="10">
        <v>1</v>
      </c>
      <c r="V43" s="10"/>
      <c r="W43" s="16"/>
    </row>
    <row r="44" spans="1:23" ht="15" thickBot="1" x14ac:dyDescent="0.35">
      <c r="A44" s="10">
        <v>67</v>
      </c>
      <c r="B44" s="10" t="s">
        <v>1</v>
      </c>
      <c r="C44" s="11">
        <v>44216</v>
      </c>
      <c r="D44" s="11">
        <v>42157</v>
      </c>
      <c r="E44" s="10">
        <v>5.6333333330000004</v>
      </c>
      <c r="F44" s="10">
        <v>23</v>
      </c>
      <c r="G44" s="10" t="s">
        <v>9</v>
      </c>
      <c r="H44" s="10">
        <v>1</v>
      </c>
      <c r="I44" s="10">
        <v>1</v>
      </c>
      <c r="J44" s="10">
        <v>1</v>
      </c>
      <c r="K44" s="10" t="s">
        <v>6</v>
      </c>
      <c r="L44" s="13" t="s">
        <v>190</v>
      </c>
      <c r="M44" s="10">
        <v>3</v>
      </c>
      <c r="N44" s="12" t="s">
        <v>117</v>
      </c>
      <c r="O44" s="10" t="s">
        <v>118</v>
      </c>
      <c r="P44" s="8" t="s">
        <v>71</v>
      </c>
      <c r="Q44" s="10"/>
      <c r="R44" s="10"/>
      <c r="S44" s="10"/>
      <c r="T44" s="10">
        <v>1</v>
      </c>
      <c r="U44" s="10">
        <v>1</v>
      </c>
      <c r="V44" s="10"/>
      <c r="W44" s="16" t="s">
        <v>208</v>
      </c>
    </row>
    <row r="45" spans="1:23" ht="15" thickBot="1" x14ac:dyDescent="0.35">
      <c r="A45" s="10">
        <v>74</v>
      </c>
      <c r="B45" s="10" t="s">
        <v>4</v>
      </c>
      <c r="C45" s="11">
        <v>44223</v>
      </c>
      <c r="D45" s="11">
        <v>42150</v>
      </c>
      <c r="E45" s="10">
        <v>5.6694444439999998</v>
      </c>
      <c r="F45" s="10">
        <v>23</v>
      </c>
      <c r="G45" s="10" t="s">
        <v>9</v>
      </c>
      <c r="H45" s="10">
        <v>1</v>
      </c>
      <c r="I45" s="10">
        <v>1</v>
      </c>
      <c r="J45" s="10">
        <v>1</v>
      </c>
      <c r="K45" s="10" t="s">
        <v>24</v>
      </c>
      <c r="L45" s="10"/>
      <c r="M45" s="10">
        <v>3</v>
      </c>
      <c r="N45" s="12" t="s">
        <v>209</v>
      </c>
      <c r="O45" s="10" t="s">
        <v>105</v>
      </c>
      <c r="P45" s="8" t="s">
        <v>39</v>
      </c>
      <c r="Q45" s="10"/>
      <c r="R45" s="10"/>
      <c r="S45" s="10"/>
      <c r="T45" s="10">
        <v>1</v>
      </c>
      <c r="U45" s="10">
        <v>1</v>
      </c>
      <c r="V45" s="10"/>
      <c r="W45" s="16" t="s">
        <v>210</v>
      </c>
    </row>
    <row r="46" spans="1:23" ht="15" thickBot="1" x14ac:dyDescent="0.35">
      <c r="A46" s="10">
        <v>69</v>
      </c>
      <c r="B46" s="10" t="s">
        <v>1</v>
      </c>
      <c r="C46" s="11">
        <v>44218</v>
      </c>
      <c r="D46" s="11">
        <v>41818</v>
      </c>
      <c r="E46" s="10">
        <v>6.5666666669999998</v>
      </c>
      <c r="F46" s="10">
        <v>24</v>
      </c>
      <c r="G46" s="10" t="s">
        <v>2</v>
      </c>
      <c r="H46" s="10">
        <v>1</v>
      </c>
      <c r="I46" s="10">
        <v>1</v>
      </c>
      <c r="J46" s="10">
        <v>1</v>
      </c>
      <c r="K46" s="10" t="s">
        <v>25</v>
      </c>
      <c r="L46" s="12" t="s">
        <v>192</v>
      </c>
      <c r="M46" s="10">
        <v>3</v>
      </c>
      <c r="N46" s="12" t="s">
        <v>193</v>
      </c>
      <c r="O46" s="10" t="s">
        <v>105</v>
      </c>
      <c r="P46" s="8" t="s">
        <v>39</v>
      </c>
      <c r="Q46" s="10"/>
      <c r="R46" s="10"/>
      <c r="S46" s="10"/>
      <c r="T46" s="10">
        <v>1</v>
      </c>
      <c r="U46" s="10">
        <v>1</v>
      </c>
      <c r="V46" s="10"/>
      <c r="W46" s="16"/>
    </row>
    <row r="47" spans="1:23" ht="15" thickBot="1" x14ac:dyDescent="0.35">
      <c r="A47" s="10">
        <v>77</v>
      </c>
      <c r="B47" s="10" t="s">
        <v>4</v>
      </c>
      <c r="C47" s="11">
        <v>44225</v>
      </c>
      <c r="D47" s="11">
        <v>41884</v>
      </c>
      <c r="E47" s="10">
        <v>6.4083333329999999</v>
      </c>
      <c r="F47" s="10">
        <v>24</v>
      </c>
      <c r="G47" s="10" t="s">
        <v>2</v>
      </c>
      <c r="H47" s="10">
        <v>1</v>
      </c>
      <c r="I47" s="10">
        <v>1</v>
      </c>
      <c r="J47" s="10">
        <v>1</v>
      </c>
      <c r="K47" s="10" t="s">
        <v>26</v>
      </c>
      <c r="L47" s="10"/>
      <c r="M47" s="10">
        <v>1</v>
      </c>
      <c r="N47" s="10" t="s">
        <v>214</v>
      </c>
      <c r="O47" s="10" t="s">
        <v>98</v>
      </c>
      <c r="P47" s="14" t="s">
        <v>41</v>
      </c>
      <c r="Q47" s="24" t="s">
        <v>135</v>
      </c>
      <c r="R47" s="10" t="s">
        <v>215</v>
      </c>
      <c r="S47" s="10" t="s">
        <v>101</v>
      </c>
      <c r="T47" s="10">
        <v>1</v>
      </c>
      <c r="U47" s="10">
        <v>1</v>
      </c>
      <c r="V47" s="10"/>
      <c r="W47" s="16"/>
    </row>
    <row r="48" spans="1:23" ht="15" thickBot="1" x14ac:dyDescent="0.35">
      <c r="A48" s="10">
        <v>70</v>
      </c>
      <c r="B48" s="10" t="s">
        <v>1</v>
      </c>
      <c r="C48" s="11">
        <v>44219</v>
      </c>
      <c r="D48" s="11">
        <v>41683</v>
      </c>
      <c r="E48" s="10">
        <v>6.9444444440000002</v>
      </c>
      <c r="F48" s="10">
        <v>25</v>
      </c>
      <c r="G48" s="10" t="s">
        <v>2</v>
      </c>
      <c r="H48" s="10">
        <v>1</v>
      </c>
      <c r="I48" s="10">
        <v>1</v>
      </c>
      <c r="J48" s="10">
        <v>1</v>
      </c>
      <c r="K48" s="10" t="s">
        <v>27</v>
      </c>
      <c r="L48" s="10" t="s">
        <v>194</v>
      </c>
      <c r="M48" s="10">
        <v>3</v>
      </c>
      <c r="N48" s="12" t="s">
        <v>195</v>
      </c>
      <c r="O48" s="10" t="s">
        <v>118</v>
      </c>
      <c r="P48" s="18" t="s">
        <v>41</v>
      </c>
      <c r="Q48" s="19" t="s">
        <v>111</v>
      </c>
      <c r="R48" s="10" t="s">
        <v>196</v>
      </c>
      <c r="S48" s="10" t="s">
        <v>101</v>
      </c>
      <c r="T48" s="10">
        <v>1</v>
      </c>
      <c r="U48" s="10">
        <v>1</v>
      </c>
      <c r="V48" s="10"/>
      <c r="W48" s="16" t="s">
        <v>218</v>
      </c>
    </row>
    <row r="49" spans="1:23" ht="15" thickBot="1" x14ac:dyDescent="0.35">
      <c r="A49" s="10">
        <v>72</v>
      </c>
      <c r="B49" s="10" t="s">
        <v>4</v>
      </c>
      <c r="C49" s="11">
        <v>44221</v>
      </c>
      <c r="D49" s="11">
        <v>41730</v>
      </c>
      <c r="E49" s="10">
        <v>6.8166666669999998</v>
      </c>
      <c r="F49" s="10">
        <v>25</v>
      </c>
      <c r="G49" s="10" t="s">
        <v>2</v>
      </c>
      <c r="H49" s="10">
        <v>1</v>
      </c>
      <c r="I49" s="10">
        <v>1</v>
      </c>
      <c r="J49" s="10">
        <v>1</v>
      </c>
      <c r="K49" s="10" t="s">
        <v>28</v>
      </c>
      <c r="L49" s="10"/>
      <c r="M49" s="10">
        <v>3</v>
      </c>
      <c r="N49" s="12" t="s">
        <v>202</v>
      </c>
      <c r="O49" s="10" t="s">
        <v>118</v>
      </c>
      <c r="P49" s="14" t="s">
        <v>41</v>
      </c>
      <c r="Q49" s="24" t="s">
        <v>203</v>
      </c>
      <c r="R49" s="10" t="s">
        <v>204</v>
      </c>
      <c r="S49" s="10" t="s">
        <v>101</v>
      </c>
      <c r="T49" s="10">
        <v>1</v>
      </c>
      <c r="U49" s="10">
        <v>1</v>
      </c>
      <c r="V49" s="10"/>
      <c r="W49" s="16" t="s">
        <v>222</v>
      </c>
    </row>
    <row r="50" spans="1:23" ht="15" thickBot="1" x14ac:dyDescent="0.35">
      <c r="A50" s="10" t="s">
        <v>198</v>
      </c>
      <c r="B50" s="10" t="s">
        <v>1</v>
      </c>
      <c r="C50" s="11">
        <v>44221</v>
      </c>
      <c r="D50" s="11">
        <v>41956</v>
      </c>
      <c r="E50" s="10">
        <v>6.2</v>
      </c>
      <c r="F50" s="10">
        <v>26</v>
      </c>
      <c r="G50" s="10" t="s">
        <v>9</v>
      </c>
      <c r="H50" s="10">
        <v>1</v>
      </c>
      <c r="I50" s="10">
        <v>1</v>
      </c>
      <c r="J50" s="10">
        <v>1</v>
      </c>
      <c r="K50" s="10" t="s">
        <v>36</v>
      </c>
      <c r="L50" s="10" t="s">
        <v>199</v>
      </c>
      <c r="M50" s="10">
        <v>1</v>
      </c>
      <c r="N50" s="10" t="s">
        <v>200</v>
      </c>
      <c r="O50" s="10" t="s">
        <v>98</v>
      </c>
      <c r="P50" s="22" t="s">
        <v>41</v>
      </c>
      <c r="Q50" s="23"/>
      <c r="R50" s="10" t="s">
        <v>201</v>
      </c>
      <c r="S50" s="10" t="s">
        <v>101</v>
      </c>
      <c r="T50" s="10">
        <v>1</v>
      </c>
      <c r="U50" s="10">
        <v>1</v>
      </c>
      <c r="V50" s="10"/>
      <c r="W50" s="16"/>
    </row>
    <row r="51" spans="1:23" ht="15" thickBot="1" x14ac:dyDescent="0.35">
      <c r="A51" s="10">
        <v>80</v>
      </c>
      <c r="B51" s="10" t="s">
        <v>4</v>
      </c>
      <c r="C51" s="11">
        <v>44232</v>
      </c>
      <c r="D51" s="11">
        <v>41981</v>
      </c>
      <c r="E51" s="10">
        <v>6.1583333329999999</v>
      </c>
      <c r="F51" s="10">
        <v>26</v>
      </c>
      <c r="G51" s="10" t="s">
        <v>9</v>
      </c>
      <c r="H51" s="10">
        <v>1</v>
      </c>
      <c r="I51" s="10">
        <v>1</v>
      </c>
      <c r="J51" s="10">
        <v>1</v>
      </c>
      <c r="K51" s="10" t="s">
        <v>35</v>
      </c>
      <c r="L51" s="10"/>
      <c r="M51" s="10">
        <v>3</v>
      </c>
      <c r="N51" s="12" t="s">
        <v>223</v>
      </c>
      <c r="O51" s="10" t="s">
        <v>118</v>
      </c>
      <c r="P51" s="8" t="s">
        <v>71</v>
      </c>
      <c r="Q51" s="10"/>
      <c r="R51" s="10"/>
      <c r="S51" s="10"/>
      <c r="T51" s="10">
        <v>1</v>
      </c>
      <c r="U51" s="10">
        <v>1</v>
      </c>
      <c r="V51" s="10"/>
      <c r="W51" s="16"/>
    </row>
    <row r="52" spans="1:23" ht="15" thickBot="1" x14ac:dyDescent="0.35">
      <c r="A52" s="10">
        <v>73</v>
      </c>
      <c r="B52" s="10" t="s">
        <v>1</v>
      </c>
      <c r="C52" s="11">
        <v>44221</v>
      </c>
      <c r="D52" s="11">
        <v>41699</v>
      </c>
      <c r="E52" s="10">
        <v>6.9</v>
      </c>
      <c r="F52" s="10">
        <v>27</v>
      </c>
      <c r="G52" s="10" t="s">
        <v>9</v>
      </c>
      <c r="H52" s="10">
        <v>1</v>
      </c>
      <c r="I52" s="10">
        <v>1</v>
      </c>
      <c r="J52" s="10">
        <v>1</v>
      </c>
      <c r="K52" s="10" t="s">
        <v>29</v>
      </c>
      <c r="L52" s="12" t="s">
        <v>205</v>
      </c>
      <c r="M52" s="10">
        <v>2</v>
      </c>
      <c r="N52" s="12" t="s">
        <v>206</v>
      </c>
      <c r="O52" s="10" t="s">
        <v>98</v>
      </c>
      <c r="P52" s="22" t="s">
        <v>41</v>
      </c>
      <c r="Q52" s="23"/>
      <c r="R52" s="10" t="s">
        <v>207</v>
      </c>
      <c r="S52" s="10" t="s">
        <v>101</v>
      </c>
      <c r="T52" s="10">
        <v>1</v>
      </c>
      <c r="U52" s="10">
        <v>1</v>
      </c>
      <c r="V52" s="10"/>
      <c r="W52" s="16" t="s">
        <v>229</v>
      </c>
    </row>
    <row r="53" spans="1:23" s="26" customFormat="1" ht="15" thickBot="1" x14ac:dyDescent="0.35">
      <c r="A53" s="10" t="s">
        <v>211</v>
      </c>
      <c r="B53" s="10" t="s">
        <v>4</v>
      </c>
      <c r="C53" s="11">
        <v>44225</v>
      </c>
      <c r="D53" s="11">
        <v>41750</v>
      </c>
      <c r="E53" s="10">
        <v>6.7722222219999999</v>
      </c>
      <c r="F53" s="10">
        <v>27</v>
      </c>
      <c r="G53" s="10" t="s">
        <v>9</v>
      </c>
      <c r="H53" s="10">
        <v>1</v>
      </c>
      <c r="I53" s="10">
        <v>1</v>
      </c>
      <c r="J53" s="10">
        <v>1</v>
      </c>
      <c r="K53" s="10" t="s">
        <v>30</v>
      </c>
      <c r="L53" s="10"/>
      <c r="M53" s="10">
        <v>1</v>
      </c>
      <c r="N53" s="10" t="s">
        <v>212</v>
      </c>
      <c r="O53" s="10" t="s">
        <v>98</v>
      </c>
      <c r="P53" s="18" t="s">
        <v>41</v>
      </c>
      <c r="Q53" s="19" t="s">
        <v>111</v>
      </c>
      <c r="R53" s="10" t="s">
        <v>213</v>
      </c>
      <c r="S53" s="10" t="s">
        <v>101</v>
      </c>
      <c r="T53" s="10">
        <v>1</v>
      </c>
      <c r="U53" s="10">
        <v>1</v>
      </c>
      <c r="V53" s="10"/>
      <c r="W53" s="16"/>
    </row>
    <row r="54" spans="1:23" ht="15" thickBot="1" x14ac:dyDescent="0.35">
      <c r="A54" s="10">
        <v>78</v>
      </c>
      <c r="B54" s="10" t="s">
        <v>1</v>
      </c>
      <c r="C54" s="11">
        <v>44228</v>
      </c>
      <c r="D54" s="11">
        <v>41871</v>
      </c>
      <c r="E54" s="10">
        <v>6.4472222219999997</v>
      </c>
      <c r="F54" s="10">
        <v>28</v>
      </c>
      <c r="G54" s="10" t="s">
        <v>2</v>
      </c>
      <c r="H54" s="10">
        <v>1</v>
      </c>
      <c r="I54" s="10">
        <v>1</v>
      </c>
      <c r="J54" s="10">
        <v>1</v>
      </c>
      <c r="K54" s="10" t="s">
        <v>31</v>
      </c>
      <c r="L54" s="10" t="s">
        <v>216</v>
      </c>
      <c r="M54" s="10">
        <v>3</v>
      </c>
      <c r="N54" s="12" t="s">
        <v>217</v>
      </c>
      <c r="O54" s="10" t="s">
        <v>105</v>
      </c>
      <c r="P54" s="8" t="s">
        <v>39</v>
      </c>
      <c r="Q54" s="10"/>
      <c r="R54" s="10"/>
      <c r="S54" s="10"/>
      <c r="T54" s="10">
        <v>1</v>
      </c>
      <c r="U54" s="10">
        <v>1</v>
      </c>
      <c r="V54" s="10"/>
      <c r="W54" s="16"/>
    </row>
    <row r="55" spans="1:23" ht="15" thickBot="1" x14ac:dyDescent="0.35">
      <c r="A55" s="10">
        <v>79</v>
      </c>
      <c r="B55" s="10" t="s">
        <v>4</v>
      </c>
      <c r="C55" s="11">
        <v>44228</v>
      </c>
      <c r="D55" s="11">
        <v>41887</v>
      </c>
      <c r="E55" s="10">
        <v>6.4055555560000004</v>
      </c>
      <c r="F55" s="10">
        <v>28</v>
      </c>
      <c r="G55" s="10" t="s">
        <v>9</v>
      </c>
      <c r="H55" s="10">
        <v>0</v>
      </c>
      <c r="I55" s="10">
        <v>0</v>
      </c>
      <c r="J55" s="10">
        <v>1</v>
      </c>
      <c r="K55" s="10" t="s">
        <v>219</v>
      </c>
      <c r="L55" s="10"/>
      <c r="M55" s="10">
        <v>2</v>
      </c>
      <c r="N55" s="12" t="s">
        <v>220</v>
      </c>
      <c r="O55" s="10" t="s">
        <v>98</v>
      </c>
      <c r="P55" s="14" t="s">
        <v>41</v>
      </c>
      <c r="Q55" s="24" t="s">
        <v>164</v>
      </c>
      <c r="R55" s="10" t="s">
        <v>221</v>
      </c>
      <c r="S55" s="10" t="s">
        <v>101</v>
      </c>
      <c r="T55" s="10">
        <v>1</v>
      </c>
      <c r="U55" s="10">
        <v>1</v>
      </c>
      <c r="V55" s="10"/>
      <c r="W55" s="16"/>
    </row>
    <row r="56" spans="1:23" ht="15" thickBot="1" x14ac:dyDescent="0.35">
      <c r="A56" s="10">
        <v>81</v>
      </c>
      <c r="B56" s="10" t="s">
        <v>1</v>
      </c>
      <c r="C56" s="11">
        <v>44232</v>
      </c>
      <c r="D56" s="11">
        <v>41702</v>
      </c>
      <c r="E56" s="10">
        <v>6.9194444439999998</v>
      </c>
      <c r="F56" s="10">
        <v>29</v>
      </c>
      <c r="G56" s="10" t="s">
        <v>9</v>
      </c>
      <c r="H56" s="10">
        <v>1</v>
      </c>
      <c r="I56" s="10">
        <v>0</v>
      </c>
      <c r="J56" s="10">
        <v>1</v>
      </c>
      <c r="K56" s="10" t="s">
        <v>37</v>
      </c>
      <c r="L56" s="12" t="s">
        <v>224</v>
      </c>
      <c r="M56" s="10">
        <v>3</v>
      </c>
      <c r="N56" s="12" t="s">
        <v>225</v>
      </c>
      <c r="O56" s="10" t="s">
        <v>105</v>
      </c>
      <c r="P56" s="8" t="s">
        <v>39</v>
      </c>
      <c r="Q56" s="10"/>
      <c r="R56" s="10"/>
      <c r="S56" s="10"/>
      <c r="T56" s="10">
        <v>1</v>
      </c>
      <c r="U56" s="10">
        <v>1</v>
      </c>
      <c r="V56" s="10"/>
      <c r="W56" s="16"/>
    </row>
    <row r="57" spans="1:23" ht="15" thickBot="1" x14ac:dyDescent="0.35">
      <c r="A57" s="10">
        <v>82</v>
      </c>
      <c r="B57" s="10" t="s">
        <v>4</v>
      </c>
      <c r="C57" s="11">
        <v>44233</v>
      </c>
      <c r="D57" s="11">
        <v>41746</v>
      </c>
      <c r="E57" s="10">
        <v>6.8027777780000003</v>
      </c>
      <c r="F57" s="10">
        <v>29</v>
      </c>
      <c r="G57" s="10" t="s">
        <v>2</v>
      </c>
      <c r="H57" s="10">
        <v>1</v>
      </c>
      <c r="I57" s="10">
        <v>1</v>
      </c>
      <c r="J57" s="10">
        <v>1</v>
      </c>
      <c r="K57" s="10" t="s">
        <v>38</v>
      </c>
      <c r="L57" s="10"/>
      <c r="M57" s="10">
        <v>2</v>
      </c>
      <c r="N57" s="12" t="s">
        <v>226</v>
      </c>
      <c r="O57" s="10" t="s">
        <v>98</v>
      </c>
      <c r="P57" s="18" t="s">
        <v>41</v>
      </c>
      <c r="Q57" s="19" t="s">
        <v>227</v>
      </c>
      <c r="R57" s="10" t="s">
        <v>228</v>
      </c>
      <c r="S57" s="10" t="s">
        <v>101</v>
      </c>
      <c r="T57" s="10">
        <v>1</v>
      </c>
      <c r="U57" s="10">
        <v>1</v>
      </c>
      <c r="V57" s="10"/>
      <c r="W57" s="16" t="s">
        <v>237</v>
      </c>
    </row>
    <row r="58" spans="1:23" ht="15" thickBot="1" x14ac:dyDescent="0.35">
      <c r="A58" s="10">
        <v>84</v>
      </c>
      <c r="B58" s="10" t="s">
        <v>1</v>
      </c>
      <c r="C58" s="11">
        <v>44240</v>
      </c>
      <c r="D58" s="11">
        <v>41846</v>
      </c>
      <c r="E58" s="10">
        <v>6.5472222220000003</v>
      </c>
      <c r="F58" s="10">
        <v>30</v>
      </c>
      <c r="G58" s="10" t="s">
        <v>2</v>
      </c>
      <c r="H58" s="10">
        <v>1</v>
      </c>
      <c r="I58" s="10">
        <v>1</v>
      </c>
      <c r="J58" s="10">
        <v>1</v>
      </c>
      <c r="K58" s="10" t="s">
        <v>69</v>
      </c>
      <c r="L58" s="12" t="s">
        <v>231</v>
      </c>
      <c r="M58" s="10">
        <v>3</v>
      </c>
      <c r="N58" s="12" t="s">
        <v>232</v>
      </c>
      <c r="O58" s="10" t="s">
        <v>98</v>
      </c>
      <c r="P58" s="22" t="s">
        <v>41</v>
      </c>
      <c r="Q58" s="23"/>
      <c r="R58" s="10" t="s">
        <v>233</v>
      </c>
      <c r="S58" s="10" t="s">
        <v>101</v>
      </c>
      <c r="T58" s="10">
        <v>1</v>
      </c>
      <c r="U58" s="10">
        <v>1</v>
      </c>
      <c r="V58" s="10"/>
      <c r="W58" s="16"/>
    </row>
    <row r="59" spans="1:23" ht="15" thickBot="1" x14ac:dyDescent="0.35">
      <c r="A59" s="10">
        <v>90</v>
      </c>
      <c r="B59" s="10" t="s">
        <v>4</v>
      </c>
      <c r="C59" s="11">
        <v>44254</v>
      </c>
      <c r="D59" s="11">
        <v>41884</v>
      </c>
      <c r="E59" s="10">
        <v>6.4861111109999996</v>
      </c>
      <c r="F59" s="10">
        <v>30</v>
      </c>
      <c r="G59" s="10" t="s">
        <v>9</v>
      </c>
      <c r="H59" s="10">
        <v>1</v>
      </c>
      <c r="I59" s="10">
        <v>1</v>
      </c>
      <c r="J59" s="10">
        <v>1</v>
      </c>
      <c r="K59" s="10" t="s">
        <v>70</v>
      </c>
      <c r="L59" s="10"/>
      <c r="M59" s="10">
        <v>2</v>
      </c>
      <c r="N59" s="10" t="s">
        <v>243</v>
      </c>
      <c r="O59" s="10" t="s">
        <v>98</v>
      </c>
      <c r="P59" s="18" t="s">
        <v>40</v>
      </c>
      <c r="Q59" s="28" t="s">
        <v>235</v>
      </c>
      <c r="R59" s="10" t="s">
        <v>244</v>
      </c>
      <c r="S59" s="10" t="s">
        <v>124</v>
      </c>
      <c r="T59" s="10">
        <v>1</v>
      </c>
      <c r="U59" s="10">
        <v>1</v>
      </c>
      <c r="V59" s="10"/>
      <c r="W59" s="16" t="s">
        <v>242</v>
      </c>
    </row>
    <row r="60" spans="1:23" ht="15" thickBot="1" x14ac:dyDescent="0.35">
      <c r="A60" s="10">
        <v>89</v>
      </c>
      <c r="B60" s="10" t="s">
        <v>1</v>
      </c>
      <c r="C60" s="11">
        <v>44249</v>
      </c>
      <c r="D60" s="11">
        <v>42352</v>
      </c>
      <c r="E60" s="10">
        <v>5.1888888890000002</v>
      </c>
      <c r="F60" s="10">
        <v>31</v>
      </c>
      <c r="G60" s="10" t="s">
        <v>9</v>
      </c>
      <c r="H60" s="10">
        <v>1</v>
      </c>
      <c r="I60" s="10">
        <v>1</v>
      </c>
      <c r="J60" s="10">
        <v>1</v>
      </c>
      <c r="K60" s="10" t="s">
        <v>238</v>
      </c>
      <c r="L60" s="10" t="s">
        <v>239</v>
      </c>
      <c r="M60" s="10">
        <v>2</v>
      </c>
      <c r="N60" s="12" t="s">
        <v>240</v>
      </c>
      <c r="O60" s="10" t="s">
        <v>98</v>
      </c>
      <c r="P60" s="27" t="s">
        <v>41</v>
      </c>
      <c r="Q60" s="24" t="s">
        <v>203</v>
      </c>
      <c r="R60" s="10" t="s">
        <v>241</v>
      </c>
      <c r="S60" s="10" t="s">
        <v>101</v>
      </c>
      <c r="T60" s="10">
        <v>1</v>
      </c>
      <c r="U60" s="10">
        <v>1</v>
      </c>
      <c r="V60" s="10"/>
      <c r="W60" s="16" t="s">
        <v>245</v>
      </c>
    </row>
    <row r="61" spans="1:23" ht="15" thickBot="1" x14ac:dyDescent="0.35">
      <c r="A61" s="10">
        <v>95</v>
      </c>
      <c r="B61" s="10" t="s">
        <v>4</v>
      </c>
      <c r="C61" s="11">
        <v>44285</v>
      </c>
      <c r="D61" s="11">
        <v>42393</v>
      </c>
      <c r="E61" s="10">
        <v>5.1833333330000002</v>
      </c>
      <c r="F61" s="10">
        <v>31</v>
      </c>
      <c r="G61" s="10" t="s">
        <v>2</v>
      </c>
      <c r="H61" s="10">
        <v>1</v>
      </c>
      <c r="I61" s="10">
        <v>1</v>
      </c>
      <c r="J61" s="10">
        <v>1</v>
      </c>
      <c r="K61" s="10" t="s">
        <v>19</v>
      </c>
      <c r="L61" s="10"/>
      <c r="M61" s="10">
        <v>3</v>
      </c>
      <c r="N61" s="12" t="s">
        <v>253</v>
      </c>
      <c r="O61" s="10" t="s">
        <v>98</v>
      </c>
      <c r="P61" s="16" t="s">
        <v>254</v>
      </c>
      <c r="Q61" s="16"/>
      <c r="R61" s="16"/>
      <c r="S61" s="16"/>
      <c r="T61" s="10">
        <v>1</v>
      </c>
      <c r="U61" s="10">
        <v>1</v>
      </c>
      <c r="V61" s="10"/>
      <c r="W61" s="16" t="s">
        <v>248</v>
      </c>
    </row>
    <row r="62" spans="1:23" ht="15" thickBot="1" x14ac:dyDescent="0.35">
      <c r="A62" s="10">
        <v>91</v>
      </c>
      <c r="B62" s="10" t="s">
        <v>1</v>
      </c>
      <c r="C62" s="11">
        <v>44254</v>
      </c>
      <c r="D62" s="11">
        <v>42578</v>
      </c>
      <c r="E62" s="10">
        <v>4.5833333329999997</v>
      </c>
      <c r="F62" s="10">
        <v>32</v>
      </c>
      <c r="G62" s="10" t="s">
        <v>2</v>
      </c>
      <c r="H62" s="10">
        <v>1</v>
      </c>
      <c r="I62" s="10">
        <v>1</v>
      </c>
      <c r="J62" s="10">
        <v>1</v>
      </c>
      <c r="K62" s="10" t="s">
        <v>6</v>
      </c>
      <c r="L62" s="12" t="s">
        <v>246</v>
      </c>
      <c r="M62" s="10">
        <v>3</v>
      </c>
      <c r="N62" s="12" t="s">
        <v>247</v>
      </c>
      <c r="O62" s="10" t="s">
        <v>105</v>
      </c>
      <c r="P62" s="16" t="s">
        <v>39</v>
      </c>
      <c r="Q62" s="10"/>
      <c r="R62" s="10"/>
      <c r="S62" s="10"/>
      <c r="T62" s="10">
        <v>1</v>
      </c>
      <c r="U62" s="10">
        <v>1</v>
      </c>
      <c r="V62" s="10"/>
      <c r="W62" s="16"/>
    </row>
    <row r="63" spans="1:23" ht="15" thickBot="1" x14ac:dyDescent="0.35">
      <c r="A63" s="10">
        <v>104</v>
      </c>
      <c r="B63" s="10" t="s">
        <v>4</v>
      </c>
      <c r="C63" s="11">
        <v>44287</v>
      </c>
      <c r="D63" s="11">
        <v>42643</v>
      </c>
      <c r="E63" s="10">
        <v>4.5027777779999996</v>
      </c>
      <c r="F63" s="10">
        <v>32</v>
      </c>
      <c r="G63" s="10" t="s">
        <v>2</v>
      </c>
      <c r="H63" s="10">
        <v>0</v>
      </c>
      <c r="I63" s="10">
        <v>0</v>
      </c>
      <c r="J63" s="10">
        <v>1</v>
      </c>
      <c r="K63" s="10" t="s">
        <v>6</v>
      </c>
      <c r="L63" s="10"/>
      <c r="M63" s="10">
        <v>1</v>
      </c>
      <c r="N63" s="10" t="s">
        <v>143</v>
      </c>
      <c r="O63" s="10" t="s">
        <v>132</v>
      </c>
      <c r="P63" s="16" t="s">
        <v>42</v>
      </c>
      <c r="Q63" s="16"/>
      <c r="R63" s="16"/>
      <c r="S63" s="16"/>
      <c r="T63" s="10">
        <v>0</v>
      </c>
      <c r="U63" s="10">
        <v>0</v>
      </c>
      <c r="V63" s="10"/>
      <c r="W63" s="16"/>
    </row>
    <row r="64" spans="1:23" ht="15" thickBot="1" x14ac:dyDescent="0.35">
      <c r="A64" s="10">
        <v>92</v>
      </c>
      <c r="B64" s="10" t="s">
        <v>1</v>
      </c>
      <c r="C64" s="11">
        <v>44256</v>
      </c>
      <c r="D64" s="11">
        <v>41893</v>
      </c>
      <c r="E64" s="10">
        <v>6.4722222220000001</v>
      </c>
      <c r="F64" s="10">
        <v>33</v>
      </c>
      <c r="G64" s="10" t="s">
        <v>9</v>
      </c>
      <c r="H64" s="10">
        <v>1</v>
      </c>
      <c r="I64" s="10">
        <v>1</v>
      </c>
      <c r="J64" s="10">
        <v>1</v>
      </c>
      <c r="K64" s="10" t="s">
        <v>6</v>
      </c>
      <c r="L64" s="12" t="s">
        <v>249</v>
      </c>
      <c r="M64" s="10">
        <v>2</v>
      </c>
      <c r="N64" s="29" t="s">
        <v>250</v>
      </c>
      <c r="O64" s="30" t="s">
        <v>98</v>
      </c>
      <c r="P64" s="8" t="s">
        <v>71</v>
      </c>
      <c r="Q64" s="10"/>
      <c r="R64" s="10"/>
      <c r="S64" s="10"/>
      <c r="T64" s="10">
        <v>1</v>
      </c>
      <c r="U64" s="10">
        <v>1</v>
      </c>
      <c r="V64" s="10"/>
      <c r="W64" s="16"/>
    </row>
    <row r="65" spans="1:23" ht="15" thickBot="1" x14ac:dyDescent="0.35">
      <c r="A65" s="10">
        <v>93</v>
      </c>
      <c r="B65" s="10" t="s">
        <v>4</v>
      </c>
      <c r="C65" s="11">
        <v>44257</v>
      </c>
      <c r="D65" s="11">
        <v>41902</v>
      </c>
      <c r="E65" s="10">
        <v>6.45</v>
      </c>
      <c r="F65" s="10">
        <v>33</v>
      </c>
      <c r="G65" s="10" t="s">
        <v>2</v>
      </c>
      <c r="H65" s="10">
        <v>1</v>
      </c>
      <c r="I65" s="10">
        <v>1</v>
      </c>
      <c r="J65" s="10">
        <v>1</v>
      </c>
      <c r="K65" s="10" t="s">
        <v>23</v>
      </c>
      <c r="L65" s="10"/>
      <c r="M65" s="10">
        <v>3</v>
      </c>
      <c r="N65" s="12" t="s">
        <v>251</v>
      </c>
      <c r="O65" s="10" t="s">
        <v>105</v>
      </c>
      <c r="P65" s="8" t="s">
        <v>39</v>
      </c>
      <c r="Q65" s="10"/>
      <c r="R65" s="10"/>
      <c r="S65" s="10"/>
      <c r="T65" s="10">
        <v>1</v>
      </c>
      <c r="U65" s="10">
        <v>1</v>
      </c>
      <c r="V65" s="10"/>
      <c r="W65" s="16"/>
    </row>
    <row r="66" spans="1:23" ht="15" thickBot="1" x14ac:dyDescent="0.35">
      <c r="A66" s="10">
        <v>94</v>
      </c>
      <c r="B66" s="10" t="s">
        <v>1</v>
      </c>
      <c r="C66" s="11">
        <v>44260</v>
      </c>
      <c r="D66" s="11">
        <v>42136</v>
      </c>
      <c r="E66" s="10">
        <v>5.8138888890000002</v>
      </c>
      <c r="F66" s="10">
        <v>34</v>
      </c>
      <c r="G66" s="10" t="s">
        <v>9</v>
      </c>
      <c r="H66" s="10">
        <v>1</v>
      </c>
      <c r="I66" s="10">
        <v>1</v>
      </c>
      <c r="J66" s="10">
        <v>1</v>
      </c>
      <c r="K66" s="10" t="s">
        <v>6</v>
      </c>
      <c r="L66" s="10" t="s">
        <v>252</v>
      </c>
      <c r="M66" s="10">
        <v>1</v>
      </c>
      <c r="N66" s="10" t="s">
        <v>143</v>
      </c>
      <c r="O66" s="10" t="s">
        <v>132</v>
      </c>
      <c r="P66" s="16" t="s">
        <v>42</v>
      </c>
      <c r="Q66" s="16"/>
      <c r="R66" s="10"/>
      <c r="S66" s="10"/>
      <c r="T66" s="10">
        <v>1</v>
      </c>
      <c r="U66" s="10">
        <v>1</v>
      </c>
      <c r="V66" s="10"/>
      <c r="W66" s="16"/>
    </row>
    <row r="67" spans="1:23" ht="15" thickBot="1" x14ac:dyDescent="0.35">
      <c r="A67" s="10">
        <v>105</v>
      </c>
      <c r="B67" s="10" t="s">
        <v>4</v>
      </c>
      <c r="C67" s="11">
        <v>44288</v>
      </c>
      <c r="D67" s="11">
        <v>42248</v>
      </c>
      <c r="E67" s="10">
        <v>5.5861111110000001</v>
      </c>
      <c r="F67" s="10">
        <v>34</v>
      </c>
      <c r="G67" s="10" t="s">
        <v>2</v>
      </c>
      <c r="H67" s="10">
        <v>1</v>
      </c>
      <c r="I67" s="10">
        <v>1</v>
      </c>
      <c r="J67" s="10">
        <v>1</v>
      </c>
      <c r="K67" s="10" t="s">
        <v>265</v>
      </c>
      <c r="L67" s="10"/>
      <c r="M67" s="10">
        <v>2</v>
      </c>
      <c r="N67" s="10" t="s">
        <v>174</v>
      </c>
      <c r="O67" s="10" t="s">
        <v>98</v>
      </c>
      <c r="P67" s="16" t="s">
        <v>254</v>
      </c>
      <c r="Q67" s="16"/>
      <c r="R67" s="16"/>
      <c r="S67" s="16"/>
      <c r="T67" s="10">
        <v>1</v>
      </c>
      <c r="U67" s="10">
        <v>1</v>
      </c>
      <c r="V67" s="10"/>
      <c r="W67" s="16" t="s">
        <v>260</v>
      </c>
    </row>
    <row r="68" spans="1:23" ht="15" thickBot="1" x14ac:dyDescent="0.35">
      <c r="A68" s="10">
        <v>97</v>
      </c>
      <c r="B68" s="10" t="s">
        <v>1</v>
      </c>
      <c r="C68" s="11">
        <v>44285</v>
      </c>
      <c r="D68" s="11">
        <v>41815</v>
      </c>
      <c r="E68" s="10">
        <v>6.7638888890000004</v>
      </c>
      <c r="F68" s="10">
        <v>36</v>
      </c>
      <c r="G68" s="10" t="s">
        <v>2</v>
      </c>
      <c r="H68" s="10">
        <v>1</v>
      </c>
      <c r="I68" s="10">
        <v>1</v>
      </c>
      <c r="J68" s="10">
        <v>1</v>
      </c>
      <c r="K68" s="10" t="s">
        <v>31</v>
      </c>
      <c r="L68" s="10" t="s">
        <v>255</v>
      </c>
      <c r="M68" s="10">
        <v>3</v>
      </c>
      <c r="N68" s="12" t="s">
        <v>256</v>
      </c>
      <c r="O68" s="10" t="s">
        <v>98</v>
      </c>
      <c r="P68" s="16" t="s">
        <v>254</v>
      </c>
      <c r="Q68" s="16"/>
      <c r="R68" s="16"/>
      <c r="S68" s="16"/>
      <c r="T68" s="10">
        <v>1</v>
      </c>
      <c r="U68" s="10">
        <v>1</v>
      </c>
      <c r="V68" s="10"/>
      <c r="W68" s="16" t="s">
        <v>264</v>
      </c>
    </row>
    <row r="69" spans="1:23" ht="15" thickBot="1" x14ac:dyDescent="0.35">
      <c r="A69" s="10">
        <v>109</v>
      </c>
      <c r="B69" s="10" t="s">
        <v>4</v>
      </c>
      <c r="C69" s="11">
        <v>44294</v>
      </c>
      <c r="D69" s="11">
        <v>41761</v>
      </c>
      <c r="E69" s="10">
        <v>6.9333333330000002</v>
      </c>
      <c r="F69" s="10">
        <v>36</v>
      </c>
      <c r="G69" s="10" t="s">
        <v>9</v>
      </c>
      <c r="H69" s="10">
        <v>1</v>
      </c>
      <c r="I69" s="10">
        <v>1</v>
      </c>
      <c r="J69" s="10">
        <v>1</v>
      </c>
      <c r="K69" s="10" t="s">
        <v>31</v>
      </c>
      <c r="L69" s="10"/>
      <c r="M69" s="10">
        <v>2</v>
      </c>
      <c r="N69" s="12" t="s">
        <v>274</v>
      </c>
      <c r="O69" s="10" t="s">
        <v>98</v>
      </c>
      <c r="P69" s="16" t="s">
        <v>254</v>
      </c>
      <c r="Q69" s="16"/>
      <c r="R69" s="16"/>
      <c r="S69" s="16"/>
      <c r="T69" s="10">
        <v>1</v>
      </c>
      <c r="U69" s="10">
        <v>1</v>
      </c>
      <c r="V69" s="10"/>
      <c r="W69" s="16"/>
    </row>
    <row r="70" spans="1:23" ht="15" thickBot="1" x14ac:dyDescent="0.35">
      <c r="A70" s="10">
        <v>98</v>
      </c>
      <c r="B70" s="10" t="s">
        <v>1</v>
      </c>
      <c r="C70" s="11">
        <v>44285</v>
      </c>
      <c r="D70" s="11">
        <v>42440</v>
      </c>
      <c r="E70" s="10">
        <v>5.0527777780000003</v>
      </c>
      <c r="F70" s="10">
        <v>37</v>
      </c>
      <c r="G70" s="10" t="s">
        <v>2</v>
      </c>
      <c r="H70" s="10">
        <v>1</v>
      </c>
      <c r="I70" s="10">
        <v>1</v>
      </c>
      <c r="J70" s="10">
        <v>0</v>
      </c>
      <c r="K70" s="10" t="s">
        <v>257</v>
      </c>
      <c r="L70" s="12" t="s">
        <v>258</v>
      </c>
      <c r="M70" s="10">
        <v>3</v>
      </c>
      <c r="N70" s="12" t="s">
        <v>259</v>
      </c>
      <c r="O70" s="10" t="s">
        <v>118</v>
      </c>
      <c r="P70" s="16" t="s">
        <v>71</v>
      </c>
      <c r="Q70" s="16"/>
      <c r="R70" s="16"/>
      <c r="S70" s="16"/>
      <c r="T70" s="10">
        <v>1</v>
      </c>
      <c r="U70" s="10">
        <v>0</v>
      </c>
      <c r="V70" s="10"/>
      <c r="W70" s="16" t="s">
        <v>266</v>
      </c>
    </row>
    <row r="71" spans="1:23" ht="15" thickBot="1" x14ac:dyDescent="0.35">
      <c r="A71" s="10">
        <v>107</v>
      </c>
      <c r="B71" s="10" t="s">
        <v>4</v>
      </c>
      <c r="C71" s="11">
        <v>44291</v>
      </c>
      <c r="D71" s="11">
        <v>42431</v>
      </c>
      <c r="E71" s="10">
        <v>5.0916666670000001</v>
      </c>
      <c r="F71" s="10">
        <v>37</v>
      </c>
      <c r="G71" s="10" t="s">
        <v>9</v>
      </c>
      <c r="H71" s="10">
        <v>1</v>
      </c>
      <c r="I71" s="10">
        <v>1</v>
      </c>
      <c r="J71" s="10">
        <v>1</v>
      </c>
      <c r="K71" s="10" t="s">
        <v>6</v>
      </c>
      <c r="L71" s="10"/>
      <c r="M71" s="10">
        <v>2</v>
      </c>
      <c r="N71" s="12" t="s">
        <v>268</v>
      </c>
      <c r="O71" s="10" t="s">
        <v>118</v>
      </c>
      <c r="P71" s="16" t="s">
        <v>71</v>
      </c>
      <c r="Q71" s="16"/>
      <c r="R71" s="16"/>
      <c r="S71" s="16"/>
      <c r="T71" s="10">
        <v>1</v>
      </c>
      <c r="U71" s="10">
        <v>1</v>
      </c>
      <c r="V71" s="10"/>
      <c r="W71" s="16"/>
    </row>
    <row r="72" spans="1:23" ht="15" thickBot="1" x14ac:dyDescent="0.35">
      <c r="A72" s="10">
        <v>102</v>
      </c>
      <c r="B72" s="10" t="s">
        <v>1</v>
      </c>
      <c r="C72" s="11">
        <v>44287</v>
      </c>
      <c r="D72" s="11">
        <v>41867</v>
      </c>
      <c r="E72" s="10">
        <v>6.625</v>
      </c>
      <c r="F72" s="10">
        <v>38</v>
      </c>
      <c r="G72" s="10" t="s">
        <v>2</v>
      </c>
      <c r="H72" s="10">
        <v>1</v>
      </c>
      <c r="I72" s="10">
        <v>0</v>
      </c>
      <c r="J72" s="10">
        <v>0</v>
      </c>
      <c r="K72" s="10" t="s">
        <v>261</v>
      </c>
      <c r="L72" s="10" t="s">
        <v>262</v>
      </c>
      <c r="M72" s="10">
        <v>3</v>
      </c>
      <c r="N72" s="12" t="s">
        <v>263</v>
      </c>
      <c r="O72" s="10" t="s">
        <v>105</v>
      </c>
      <c r="P72" s="16" t="s">
        <v>39</v>
      </c>
      <c r="Q72" s="16"/>
      <c r="R72" s="16"/>
      <c r="S72" s="16"/>
      <c r="T72" s="10">
        <v>1</v>
      </c>
      <c r="U72" s="10">
        <v>1</v>
      </c>
      <c r="V72" s="10"/>
      <c r="W72" s="16" t="s">
        <v>269</v>
      </c>
    </row>
    <row r="73" spans="1:23" ht="15" thickBot="1" x14ac:dyDescent="0.35">
      <c r="A73" s="10">
        <v>106</v>
      </c>
      <c r="B73" s="10" t="s">
        <v>4</v>
      </c>
      <c r="C73" s="11">
        <v>44289</v>
      </c>
      <c r="D73" s="11">
        <v>41937</v>
      </c>
      <c r="E73" s="10">
        <v>6.4388888890000002</v>
      </c>
      <c r="F73" s="10">
        <v>38</v>
      </c>
      <c r="G73" s="10" t="s">
        <v>2</v>
      </c>
      <c r="H73" s="10">
        <v>1</v>
      </c>
      <c r="I73" s="10">
        <v>1</v>
      </c>
      <c r="J73" s="10">
        <v>1</v>
      </c>
      <c r="K73" s="10" t="s">
        <v>19</v>
      </c>
      <c r="L73" s="10"/>
      <c r="M73" s="10">
        <v>3</v>
      </c>
      <c r="N73" s="12" t="s">
        <v>267</v>
      </c>
      <c r="O73" s="10" t="s">
        <v>105</v>
      </c>
      <c r="P73" s="16" t="s">
        <v>39</v>
      </c>
      <c r="Q73" s="16"/>
      <c r="R73" s="16"/>
      <c r="S73" s="16"/>
      <c r="T73" s="10">
        <v>1</v>
      </c>
      <c r="U73" s="10">
        <v>1</v>
      </c>
      <c r="V73" s="10" t="s">
        <v>273</v>
      </c>
      <c r="W73" s="16"/>
    </row>
    <row r="74" spans="1:23" ht="15" thickBot="1" x14ac:dyDescent="0.35">
      <c r="A74" s="10">
        <v>108</v>
      </c>
      <c r="B74" s="10" t="s">
        <v>1</v>
      </c>
      <c r="C74" s="11">
        <v>44294</v>
      </c>
      <c r="D74" s="11">
        <v>42027</v>
      </c>
      <c r="E74" s="10">
        <v>6.2083333329999997</v>
      </c>
      <c r="F74" s="10">
        <v>39</v>
      </c>
      <c r="G74" s="10" t="s">
        <v>9</v>
      </c>
      <c r="H74" s="10">
        <v>1</v>
      </c>
      <c r="I74" s="10">
        <v>1</v>
      </c>
      <c r="J74" s="10">
        <v>1</v>
      </c>
      <c r="K74" s="10" t="s">
        <v>270</v>
      </c>
      <c r="L74" s="10" t="s">
        <v>271</v>
      </c>
      <c r="M74" s="10">
        <v>2</v>
      </c>
      <c r="N74" s="12" t="s">
        <v>272</v>
      </c>
      <c r="O74" s="10" t="s">
        <v>98</v>
      </c>
      <c r="P74" s="16" t="s">
        <v>254</v>
      </c>
      <c r="Q74" s="16"/>
      <c r="R74" s="16"/>
      <c r="S74" s="16"/>
      <c r="T74" s="10">
        <v>1</v>
      </c>
      <c r="U74" s="10">
        <v>1</v>
      </c>
      <c r="V74" s="10"/>
      <c r="W74" s="16"/>
    </row>
    <row r="75" spans="1:23" ht="15" thickBot="1" x14ac:dyDescent="0.35">
      <c r="A75" s="10">
        <v>115</v>
      </c>
      <c r="B75" s="10" t="s">
        <v>4</v>
      </c>
      <c r="C75" s="11">
        <v>44299</v>
      </c>
      <c r="D75" s="11">
        <v>42002</v>
      </c>
      <c r="E75" s="10">
        <v>6.2888888889999999</v>
      </c>
      <c r="F75" s="10">
        <v>39</v>
      </c>
      <c r="G75" s="10" t="s">
        <v>9</v>
      </c>
      <c r="H75" s="10">
        <v>1</v>
      </c>
      <c r="I75" s="10">
        <v>1</v>
      </c>
      <c r="J75" s="10">
        <v>1</v>
      </c>
      <c r="K75" s="10" t="s">
        <v>6</v>
      </c>
      <c r="L75" s="10"/>
      <c r="M75" s="10">
        <v>3</v>
      </c>
      <c r="N75" s="12" t="s">
        <v>225</v>
      </c>
      <c r="O75" s="10" t="s">
        <v>105</v>
      </c>
      <c r="P75" s="16" t="s">
        <v>39</v>
      </c>
      <c r="Q75" s="16"/>
      <c r="R75" s="16"/>
      <c r="S75" s="16"/>
      <c r="T75" s="10">
        <v>1</v>
      </c>
      <c r="U75" s="10">
        <v>1</v>
      </c>
      <c r="V75" s="16"/>
      <c r="W75" s="16"/>
    </row>
    <row r="76" spans="1:23" ht="15" thickBot="1" x14ac:dyDescent="0.35">
      <c r="A76" s="10">
        <v>110</v>
      </c>
      <c r="B76" s="10" t="s">
        <v>1</v>
      </c>
      <c r="C76" s="11">
        <v>44295</v>
      </c>
      <c r="D76" s="11">
        <v>42192</v>
      </c>
      <c r="E76" s="10">
        <v>5.755555556</v>
      </c>
      <c r="F76" s="10">
        <v>40</v>
      </c>
      <c r="G76" s="10" t="s">
        <v>2</v>
      </c>
      <c r="H76" s="10">
        <v>1</v>
      </c>
      <c r="I76" s="10">
        <v>1</v>
      </c>
      <c r="J76" s="10">
        <v>1</v>
      </c>
      <c r="K76" s="10" t="s">
        <v>275</v>
      </c>
      <c r="L76" s="10" t="s">
        <v>276</v>
      </c>
      <c r="M76" s="10">
        <v>2</v>
      </c>
      <c r="N76" s="10" t="s">
        <v>277</v>
      </c>
      <c r="O76" s="10" t="s">
        <v>98</v>
      </c>
      <c r="P76" s="16" t="s">
        <v>254</v>
      </c>
      <c r="Q76" s="16"/>
      <c r="R76" s="16"/>
      <c r="S76" s="16"/>
      <c r="T76" s="10">
        <v>1</v>
      </c>
      <c r="U76" s="10">
        <v>1</v>
      </c>
      <c r="V76" s="10" t="s">
        <v>273</v>
      </c>
      <c r="W76" s="16"/>
    </row>
    <row r="77" spans="1:23" ht="15" thickBot="1" x14ac:dyDescent="0.35">
      <c r="A77" s="10">
        <v>118</v>
      </c>
      <c r="B77" s="10" t="s">
        <v>4</v>
      </c>
      <c r="C77" s="11">
        <v>44300</v>
      </c>
      <c r="D77" s="11">
        <v>42212</v>
      </c>
      <c r="E77" s="10">
        <v>5.7138888889999997</v>
      </c>
      <c r="F77" s="10">
        <v>40</v>
      </c>
      <c r="G77" s="10" t="s">
        <v>9</v>
      </c>
      <c r="H77" s="10">
        <v>1</v>
      </c>
      <c r="I77" s="10">
        <v>1</v>
      </c>
      <c r="J77" s="10">
        <v>1</v>
      </c>
      <c r="K77" s="10" t="s">
        <v>6</v>
      </c>
      <c r="L77" s="10"/>
      <c r="M77" s="10">
        <v>2</v>
      </c>
      <c r="N77" s="10" t="s">
        <v>285</v>
      </c>
      <c r="O77" s="10" t="s">
        <v>98</v>
      </c>
      <c r="P77" s="16"/>
      <c r="Q77" s="16"/>
      <c r="R77" s="16"/>
      <c r="S77" s="16"/>
      <c r="T77" s="10">
        <v>1</v>
      </c>
      <c r="U77" s="10">
        <v>1</v>
      </c>
      <c r="V77" s="10" t="s">
        <v>273</v>
      </c>
      <c r="W77" s="16" t="s">
        <v>280</v>
      </c>
    </row>
    <row r="78" spans="1:23" ht="15" thickBot="1" x14ac:dyDescent="0.35">
      <c r="A78" s="10">
        <v>113</v>
      </c>
      <c r="B78" s="10" t="s">
        <v>1</v>
      </c>
      <c r="C78" s="11">
        <v>44296</v>
      </c>
      <c r="D78" s="11">
        <v>41930</v>
      </c>
      <c r="E78" s="10">
        <v>6.4777777780000001</v>
      </c>
      <c r="F78" s="10">
        <v>42</v>
      </c>
      <c r="G78" s="10" t="s">
        <v>2</v>
      </c>
      <c r="H78" s="10">
        <v>1</v>
      </c>
      <c r="I78" s="10">
        <v>1</v>
      </c>
      <c r="J78" s="10">
        <v>1</v>
      </c>
      <c r="K78" s="10" t="s">
        <v>6</v>
      </c>
      <c r="L78" s="10" t="s">
        <v>278</v>
      </c>
      <c r="M78" s="10">
        <v>3</v>
      </c>
      <c r="N78" s="12" t="s">
        <v>279</v>
      </c>
      <c r="O78" s="10" t="s">
        <v>118</v>
      </c>
      <c r="P78" s="16" t="s">
        <v>71</v>
      </c>
      <c r="Q78" s="16"/>
      <c r="R78" s="16"/>
      <c r="S78" s="16"/>
      <c r="T78" s="10">
        <v>1</v>
      </c>
      <c r="U78" s="10">
        <v>1</v>
      </c>
      <c r="V78" s="10" t="s">
        <v>273</v>
      </c>
      <c r="W78" s="16" t="s">
        <v>283</v>
      </c>
    </row>
    <row r="79" spans="1:23" ht="15" thickBot="1" x14ac:dyDescent="0.35">
      <c r="A79" s="10">
        <v>114</v>
      </c>
      <c r="B79" s="10" t="s">
        <v>4</v>
      </c>
      <c r="C79" s="11">
        <v>44298</v>
      </c>
      <c r="D79" s="11">
        <v>41885</v>
      </c>
      <c r="E79" s="10">
        <v>6.608333333</v>
      </c>
      <c r="F79" s="10">
        <v>42</v>
      </c>
      <c r="G79" s="10" t="s">
        <v>2</v>
      </c>
      <c r="H79" s="10">
        <v>1</v>
      </c>
      <c r="I79" s="10">
        <v>1</v>
      </c>
      <c r="J79" s="10">
        <v>1</v>
      </c>
      <c r="K79" s="10" t="s">
        <v>281</v>
      </c>
      <c r="L79" s="10"/>
      <c r="M79" s="10">
        <v>3</v>
      </c>
      <c r="N79" s="12" t="s">
        <v>282</v>
      </c>
      <c r="O79" s="10" t="s">
        <v>98</v>
      </c>
      <c r="P79" s="16" t="s">
        <v>254</v>
      </c>
      <c r="Q79" s="16"/>
      <c r="R79" s="16"/>
      <c r="S79" s="16"/>
      <c r="T79" s="10">
        <v>1</v>
      </c>
      <c r="U79" s="10">
        <v>1</v>
      </c>
      <c r="V79" s="16"/>
      <c r="W79" s="16"/>
    </row>
    <row r="80" spans="1:23" ht="15" thickBot="1" x14ac:dyDescent="0.35">
      <c r="A80" s="10">
        <v>116</v>
      </c>
      <c r="B80" s="10" t="s">
        <v>1</v>
      </c>
      <c r="C80" s="11">
        <v>44299</v>
      </c>
      <c r="D80" s="11">
        <v>42083</v>
      </c>
      <c r="E80" s="10">
        <v>6.0638888890000002</v>
      </c>
      <c r="F80" s="10">
        <v>43</v>
      </c>
      <c r="G80" s="10" t="s">
        <v>2</v>
      </c>
      <c r="H80" s="10">
        <v>1</v>
      </c>
      <c r="I80" s="10">
        <v>0</v>
      </c>
      <c r="J80" s="10">
        <v>1</v>
      </c>
      <c r="K80" s="10" t="s">
        <v>6</v>
      </c>
      <c r="L80" s="10" t="s">
        <v>278</v>
      </c>
      <c r="M80" s="10">
        <v>1</v>
      </c>
      <c r="N80" s="10" t="s">
        <v>143</v>
      </c>
      <c r="O80" s="10" t="s">
        <v>132</v>
      </c>
      <c r="P80" s="16" t="s">
        <v>42</v>
      </c>
      <c r="Q80" s="16"/>
      <c r="R80" s="16"/>
      <c r="S80" s="16"/>
      <c r="T80" s="10">
        <v>0</v>
      </c>
      <c r="U80" s="10">
        <v>1</v>
      </c>
      <c r="V80" s="16"/>
      <c r="W80" s="16"/>
    </row>
    <row r="81" spans="1:23" ht="15" thickBot="1" x14ac:dyDescent="0.35">
      <c r="A81" s="10">
        <v>117</v>
      </c>
      <c r="B81" s="10" t="s">
        <v>4</v>
      </c>
      <c r="C81" s="11">
        <v>44299</v>
      </c>
      <c r="D81" s="11">
        <v>42083</v>
      </c>
      <c r="E81" s="10">
        <v>6.0638888890000002</v>
      </c>
      <c r="F81" s="10">
        <v>43</v>
      </c>
      <c r="G81" s="10" t="s">
        <v>2</v>
      </c>
      <c r="H81" s="10">
        <v>0</v>
      </c>
      <c r="I81" s="10">
        <v>1</v>
      </c>
      <c r="J81" s="10">
        <v>0</v>
      </c>
      <c r="K81" s="10" t="s">
        <v>6</v>
      </c>
      <c r="L81" s="10"/>
      <c r="M81" s="10">
        <v>2</v>
      </c>
      <c r="N81" s="10" t="s">
        <v>284</v>
      </c>
      <c r="O81" s="10" t="s">
        <v>132</v>
      </c>
      <c r="P81" s="16" t="s">
        <v>42</v>
      </c>
      <c r="Q81" s="16"/>
      <c r="R81" s="16"/>
      <c r="S81" s="16"/>
      <c r="T81" s="10">
        <v>1</v>
      </c>
      <c r="U81" s="10">
        <v>0</v>
      </c>
      <c r="V81" s="10" t="s">
        <v>273</v>
      </c>
      <c r="W81" s="16" t="s">
        <v>286</v>
      </c>
    </row>
  </sheetData>
  <autoFilter ref="A1:U63" xr:uid="{9A71D5FD-A6E4-47F7-94BF-8552F3DD1B88}">
    <sortState xmlns:xlrd2="http://schemas.microsoft.com/office/spreadsheetml/2017/richdata2" ref="A2:U83">
      <sortCondition ref="F1:F63"/>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98C95-B445-4D2A-850D-2FACBD1E2BC0}">
  <dimension ref="A1:M47"/>
  <sheetViews>
    <sheetView workbookViewId="0">
      <selection activeCell="J56" sqref="J56"/>
    </sheetView>
  </sheetViews>
  <sheetFormatPr defaultRowHeight="14.4" x14ac:dyDescent="0.3"/>
  <sheetData>
    <row r="1" spans="1:13" x14ac:dyDescent="0.3">
      <c r="A1" t="s">
        <v>57</v>
      </c>
      <c r="B1" t="s">
        <v>58</v>
      </c>
      <c r="C1" t="s">
        <v>59</v>
      </c>
      <c r="D1" t="s">
        <v>60</v>
      </c>
      <c r="E1" t="s">
        <v>50</v>
      </c>
      <c r="F1" t="s">
        <v>51</v>
      </c>
      <c r="G1" t="s">
        <v>52</v>
      </c>
    </row>
    <row r="2" spans="1:13" x14ac:dyDescent="0.3">
      <c r="A2" t="s">
        <v>4</v>
      </c>
      <c r="B2">
        <f>COUNTIF(pic!$B:$B,"Demonstration")</f>
        <v>40</v>
      </c>
      <c r="C2">
        <f>COUNTIFS(pic!$B:$B,"Demonstration",pic!G:G,"M")</f>
        <v>21</v>
      </c>
      <c r="D2">
        <f>COUNTIFS(pic!$B:$B,"Demonstration",pic!$G:$G,"F")</f>
        <v>19</v>
      </c>
      <c r="E2">
        <f>COUNTIFS(pic!$B:$B,"Demonstration",pic!$F:$F,"four")</f>
        <v>0</v>
      </c>
      <c r="F2">
        <f>COUNTIFS(pic!$B:$B,"Demonstration",pic!$F:$F,"five")</f>
        <v>0</v>
      </c>
      <c r="G2">
        <f>COUNTIFS(pic!$B:$B,"Demonstration",pic!$F:$F,"six")</f>
        <v>0</v>
      </c>
    </row>
    <row r="3" spans="1:13" x14ac:dyDescent="0.3">
      <c r="A3" t="s">
        <v>1</v>
      </c>
      <c r="B3">
        <f>COUNTIF(pic!$B:$B,"Exploration")</f>
        <v>40</v>
      </c>
      <c r="C3">
        <f>COUNTIFS(pic!$B:$B,"Exploration",pic!G:G,"M")</f>
        <v>20</v>
      </c>
      <c r="D3">
        <f>COUNTIFS(pic!$B:$B,"Exploration",pic!$G:$G,"F")</f>
        <v>20</v>
      </c>
      <c r="E3">
        <f>COUNTIFS(pic!$B:$B,"Exploration",pic!$F:$F,"four")</f>
        <v>0</v>
      </c>
      <c r="F3">
        <f>COUNTIFS(pic!$B:$B,"Exploration",pic!$F:$F,"five")</f>
        <v>0</v>
      </c>
      <c r="G3">
        <f>COUNTIFS(pic!$B:$B,"Exploration",pic!$F:$F,"six")</f>
        <v>0</v>
      </c>
    </row>
    <row r="5" spans="1:13" x14ac:dyDescent="0.3">
      <c r="A5" t="s">
        <v>43</v>
      </c>
      <c r="B5" t="s">
        <v>61</v>
      </c>
      <c r="C5" t="s">
        <v>62</v>
      </c>
      <c r="D5" t="s">
        <v>63</v>
      </c>
      <c r="E5" t="s">
        <v>64</v>
      </c>
      <c r="F5" t="s">
        <v>46</v>
      </c>
    </row>
    <row r="6" spans="1:13" x14ac:dyDescent="0.3">
      <c r="A6" t="s">
        <v>4</v>
      </c>
      <c r="B6">
        <f>COUNTIFS(pic!$B:$B,"Demonstration",pic!J:J,1)/COUNTIF(pic!$B:$B,"Demonstration")</f>
        <v>0.9</v>
      </c>
      <c r="C6">
        <f>COUNTIFS(pic!$B:$B,"Demonstration",pic!K:K,1)/COUNTIF(pic!$B:$B,"Demonstration")</f>
        <v>0</v>
      </c>
      <c r="D6">
        <f>COUNTIFS(pic!$B:$B,"Demonstration",pic!R:R,1)/COUNTIF(pic!$B:$B,"Demonstration")</f>
        <v>0</v>
      </c>
      <c r="E6">
        <f>COUNTIFS(pic!$B:$B,"Demonstration",pic!S:S,1)/COUNTIF(pic!$B:$B,"Demonstration")</f>
        <v>0</v>
      </c>
      <c r="F6" t="e">
        <f>AVERAGEIF(pic!B:B,"Demonstration",pic!$O:$O)</f>
        <v>#DIV/0!</v>
      </c>
    </row>
    <row r="7" spans="1:13" x14ac:dyDescent="0.3">
      <c r="A7" t="s">
        <v>1</v>
      </c>
      <c r="B7">
        <f>COUNTIFS(pic!$B:$B,"Exploration",pic!J:J,1)/COUNTIF(pic!$B:$B,"Exploration")</f>
        <v>0.9</v>
      </c>
      <c r="C7">
        <f>COUNTIFS(pic!$B:$B,"Exploration",pic!K:K,1)/COUNTIF(pic!$B:$B,"Exploration")</f>
        <v>0</v>
      </c>
      <c r="D7">
        <f>COUNTIFS(pic!$B:$B,"Exploration",pic!R:R,1)/COUNTIF(pic!$B:$B,"Demonstration")</f>
        <v>0</v>
      </c>
      <c r="E7">
        <f>COUNTIFS(pic!$B:$B,"Exploration",pic!S:S,1)/COUNTIF(pic!$B:$B,"Demonstration")</f>
        <v>0</v>
      </c>
      <c r="F7" t="e">
        <f>AVERAGEIF(pic!B:B,"Exploration",pic!$O:$O)</f>
        <v>#DIV/0!</v>
      </c>
    </row>
    <row r="9" spans="1:13" x14ac:dyDescent="0.3">
      <c r="A9" t="s">
        <v>49</v>
      </c>
      <c r="B9" t="s">
        <v>50</v>
      </c>
      <c r="C9" t="s">
        <v>51</v>
      </c>
      <c r="D9" t="s">
        <v>52</v>
      </c>
    </row>
    <row r="10" spans="1:13" x14ac:dyDescent="0.3">
      <c r="A10" t="s">
        <v>4</v>
      </c>
      <c r="B10" t="e">
        <f>AVERAGEIFS(pic!$O:$O,pic!$B:$B,"Demonstration",pic!$F:$F,"four")</f>
        <v>#DIV/0!</v>
      </c>
      <c r="C10" t="e">
        <f>AVERAGEIFS(pic!$O:$O,pic!$B:$B,"Demonstration",pic!$F:$F,"five")</f>
        <v>#DIV/0!</v>
      </c>
      <c r="D10" t="e">
        <f>AVERAGEIFS(pic!$O:$O,pic!$B:$B,"Demonstration",pic!$F:$F,"six")</f>
        <v>#DIV/0!</v>
      </c>
    </row>
    <row r="11" spans="1:13" x14ac:dyDescent="0.3">
      <c r="A11" t="s">
        <v>1</v>
      </c>
      <c r="B11" t="e">
        <f>AVERAGEIFS(pic!$O:$O,pic!$B:$B,"Exploration",pic!$F:$F,"four")</f>
        <v>#DIV/0!</v>
      </c>
      <c r="C11" t="e">
        <f>AVERAGEIFS(pic!$O:$O,pic!$B:$B,"Exploration",pic!$F:$F,"five")</f>
        <v>#DIV/0!</v>
      </c>
      <c r="D11" t="e">
        <f>AVERAGEIFS(pic!$O:$O,pic!$B:$B,"Exploration",pic!$F:$F,"six")</f>
        <v>#DIV/0!</v>
      </c>
    </row>
    <row r="16" spans="1:13" x14ac:dyDescent="0.3">
      <c r="B16" s="4" t="s">
        <v>44</v>
      </c>
      <c r="C16" s="5"/>
      <c r="D16" s="5"/>
      <c r="E16" s="4" t="s">
        <v>47</v>
      </c>
      <c r="F16" s="5"/>
      <c r="G16" s="5"/>
      <c r="H16" s="4" t="s">
        <v>45</v>
      </c>
      <c r="I16" s="5"/>
      <c r="J16" s="5"/>
      <c r="K16" s="4" t="s">
        <v>48</v>
      </c>
      <c r="L16" s="5"/>
      <c r="M16" s="6"/>
    </row>
    <row r="17" spans="1:13" x14ac:dyDescent="0.3">
      <c r="B17" s="2" t="s">
        <v>50</v>
      </c>
      <c r="C17" t="s">
        <v>51</v>
      </c>
      <c r="D17" t="s">
        <v>52</v>
      </c>
      <c r="E17" s="2" t="s">
        <v>50</v>
      </c>
      <c r="F17" t="s">
        <v>51</v>
      </c>
      <c r="G17" t="s">
        <v>52</v>
      </c>
      <c r="H17" s="2" t="s">
        <v>50</v>
      </c>
      <c r="I17" t="s">
        <v>51</v>
      </c>
      <c r="J17" t="s">
        <v>52</v>
      </c>
      <c r="K17" s="2" t="s">
        <v>50</v>
      </c>
      <c r="L17" t="s">
        <v>51</v>
      </c>
      <c r="M17" s="3" t="s">
        <v>52</v>
      </c>
    </row>
    <row r="18" spans="1:13" x14ac:dyDescent="0.3">
      <c r="A18" t="s">
        <v>4</v>
      </c>
      <c r="B18" s="2" t="e">
        <f>COUNTIFS(pic!$B:$B,"Demonstration",pic!$F:$F,"four",pic!$J:$J,1)/COUNTIFS(pic!$B:$B,"Demonstration",pic!$F:$F,"four")</f>
        <v>#DIV/0!</v>
      </c>
      <c r="C18" s="1" t="e">
        <f>COUNTIFS(pic!$B:$B,"Demonstration",pic!$F:$F,"five",pic!$J:$J,1)/COUNTIFS(pic!$B:$B,"Demonstration",pic!$F:$F,"five")</f>
        <v>#DIV/0!</v>
      </c>
      <c r="D18" s="1" t="e">
        <f>COUNTIFS(pic!$B:$B,"Demonstration",pic!$F:$F,"six",pic!$J:$J,1)/COUNTIFS(pic!$B:$B,"Demonstration",pic!$F:$F,"six")</f>
        <v>#DIV/0!</v>
      </c>
      <c r="E18" s="2" t="e">
        <f>COUNTIFS(pic!$B:$B,"Demonstration",pic!$F:$F,"four",pic!$R:$R,1)/COUNTIFS(pic!$B:$B,"Demonstration",pic!$F:$F,"four")</f>
        <v>#DIV/0!</v>
      </c>
      <c r="F18" s="1" t="e">
        <f>COUNTIFS(pic!$B:$B,"Demonstration",pic!$F:$F,"five",pic!$R:$R,1)/COUNTIFS(pic!$B:$B,"Demonstration",pic!$F:$F,"five")</f>
        <v>#DIV/0!</v>
      </c>
      <c r="G18" s="1" t="e">
        <f>COUNTIFS(pic!$B:$B,"Demonstration",pic!$F:$F,"six",pic!$R:$R,1)/COUNTIFS(pic!$B:$B,"Demonstration",pic!$F:$F,"six")</f>
        <v>#DIV/0!</v>
      </c>
      <c r="H18" s="2" t="e">
        <f>COUNTIFS(pic!$B:$B,"Demonstration",pic!$F:$F,"four",pic!$K:$K,1)/COUNTIFS(pic!$B:$B,"Demonstration",pic!$F:$F,"four")</f>
        <v>#DIV/0!</v>
      </c>
      <c r="I18" s="1" t="e">
        <f>COUNTIFS(pic!$B:$B,"Demonstration",pic!$F:$F,"five",pic!$K:$K,1)/COUNTIFS(pic!$B:$B,"Demonstration",pic!$F:$F,"five")</f>
        <v>#DIV/0!</v>
      </c>
      <c r="J18" s="1" t="e">
        <f>COUNTIFS(pic!$B:$B,"Demonstration",pic!$F:$F,"six",pic!$K:$K,1)/COUNTIFS(pic!$B:$B,"Demonstration",pic!$F:$F,"six")</f>
        <v>#DIV/0!</v>
      </c>
      <c r="K18" s="2" t="e">
        <f>COUNTIFS(pic!$B:$B,"Demonstration",pic!$F:$F,"four",pic!$S:$S,1)/COUNTIFS(pic!$B:$B,"Demonstration",pic!$F:$F,"four")</f>
        <v>#DIV/0!</v>
      </c>
      <c r="L18" s="1" t="e">
        <f>COUNTIFS(pic!$B:$B,"Demonstration",pic!$F:$F,"five",pic!$S:$S,1)/COUNTIFS(pic!$B:$B,"Demonstration",pic!$F:$F,"five")</f>
        <v>#DIV/0!</v>
      </c>
      <c r="M18" s="3" t="e">
        <f>COUNTIFS(pic!$B:$B,"Demonstration",pic!$F:$F,"six",pic!$S:$S,1)/COUNTIFS(pic!$B:$B,"Demonstration",pic!$F:$F,"six")</f>
        <v>#DIV/0!</v>
      </c>
    </row>
    <row r="19" spans="1:13" x14ac:dyDescent="0.3">
      <c r="A19" t="s">
        <v>1</v>
      </c>
      <c r="B19" s="2" t="e">
        <f>COUNTIFS(pic!$B:$B,"Exploration",pic!$F:$F,"four",pic!$J:$J,1)/COUNTIFS(pic!$B:$B,"Exploration",pic!$F:$F,"four")</f>
        <v>#DIV/0!</v>
      </c>
      <c r="C19" s="1" t="e">
        <f>COUNTIFS(pic!$B:$B,"Exploration",pic!$F:$F,"five",pic!$J:$J,1)/COUNTIFS(pic!$B:$B,"Exploration",pic!$F:$F,"five")</f>
        <v>#DIV/0!</v>
      </c>
      <c r="D19" s="1" t="e">
        <f>COUNTIFS(pic!$B:$B,"Exploration",pic!$F:$F,"six",pic!$J:$J,1)/COUNTIFS(pic!$B:$B,"Exploration",pic!$F:$F,"six")</f>
        <v>#DIV/0!</v>
      </c>
      <c r="E19" s="2" t="e">
        <f>COUNTIFS(pic!$B:$B,"Exploration",pic!$F:$F,"four",pic!$R:$R,1)/COUNTIFS(pic!$B:$B,"Exploration",pic!$F:$F,"four")</f>
        <v>#DIV/0!</v>
      </c>
      <c r="F19" s="1" t="e">
        <f>COUNTIFS(pic!$B:$B,"Exploration",pic!$F:$F,"five",pic!$R:$R,1)/COUNTIFS(pic!$B:$B,"Exploration",pic!$F:$F,"five")</f>
        <v>#DIV/0!</v>
      </c>
      <c r="G19" s="1" t="e">
        <f>COUNTIFS(pic!$B:$B,"Exploration",pic!$F:$F,"six",pic!$R:$R,1)/COUNTIFS(pic!$B:$B,"Exploration",pic!$F:$F,"six")</f>
        <v>#DIV/0!</v>
      </c>
      <c r="H19" s="2" t="e">
        <f>COUNTIFS(pic!$B:$B,"Exploration",pic!$F:$F,"four",pic!$K:$K,1)/COUNTIFS(pic!$B:$B,"Exploration",pic!$F:$F,"four")</f>
        <v>#DIV/0!</v>
      </c>
      <c r="I19" s="1" t="e">
        <f>COUNTIFS(pic!$B:$B,"Exploration",pic!$F:$F,"five",pic!$K:$K,1)/COUNTIFS(pic!$B:$B,"Exploration",pic!$F:$F,"five")</f>
        <v>#DIV/0!</v>
      </c>
      <c r="J19" s="1" t="e">
        <f>COUNTIFS(pic!$B:$B,"Exploration",pic!$F:$F,"six",pic!$K:$K,1)/COUNTIFS(pic!$B:$B,"Exploration",pic!$F:$F,"six")</f>
        <v>#DIV/0!</v>
      </c>
      <c r="K19" s="2" t="e">
        <f>COUNTIFS(pic!$B:$B,"Exploration",pic!$F:$F,"four",pic!$S:$S,1)/COUNTIFS(pic!$B:$B,"Exploration",pic!$F:$F,"four")</f>
        <v>#DIV/0!</v>
      </c>
      <c r="L19" s="1" t="e">
        <f>COUNTIFS(pic!$B:$B,"Exploration",pic!$F:$F,"five",pic!$S:$S,1)/COUNTIFS(pic!$B:$B,"Exploration",pic!$F:$F,"five")</f>
        <v>#DIV/0!</v>
      </c>
      <c r="M19" s="3" t="e">
        <f>COUNTIFS(pic!$B:$B,"Exploration",pic!$F:$F,"six",pic!$S:$S,1)/COUNTIFS(pic!$B:$B,"Exploration",pic!$F:$F,"six")</f>
        <v>#DIV/0!</v>
      </c>
    </row>
    <row r="37" spans="1:13" x14ac:dyDescent="0.3">
      <c r="A37" s="3"/>
      <c r="B37" t="s">
        <v>54</v>
      </c>
      <c r="D37" s="3"/>
      <c r="E37" t="s">
        <v>53</v>
      </c>
      <c r="G37" s="3"/>
      <c r="H37" t="s">
        <v>55</v>
      </c>
      <c r="J37" s="3"/>
      <c r="K37" t="s">
        <v>56</v>
      </c>
      <c r="M37" s="3"/>
    </row>
    <row r="38" spans="1:13" x14ac:dyDescent="0.3">
      <c r="A38" s="3"/>
      <c r="B38" t="s">
        <v>50</v>
      </c>
      <c r="C38" t="s">
        <v>51</v>
      </c>
      <c r="D38" s="3" t="s">
        <v>52</v>
      </c>
      <c r="E38" t="s">
        <v>50</v>
      </c>
      <c r="F38" t="s">
        <v>51</v>
      </c>
      <c r="G38" s="3" t="s">
        <v>52</v>
      </c>
      <c r="H38" t="s">
        <v>50</v>
      </c>
      <c r="I38" t="s">
        <v>51</v>
      </c>
      <c r="J38" s="3" t="s">
        <v>52</v>
      </c>
      <c r="K38" t="s">
        <v>50</v>
      </c>
      <c r="L38" t="s">
        <v>51</v>
      </c>
      <c r="M38" s="3" t="s">
        <v>52</v>
      </c>
    </row>
    <row r="39" spans="1:13" x14ac:dyDescent="0.3">
      <c r="A39" s="3" t="s">
        <v>4</v>
      </c>
      <c r="B39" t="e">
        <f>COUNTIFS(pic!$B:$B,"Demonstration",pic!$F:$F,"four",pic!$O:$O,0)/COUNTIFS(pic!$B:$B,"Demonstration",pic!$F:$F,"four")</f>
        <v>#DIV/0!</v>
      </c>
      <c r="C39" t="e">
        <f>COUNTIFS(pic!$B:$B,"Demonstration",pic!$F:$F,"five",pic!$O:$O,0)/COUNTIFS(pic!$B:$B,"Demonstration",pic!$F:$F,"five")</f>
        <v>#DIV/0!</v>
      </c>
      <c r="D39" s="3" t="e">
        <f>COUNTIFS(pic!$B:$B,"Demonstration",pic!$F:$F,"six",pic!$O:$O,0)/COUNTIFS(pic!$B:$B,"Demonstration",pic!$F:$F,"six")</f>
        <v>#DIV/0!</v>
      </c>
      <c r="E39" t="e">
        <f>COUNTIFS(pic!$B:$B,"Demonstration",pic!$F:$F,"four",pic!$O:$O,1)/COUNTIFS(pic!$B:$B,"Demonstration",pic!$F:$F,"four")</f>
        <v>#DIV/0!</v>
      </c>
      <c r="F39" t="e">
        <f>COUNTIFS(pic!$B:$B,"Demonstration",pic!$F:$F,"five",pic!$O:$O,1)/COUNTIFS(pic!$B:$B,"Demonstration",pic!$F:$F,"five")</f>
        <v>#DIV/0!</v>
      </c>
      <c r="G39" s="3" t="e">
        <f>COUNTIFS(pic!$B:$B,"Demonstration",pic!$F:$F,"six",pic!$O:$O,1)/COUNTIFS(pic!$B:$B,"Demonstration",pic!$F:$F,"six")</f>
        <v>#DIV/0!</v>
      </c>
      <c r="H39" t="e">
        <f>COUNTIFS(pic!$B:$B,"Demonstration",pic!$F:$F,"four",pic!$O:$O,2)/COUNTIFS(pic!$B:$B,"Demonstration",pic!$F:$F,"four")</f>
        <v>#DIV/0!</v>
      </c>
      <c r="I39" t="e">
        <f>COUNTIFS(pic!$B:$B,"Demonstration",pic!$F:$F,"five",pic!$O:$O,2)/COUNTIFS(pic!$B:$B,"Demonstration",pic!$F:$F,"five")</f>
        <v>#DIV/0!</v>
      </c>
      <c r="J39" s="3" t="e">
        <f>COUNTIFS(pic!$B:$B,"Demonstration",pic!$F:$F,"six",pic!$O:$O,2)/COUNTIFS(pic!$B:$B,"Demonstration",pic!$F:$F,"six")</f>
        <v>#DIV/0!</v>
      </c>
      <c r="K39" t="e">
        <f>COUNTIFS(pic!$B:$B,"Demonstration",pic!$F:$F,"four",pic!$O:$O,3)/COUNTIFS(pic!$B:$B,"Demonstration",pic!$F:$F,"four")</f>
        <v>#DIV/0!</v>
      </c>
      <c r="L39" t="e">
        <f>COUNTIFS(pic!$B:$B,"Demonstration",pic!$F:$F,"five",pic!$O:$O,3)/COUNTIFS(pic!$B:$B,"Demonstration",pic!$F:$F,"five")</f>
        <v>#DIV/0!</v>
      </c>
      <c r="M39" s="3" t="e">
        <f>COUNTIFS(pic!$B:$B,"Demonstration",pic!$F:$F,"six",pic!$O:$O,3)/COUNTIFS(pic!$B:$B,"Demonstration",pic!$F:$F,"six")</f>
        <v>#DIV/0!</v>
      </c>
    </row>
    <row r="40" spans="1:13" x14ac:dyDescent="0.3">
      <c r="A40" s="3" t="s">
        <v>1</v>
      </c>
      <c r="B40" t="e">
        <f>COUNTIFS(pic!$B:$B,"Exploration",pic!$F:$F,"four",pic!$O:$O,0)/COUNTIFS(pic!$B:$B,"Exploration",pic!$F:$F,"four")</f>
        <v>#DIV/0!</v>
      </c>
      <c r="C40" t="e">
        <f>COUNTIFS(pic!$B:$B,"Exploration",pic!$F:$F,"five",pic!$O:$O,0)/COUNTIFS(pic!$B:$B,"Exploration",pic!$F:$F,"five")</f>
        <v>#DIV/0!</v>
      </c>
      <c r="D40" s="3" t="e">
        <f>COUNTIFS(pic!$B:$B,"Exploration",pic!$F:$F,"six",pic!$O:$O,0)/COUNTIFS(pic!$B:$B,"Exploration",pic!$F:$F,"six")</f>
        <v>#DIV/0!</v>
      </c>
      <c r="E40" t="e">
        <f>COUNTIFS(pic!$B:$B,"Exploration",pic!$F:$F,"four",pic!$O:$O,1)/COUNTIFS(pic!$B:$B,"Exploration",pic!$F:$F,"four")</f>
        <v>#DIV/0!</v>
      </c>
      <c r="F40" t="e">
        <f>COUNTIFS(pic!$B:$B,"Exploration",pic!$F:$F,"five",pic!$O:$O,1)/COUNTIFS(pic!$B:$B,"Exploration",pic!$F:$F,"five")</f>
        <v>#DIV/0!</v>
      </c>
      <c r="G40" s="3" t="e">
        <f>COUNTIFS(pic!$B:$B,"Exploration",pic!$F:$F,"six",pic!$O:$O,1)/COUNTIFS(pic!$B:$B,"Exploration",pic!$F:$F,"six")</f>
        <v>#DIV/0!</v>
      </c>
      <c r="H40" t="e">
        <f>COUNTIFS(pic!$B:$B,"Exploration",pic!$F:$F,"four",pic!$O:$O,2)/COUNTIFS(pic!$B:$B,"Exploration",pic!$F:$F,"four")</f>
        <v>#DIV/0!</v>
      </c>
      <c r="I40" t="e">
        <f>COUNTIFS(pic!$B:$B,"Exploration",pic!$F:$F,"five",pic!$O:$O,2)/COUNTIFS(pic!$B:$B,"Exploration",pic!$F:$F,"five")</f>
        <v>#DIV/0!</v>
      </c>
      <c r="J40" s="3" t="e">
        <f>COUNTIFS(pic!$B:$B,"Exploration",pic!$F:$F,"six",pic!$O:$O,2)/COUNTIFS(pic!$B:$B,"Exploration",pic!$F:$F,"six")</f>
        <v>#DIV/0!</v>
      </c>
      <c r="K40" t="e">
        <f>COUNTIFS(pic!$B:$B,"Exploration",pic!$F:$F,"four",pic!$O:$O,3)/COUNTIFS(pic!$B:$B,"Exploration",pic!$F:$F,"four")</f>
        <v>#DIV/0!</v>
      </c>
      <c r="L40" t="e">
        <f>COUNTIFS(pic!$B:$B,"Exploration",pic!$F:$F,"five",pic!$O:$O,3)/COUNTIFS(pic!$B:$B,"Exploration",pic!$F:$F,"five")</f>
        <v>#DIV/0!</v>
      </c>
      <c r="M40" s="3" t="e">
        <f>COUNTIFS(pic!$B:$B,"Exploration",pic!$F:$F,"six",pic!$O:$O,3)/COUNTIFS(pic!$B:$B,"Exploration",pic!$F:$F,"six")</f>
        <v>#DIV/0!</v>
      </c>
    </row>
    <row r="42" spans="1:13" x14ac:dyDescent="0.3">
      <c r="B42" t="s">
        <v>4</v>
      </c>
      <c r="D42" s="3"/>
      <c r="E42" t="s">
        <v>1</v>
      </c>
      <c r="G42" s="3"/>
    </row>
    <row r="43" spans="1:13" x14ac:dyDescent="0.3">
      <c r="B43" t="s">
        <v>50</v>
      </c>
      <c r="C43" t="s">
        <v>51</v>
      </c>
      <c r="D43" s="3" t="s">
        <v>52</v>
      </c>
      <c r="E43" t="s">
        <v>50</v>
      </c>
      <c r="F43" t="s">
        <v>51</v>
      </c>
      <c r="G43" s="3" t="s">
        <v>52</v>
      </c>
    </row>
    <row r="44" spans="1:13" x14ac:dyDescent="0.3">
      <c r="A44" t="s">
        <v>54</v>
      </c>
      <c r="B44" t="e">
        <f>COUNTIFS(pic!$B:$B,"Demonstration",pic!$F:$F,"four",pic!$O:$O,0)/COUNTIFS(pic!$B:$B,"Demonstration",pic!$F:$F,"four")</f>
        <v>#DIV/0!</v>
      </c>
      <c r="C44" t="e">
        <f>COUNTIFS(pic!$B:$B,"Demonstration",pic!$F:$F,"five",pic!$O:$O,0)/COUNTIFS(pic!$B:$B,"Demonstration",pic!$F:$F,"five")</f>
        <v>#DIV/0!</v>
      </c>
      <c r="D44" s="3" t="e">
        <f>COUNTIFS(pic!$B:$B,"Demonstration",pic!$F:$F,"six",pic!$O:$O,0)/COUNTIFS(pic!$B:$B,"Demonstration",pic!$F:$F,"six")</f>
        <v>#DIV/0!</v>
      </c>
      <c r="E44" t="e">
        <f>COUNTIFS(pic!$B:$B,"Exploration",pic!$F:$F,"four",pic!$O:$O,0)/COUNTIFS(pic!$B:$B,"Exploration",pic!$F:$F,"four")</f>
        <v>#DIV/0!</v>
      </c>
      <c r="F44" t="e">
        <f>COUNTIFS(pic!$B:$B,"Exploration",pic!$F:$F,"five",pic!$O:$O,0)/COUNTIFS(pic!$B:$B,"Exploration",pic!$F:$F,"five")</f>
        <v>#DIV/0!</v>
      </c>
      <c r="G44" s="3" t="e">
        <f>COUNTIFS(pic!$B:$B,"Exploration",pic!$F:$F,"six",pic!$O:$O,0)/COUNTIFS(pic!$B:$B,"Exploration",pic!$F:$F,"six")</f>
        <v>#DIV/0!</v>
      </c>
    </row>
    <row r="45" spans="1:13" x14ac:dyDescent="0.3">
      <c r="A45" t="s">
        <v>53</v>
      </c>
      <c r="B45" t="e">
        <f>COUNTIFS(pic!$B:$B,"Demonstration",pic!$F:$F,"four",pic!$O:$O,1)/COUNTIFS(pic!$B:$B,"Demonstration",pic!$F:$F,"four")</f>
        <v>#DIV/0!</v>
      </c>
      <c r="C45" t="e">
        <f>COUNTIFS(pic!$B:$B,"Demonstration",pic!$F:$F,"five",pic!$O:$O,1)/COUNTIFS(pic!$B:$B,"Demonstration",pic!$F:$F,"five")</f>
        <v>#DIV/0!</v>
      </c>
      <c r="D45" s="3" t="e">
        <f>COUNTIFS(pic!$B:$B,"Demonstration",pic!$F:$F,"six",pic!$O:$O,1)/COUNTIFS(pic!$B:$B,"Demonstration",pic!$F:$F,"six")</f>
        <v>#DIV/0!</v>
      </c>
      <c r="E45" t="e">
        <f>COUNTIFS(pic!$B:$B,"Exploration",pic!$F:$F,"four",pic!$O:$O,1)/COUNTIFS(pic!$B:$B,"Exploration",pic!$F:$F,"four")</f>
        <v>#DIV/0!</v>
      </c>
      <c r="F45" t="e">
        <f>COUNTIFS(pic!$B:$B,"Exploration",pic!$F:$F,"five",pic!$O:$O,1)/COUNTIFS(pic!$B:$B,"Exploration",pic!$F:$F,"five")</f>
        <v>#DIV/0!</v>
      </c>
      <c r="G45" s="3" t="e">
        <f>COUNTIFS(pic!$B:$B,"Exploration",pic!$F:$F,"six",pic!$O:$O,1)/COUNTIFS(pic!$B:$B,"Exploration",pic!$F:$F,"six")</f>
        <v>#DIV/0!</v>
      </c>
    </row>
    <row r="46" spans="1:13" x14ac:dyDescent="0.3">
      <c r="A46" t="s">
        <v>55</v>
      </c>
      <c r="B46" t="e">
        <f>COUNTIFS(pic!$B:$B,"Demonstration",pic!$F:$F,"four",pic!$O:$O,2)/COUNTIFS(pic!$B:$B,"Demonstration",pic!$F:$F,"four")</f>
        <v>#DIV/0!</v>
      </c>
      <c r="C46" t="e">
        <f>COUNTIFS(pic!$B:$B,"Demonstration",pic!$F:$F,"five",pic!$O:$O,2)/COUNTIFS(pic!$B:$B,"Demonstration",pic!$F:$F,"five")</f>
        <v>#DIV/0!</v>
      </c>
      <c r="D46" s="3" t="e">
        <f>COUNTIFS(pic!$B:$B,"Demonstration",pic!$F:$F,"six",pic!$O:$O,2)/COUNTIFS(pic!$B:$B,"Demonstration",pic!$F:$F,"six")</f>
        <v>#DIV/0!</v>
      </c>
      <c r="E46" t="e">
        <f>COUNTIFS(pic!$B:$B,"Exploration",pic!$F:$F,"four",pic!$O:$O,2)/COUNTIFS(pic!$B:$B,"Exploration",pic!$F:$F,"four")</f>
        <v>#DIV/0!</v>
      </c>
      <c r="F46" t="e">
        <f>COUNTIFS(pic!$B:$B,"Exploration",pic!$F:$F,"five",pic!$O:$O,2)/COUNTIFS(pic!$B:$B,"Exploration",pic!$F:$F,"five")</f>
        <v>#DIV/0!</v>
      </c>
      <c r="G46" s="3" t="e">
        <f>COUNTIFS(pic!$B:$B,"Exploration",pic!$F:$F,"six",pic!$O:$O,2)/COUNTIFS(pic!$B:$B,"Exploration",pic!$F:$F,"six")</f>
        <v>#DIV/0!</v>
      </c>
    </row>
    <row r="47" spans="1:13" x14ac:dyDescent="0.3">
      <c r="A47" t="s">
        <v>56</v>
      </c>
      <c r="B47" t="e">
        <f>COUNTIFS(pic!$B:$B,"Demonstration",pic!$F:$F,"four",pic!$O:$O,3)/COUNTIFS(pic!$B:$B,"Demonstration",pic!$F:$F,"four")</f>
        <v>#DIV/0!</v>
      </c>
      <c r="C47" t="e">
        <f>COUNTIFS(pic!$B:$B,"Demonstration",pic!$F:$F,"five",pic!$O:$O,3)/COUNTIFS(pic!$B:$B,"Demonstration",pic!$F:$F,"five")</f>
        <v>#DIV/0!</v>
      </c>
      <c r="D47" s="3" t="e">
        <f>COUNTIFS(pic!$B:$B,"Demonstration",pic!$F:$F,"six",pic!$O:$O,3)/COUNTIFS(pic!$B:$B,"Demonstration",pic!$F:$F,"six")</f>
        <v>#DIV/0!</v>
      </c>
      <c r="E47" t="e">
        <f>COUNTIFS(pic!$B:$B,"Exploration",pic!$F:$F,"four",pic!$O:$O,3)/COUNTIFS(pic!$B:$B,"Exploration",pic!$F:$F,"four")</f>
        <v>#DIV/0!</v>
      </c>
      <c r="F47" t="e">
        <f>COUNTIFS(pic!$B:$B,"Exploration",pic!$F:$F,"five",pic!$O:$O,3)/COUNTIFS(pic!$B:$B,"Exploration",pic!$F:$F,"five")</f>
        <v>#DIV/0!</v>
      </c>
      <c r="G47" s="3" t="e">
        <f>COUNTIFS(pic!$B:$B,"Exploration",pic!$F:$F,"six",pic!$O:$O,3)/COUNTIFS(pic!$B:$B,"Exploration",pic!$F:$F,"six")</f>
        <v>#DIV/0!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30671-CF5F-4C67-B343-51C857B8C5C8}">
  <dimension ref="A1:H18"/>
  <sheetViews>
    <sheetView workbookViewId="0">
      <selection activeCell="N30" sqref="N30"/>
    </sheetView>
  </sheetViews>
  <sheetFormatPr defaultRowHeight="14.4" x14ac:dyDescent="0.3"/>
  <cols>
    <col min="1" max="1" width="12.44140625" customWidth="1"/>
    <col min="4" max="4" width="9.6640625" bestFit="1" customWidth="1"/>
  </cols>
  <sheetData>
    <row r="1" spans="1:8" x14ac:dyDescent="0.3">
      <c r="A1" t="e" cm="1" vm="1">
        <f t="array" aca="1" ref="A1" ca="1">_xlfn.UNIQUE(pic!Q:Q)</f>
        <v>#VALUE!</v>
      </c>
      <c r="B1" t="s">
        <v>4</v>
      </c>
      <c r="C1" t="s">
        <v>1</v>
      </c>
      <c r="D1" t="s">
        <v>73</v>
      </c>
      <c r="E1" t="s">
        <v>74</v>
      </c>
      <c r="F1" t="s">
        <v>34</v>
      </c>
      <c r="G1" t="s">
        <v>32</v>
      </c>
      <c r="H1" t="s">
        <v>33</v>
      </c>
    </row>
    <row r="2" spans="1:8" x14ac:dyDescent="0.3">
      <c r="B2">
        <f>COUNTIFS(pic!$B:$B,"Demonstration",pic!$Q:$Q,"randomexp")</f>
        <v>0</v>
      </c>
      <c r="C2">
        <f>COUNTIFS(pic!$B:$B,"Exploration",pic!$Q:$Q,"randomexp")</f>
        <v>0</v>
      </c>
      <c r="D2" t="e">
        <f>AVERAGEIFS(pic!$O:$O,pic!$B:$B,"Demonstration",pic!$Q:$Q,Sheet2!$A2)</f>
        <v>#DIV/0!</v>
      </c>
      <c r="E2" t="e">
        <f>AVERAGEIFS(pic!$O:$O,pic!$B:$B,"Exploration",pic!$Q:$Q,Sheet2!$A2)</f>
        <v>#DIV/0!</v>
      </c>
      <c r="F2">
        <f>COUNTIFS(pic!$F:$F,"four",pic!$Q:$Q,Sheet2!$A2)</f>
        <v>0</v>
      </c>
      <c r="G2">
        <f>COUNTIFS(pic!$F:$F,"five",pic!$Q:$Q,Sheet2!$A2)</f>
        <v>0</v>
      </c>
      <c r="H2">
        <f>COUNTIFS(pic!$F:$F,"six",pic!$Q:$Q,Sheet2!$A2)</f>
        <v>0</v>
      </c>
    </row>
    <row r="3" spans="1:8" x14ac:dyDescent="0.3">
      <c r="B3">
        <f>COUNTIFS(pic!$B:$B,"Demonstration",pic!$Q:$Q,"exploit")</f>
        <v>0</v>
      </c>
      <c r="C3">
        <f>COUNTIFS(pic!$B:$B,"Exploration",pic!$Q:$Q,"exploit")</f>
        <v>0</v>
      </c>
      <c r="D3" t="e">
        <f>AVERAGEIFS(pic!O:O,pic!B:B,"Demonstration",pic!Q:Q,Sheet2!A3)</f>
        <v>#DIV/0!</v>
      </c>
      <c r="E3" t="e">
        <f>AVERAGEIFS(pic!$O:$O,pic!$B:$B,"Exploration",pic!$Q:$Q,Sheet2!$A3)</f>
        <v>#DIV/0!</v>
      </c>
      <c r="F3">
        <f>COUNTIFS(pic!$F:$F,"four",pic!$Q:$Q,Sheet2!$A3)</f>
        <v>0</v>
      </c>
      <c r="G3">
        <f>COUNTIFS(pic!$F:$F,"five",pic!$Q:$Q,Sheet2!$A3)</f>
        <v>0</v>
      </c>
      <c r="H3">
        <f>COUNTIFS(pic!$F:$F,"six",pic!$Q:$Q,Sheet2!$A3)</f>
        <v>0</v>
      </c>
    </row>
    <row r="4" spans="1:8" x14ac:dyDescent="0.3">
      <c r="B4">
        <f>COUNTIFS(pic!$B:$B,"Demonstration",pic!$Q:$Q,"semiseq")</f>
        <v>0</v>
      </c>
      <c r="C4">
        <f>COUNTIFS(pic!$B:$B,"Exploration",pic!$Q:$Q,"semiseq")</f>
        <v>0</v>
      </c>
      <c r="D4" t="e">
        <f>AVERAGEIFS(pic!O:O,pic!B:B,"Demonstration",pic!Q:Q,Sheet2!A4)</f>
        <v>#DIV/0!</v>
      </c>
      <c r="E4" t="e">
        <f>AVERAGEIFS(pic!$O:$O,pic!$B:$B,"Exploration",pic!$Q:$Q,Sheet2!$A4)</f>
        <v>#DIV/0!</v>
      </c>
      <c r="F4">
        <f>COUNTIFS(pic!$F:$F,"four",pic!$Q:$Q,Sheet2!$A4)</f>
        <v>0</v>
      </c>
      <c r="G4">
        <f>COUNTIFS(pic!$F:$F,"five",pic!$Q:$Q,Sheet2!$A4)</f>
        <v>0</v>
      </c>
      <c r="H4">
        <f>COUNTIFS(pic!$F:$F,"six",pic!$Q:$Q,Sheet2!$A4)</f>
        <v>0</v>
      </c>
    </row>
    <row r="5" spans="1:8" x14ac:dyDescent="0.3">
      <c r="B5">
        <f>COUNTIFS(pic!$B:$B,"Demonstration",pic!$Q:$Q,"bigonly")</f>
        <v>0</v>
      </c>
      <c r="C5">
        <f>COUNTIFS(pic!$B:$B,"Exploration",pic!$Q:$Q,"bigonly")</f>
        <v>0</v>
      </c>
      <c r="D5" t="e">
        <f>AVERAGEIFS(pic!O:O,pic!B:B,"Demonstration",pic!Q:Q,Sheet2!A5)</f>
        <v>#DIV/0!</v>
      </c>
      <c r="E5" t="e">
        <f>AVERAGEIFS(pic!$O:$O,pic!$B:$B,"Exploration",pic!$Q:$Q,Sheet2!$A5)</f>
        <v>#DIV/0!</v>
      </c>
      <c r="F5">
        <f>COUNTIFS(pic!$F:$F,"four",pic!$Q:$Q,Sheet2!$A5)</f>
        <v>0</v>
      </c>
      <c r="G5">
        <f>COUNTIFS(pic!$F:$F,"five",pic!$Q:$Q,Sheet2!$A5)</f>
        <v>0</v>
      </c>
      <c r="H5">
        <f>COUNTIFS(pic!$F:$F,"six",pic!$Q:$Q,Sheet2!$A5)</f>
        <v>0</v>
      </c>
    </row>
    <row r="6" spans="1:8" x14ac:dyDescent="0.3">
      <c r="B6">
        <f>COUNTIFS(pic!$B:$B,"Demonstration",pic!$Q:$Q,"seq")</f>
        <v>0</v>
      </c>
      <c r="C6">
        <f>COUNTIFS(pic!$B:$B,"Exploration",pic!$Q:$Q,"seq")</f>
        <v>0</v>
      </c>
      <c r="D6" t="e">
        <f>AVERAGEIFS(pic!O:O,pic!B:B,"Demonstration",pic!Q:Q,Sheet2!A6)</f>
        <v>#DIV/0!</v>
      </c>
      <c r="E6" t="e">
        <f>AVERAGEIFS(pic!$O:$O,pic!$B:$B,"Exploration",pic!$Q:$Q,Sheet2!$A6)</f>
        <v>#DIV/0!</v>
      </c>
      <c r="F6">
        <f>COUNTIFS(pic!$F:$F,"four",pic!$Q:$Q,Sheet2!$A6)</f>
        <v>0</v>
      </c>
      <c r="G6">
        <f>COUNTIFS(pic!$F:$F,"five",pic!$Q:$Q,Sheet2!$A6)</f>
        <v>0</v>
      </c>
      <c r="H6">
        <f>COUNTIFS(pic!$F:$F,"six",pic!$Q:$Q,Sheet2!$A6)</f>
        <v>0</v>
      </c>
    </row>
    <row r="7" spans="1:8" x14ac:dyDescent="0.3">
      <c r="B7">
        <f>COUNTIFS(pic!$B:$B,"Demonstration",pic!$Q:$Q,"backseq")</f>
        <v>0</v>
      </c>
      <c r="C7">
        <f>COUNTIFS(pic!$B:$B,"Exploration",pic!$Q:$Q,"backseq")</f>
        <v>0</v>
      </c>
      <c r="D7" t="e">
        <f>AVERAGEIFS(pic!O:O,pic!B:B,"Demonstration",pic!Q:Q,Sheet2!A7)</f>
        <v>#DIV/0!</v>
      </c>
      <c r="E7" t="e">
        <f>AVERAGEIFS(pic!$O:$O,pic!$B:$B,"Exploration",pic!$Q:$Q,Sheet2!$A7)</f>
        <v>#DIV/0!</v>
      </c>
      <c r="F7">
        <f>COUNTIFS(pic!$F:$F,"four",pic!$Q:$Q,Sheet2!$A7)</f>
        <v>0</v>
      </c>
      <c r="G7">
        <f>COUNTIFS(pic!$F:$F,"five",pic!$Q:$Q,Sheet2!$A7)</f>
        <v>0</v>
      </c>
      <c r="H7">
        <f>COUNTIFS(pic!$F:$F,"six",pic!$Q:$Q,Sheet2!$A7)</f>
        <v>0</v>
      </c>
    </row>
    <row r="11" spans="1:8" x14ac:dyDescent="0.3">
      <c r="B11" t="s">
        <v>4</v>
      </c>
      <c r="E11" t="s">
        <v>1</v>
      </c>
    </row>
    <row r="12" spans="1:8" x14ac:dyDescent="0.3">
      <c r="B12" t="s">
        <v>50</v>
      </c>
      <c r="C12" t="s">
        <v>51</v>
      </c>
      <c r="D12" t="s">
        <v>52</v>
      </c>
      <c r="E12" t="s">
        <v>50</v>
      </c>
      <c r="F12" t="s">
        <v>51</v>
      </c>
      <c r="G12" t="s">
        <v>52</v>
      </c>
    </row>
    <row r="13" spans="1:8" x14ac:dyDescent="0.3">
      <c r="A13" t="s">
        <v>41</v>
      </c>
      <c r="B13" t="e">
        <f>COUNTIFS(pic!$B:$B,"Demonstration",pic!$F:$F,"four",pic!$Q:$Q,Sheet2!$A13)/COUNTIFS(pic!$B:$B,"Demonstration",pic!$F:$F,"four")</f>
        <v>#DIV/0!</v>
      </c>
      <c r="C13" t="e">
        <f>COUNTIFS(pic!$B:$B,"Demonstration",pic!$F:$F,"five",pic!$Q:$Q,Sheet2!$A13)/COUNTIFS(pic!$B:$B,"Demonstration",pic!$F:$F,"five")</f>
        <v>#DIV/0!</v>
      </c>
      <c r="D13" t="e">
        <f>COUNTIFS(pic!$B:$B,"Demonstration",pic!$F:$F,"six",pic!$Q:$Q,Sheet2!$A13)/COUNTIFS(pic!$B:$B,"Demonstration",pic!$F:$F,"six")</f>
        <v>#DIV/0!</v>
      </c>
      <c r="E13" t="e">
        <f>COUNTIFS(pic!$B:$B,"Exploration",pic!$F:$F,"four",pic!$Q:$Q,Sheet2!$A13)/COUNTIFS(pic!$B:$B,"Exploration",pic!$F:$F,"four")</f>
        <v>#DIV/0!</v>
      </c>
      <c r="F13" t="e">
        <f>COUNTIFS(pic!$B:$B,"Exploration",pic!$F:$F,"five",pic!$Q:$Q,Sheet2!$A13)/COUNTIFS(pic!$B:$B,"Exploration",pic!$F:$F,"five")</f>
        <v>#DIV/0!</v>
      </c>
      <c r="G13" t="e">
        <f>COUNTIFS(pic!$B:$B,"Exploration",pic!$F:$F,"six",pic!$Q:$Q,Sheet2!$A13)/COUNTIFS(pic!$B:$B,"Exploration",pic!$F:$F,"six")</f>
        <v>#DIV/0!</v>
      </c>
    </row>
    <row r="14" spans="1:8" x14ac:dyDescent="0.3">
      <c r="A14" t="s">
        <v>39</v>
      </c>
      <c r="B14" t="e">
        <f>COUNTIFS(pic!$B:$B,"Demonstration",pic!$F:$F,"four",pic!$Q:$Q,Sheet2!$A14)/COUNTIFS(pic!$B:$B,"Demonstration",pic!$F:$F,"four")</f>
        <v>#DIV/0!</v>
      </c>
      <c r="C14" t="e">
        <f>COUNTIFS(pic!$B:$B,"Demonstration",pic!$F:$F,"five",pic!$Q:$Q,Sheet2!$A14)/COUNTIFS(pic!$B:$B,"Demonstration",pic!$F:$F,"five")</f>
        <v>#DIV/0!</v>
      </c>
      <c r="D14" t="e">
        <f>COUNTIFS(pic!$B:$B,"Demonstration",pic!$F:$F,"six",pic!$Q:$Q,Sheet2!$A14)/COUNTIFS(pic!$B:$B,"Demonstration",pic!$F:$F,"six")</f>
        <v>#DIV/0!</v>
      </c>
      <c r="E14" t="e">
        <f>COUNTIFS(pic!$B:$B,"Exploration",pic!$F:$F,"four",pic!$Q:$Q,Sheet2!$A14)/COUNTIFS(pic!$B:$B,"Exploration",pic!$F:$F,"four")</f>
        <v>#DIV/0!</v>
      </c>
      <c r="F14" t="e">
        <f>COUNTIFS(pic!$B:$B,"Exploration",pic!$F:$F,"five",pic!$Q:$Q,Sheet2!$A14)/COUNTIFS(pic!$B:$B,"Exploration",pic!$F:$F,"five")</f>
        <v>#DIV/0!</v>
      </c>
      <c r="G14" t="e">
        <f>COUNTIFS(pic!$B:$B,"Exploration",pic!$F:$F,"six",pic!$Q:$Q,Sheet2!$A14)/COUNTIFS(pic!$B:$B,"Exploration",pic!$F:$F,"six")</f>
        <v>#DIV/0!</v>
      </c>
    </row>
    <row r="15" spans="1:8" x14ac:dyDescent="0.3">
      <c r="A15" t="s">
        <v>40</v>
      </c>
      <c r="B15" t="e">
        <f>COUNTIFS(pic!$B:$B,"Demonstration",pic!$F:$F,"four",pic!$Q:$Q,Sheet2!$A15)/COUNTIFS(pic!$B:$B,"Demonstration",pic!$F:$F,"four")</f>
        <v>#DIV/0!</v>
      </c>
      <c r="C15" t="e">
        <f>COUNTIFS(pic!$B:$B,"Demonstration",pic!$F:$F,"five",pic!$Q:$Q,Sheet2!$A15)/COUNTIFS(pic!$B:$B,"Demonstration",pic!$F:$F,"five")</f>
        <v>#DIV/0!</v>
      </c>
      <c r="D15" t="e">
        <f>COUNTIFS(pic!$B:$B,"Demonstration",pic!$F:$F,"six",pic!$Q:$Q,Sheet2!$A15)/COUNTIFS(pic!$B:$B,"Demonstration",pic!$F:$F,"six")</f>
        <v>#DIV/0!</v>
      </c>
      <c r="E15" t="e">
        <f>COUNTIFS(pic!$B:$B,"Exploration",pic!$F:$F,"four",pic!$Q:$Q,Sheet2!$A15)/COUNTIFS(pic!$B:$B,"Exploration",pic!$F:$F,"four")</f>
        <v>#DIV/0!</v>
      </c>
      <c r="F15" t="e">
        <f>COUNTIFS(pic!$B:$B,"Exploration",pic!$F:$F,"five",pic!$Q:$Q,Sheet2!$A15)/COUNTIFS(pic!$B:$B,"Exploration",pic!$F:$F,"five")</f>
        <v>#DIV/0!</v>
      </c>
      <c r="G15" t="e">
        <f>COUNTIFS(pic!$B:$B,"Exploration",pic!$F:$F,"six",pic!$Q:$Q,Sheet2!$A15)/COUNTIFS(pic!$B:$B,"Exploration",pic!$F:$F,"six")</f>
        <v>#DIV/0!</v>
      </c>
    </row>
    <row r="16" spans="1:8" x14ac:dyDescent="0.3">
      <c r="A16" t="s">
        <v>71</v>
      </c>
      <c r="B16" t="e">
        <f>COUNTIFS(pic!$B:$B,"Demonstration",pic!$F:$F,"four",pic!$Q:$Q,Sheet2!$A16)/COUNTIFS(pic!$B:$B,"Demonstration",pic!$F:$F,"four")</f>
        <v>#DIV/0!</v>
      </c>
      <c r="C16" t="e">
        <f>COUNTIFS(pic!$B:$B,"Demonstration",pic!$F:$F,"five",pic!$Q:$Q,Sheet2!$A16)/COUNTIFS(pic!$B:$B,"Demonstration",pic!$F:$F,"five")</f>
        <v>#DIV/0!</v>
      </c>
      <c r="D16" t="e">
        <f>COUNTIFS(pic!$B:$B,"Demonstration",pic!$F:$F,"six",pic!$Q:$Q,Sheet2!$A16)/COUNTIFS(pic!$B:$B,"Demonstration",pic!$F:$F,"six")</f>
        <v>#DIV/0!</v>
      </c>
      <c r="E16" t="e">
        <f>COUNTIFS(pic!$B:$B,"Exploration",pic!$F:$F,"four",pic!$Q:$Q,Sheet2!$A16)/COUNTIFS(pic!$B:$B,"Exploration",pic!$F:$F,"four")</f>
        <v>#DIV/0!</v>
      </c>
      <c r="F16" t="e">
        <f>COUNTIFS(pic!$B:$B,"Exploration",pic!$F:$F,"five",pic!$Q:$Q,Sheet2!$A16)/COUNTIFS(pic!$B:$B,"Exploration",pic!$F:$F,"five")</f>
        <v>#DIV/0!</v>
      </c>
      <c r="G16" t="e">
        <f>COUNTIFS(pic!$B:$B,"Exploration",pic!$F:$F,"six",pic!$Q:$Q,Sheet2!$A16)/COUNTIFS(pic!$B:$B,"Exploration",pic!$F:$F,"six")</f>
        <v>#DIV/0!</v>
      </c>
    </row>
    <row r="17" spans="1:7" x14ac:dyDescent="0.3">
      <c r="A17" t="s">
        <v>42</v>
      </c>
      <c r="B17" t="e">
        <f>COUNTIFS(pic!$B:$B,"Demonstration",pic!$F:$F,"four",pic!$Q:$Q,Sheet2!$A17)/COUNTIFS(pic!$B:$B,"Demonstration",pic!$F:$F,"four")</f>
        <v>#DIV/0!</v>
      </c>
      <c r="C17" t="e">
        <f>COUNTIFS(pic!$B:$B,"Demonstration",pic!$F:$F,"five",pic!$Q:$Q,Sheet2!$A17)/COUNTIFS(pic!$B:$B,"Demonstration",pic!$F:$F,"five")</f>
        <v>#DIV/0!</v>
      </c>
      <c r="D17" t="e">
        <f>COUNTIFS(pic!$B:$B,"Demonstration",pic!$F:$F,"six",pic!$Q:$Q,Sheet2!$A17)/COUNTIFS(pic!$B:$B,"Demonstration",pic!$F:$F,"six")</f>
        <v>#DIV/0!</v>
      </c>
      <c r="E17" t="e">
        <f>COUNTIFS(pic!$B:$B,"Exploration",pic!$F:$F,"four",pic!$Q:$Q,Sheet2!$A17)/COUNTIFS(pic!$B:$B,"Exploration",pic!$F:$F,"four")</f>
        <v>#DIV/0!</v>
      </c>
      <c r="F17" t="e">
        <f>COUNTIFS(pic!$B:$B,"Exploration",pic!$F:$F,"five",pic!$Q:$Q,Sheet2!$A17)/COUNTIFS(pic!$B:$B,"Exploration",pic!$F:$F,"five")</f>
        <v>#DIV/0!</v>
      </c>
      <c r="G17" t="e">
        <f>COUNTIFS(pic!$B:$B,"Exploration",pic!$F:$F,"six",pic!$Q:$Q,Sheet2!$A17)/COUNTIFS(pic!$B:$B,"Exploration",pic!$F:$F,"six")</f>
        <v>#DIV/0!</v>
      </c>
    </row>
    <row r="18" spans="1:7" x14ac:dyDescent="0.3">
      <c r="A18" t="s">
        <v>72</v>
      </c>
      <c r="B18" t="e">
        <f>COUNTIFS(pic!$B:$B,"Demonstration",pic!$F:$F,"four",pic!$Q:$Q,Sheet2!$A18)/COUNTIFS(pic!$B:$B,"Demonstration",pic!$F:$F,"four")</f>
        <v>#DIV/0!</v>
      </c>
      <c r="C18" t="e">
        <f>COUNTIFS(pic!$B:$B,"Demonstration",pic!$F:$F,"five",pic!$Q:$Q,Sheet2!$A18)/COUNTIFS(pic!$B:$B,"Demonstration",pic!$F:$F,"five")</f>
        <v>#DIV/0!</v>
      </c>
      <c r="D18" t="e">
        <f>COUNTIFS(pic!$B:$B,"Demonstration",pic!$F:$F,"six",pic!$Q:$Q,Sheet2!$A18)/COUNTIFS(pic!$B:$B,"Demonstration",pic!$F:$F,"six")</f>
        <v>#DIV/0!</v>
      </c>
      <c r="E18" t="e">
        <f>COUNTIFS(pic!$B:$B,"Exploration",pic!$F:$F,"four",pic!$Q:$Q,Sheet2!$A18)/COUNTIFS(pic!$B:$B,"Exploration",pic!$F:$F,"four")</f>
        <v>#DIV/0!</v>
      </c>
      <c r="F18" t="e">
        <f>COUNTIFS(pic!$B:$B,"Exploration",pic!$F:$F,"five",pic!$Q:$Q,Sheet2!$A18)/COUNTIFS(pic!$B:$B,"Exploration",pic!$F:$F,"five")</f>
        <v>#DIV/0!</v>
      </c>
      <c r="G18" t="e">
        <f>COUNTIFS(pic!$B:$B,"Exploration",pic!$F:$F,"six",pic!$Q:$Q,Sheet2!$A18)/COUNTIFS(pic!$B:$B,"Exploration",pic!$F:$F,"six")</f>
        <v>#DIV/0!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pic</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Tricia Ngoon</cp:lastModifiedBy>
  <dcterms:created xsi:type="dcterms:W3CDTF">2021-02-08T17:49:12Z</dcterms:created>
  <dcterms:modified xsi:type="dcterms:W3CDTF">2021-04-18T01:44:31Z</dcterms:modified>
</cp:coreProperties>
</file>