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ulu/repos/Homework1-Kickstart-My-Chart/"/>
    </mc:Choice>
  </mc:AlternateContent>
  <xr:revisionPtr revIDLastSave="0" documentId="13_ncr:1_{3D56D849-9549-EA4D-B30D-DA2FCDD2AD84}" xr6:coauthVersionLast="36" xr6:coauthVersionMax="36" xr10:uidLastSave="{00000000-0000-0000-0000-000000000000}"/>
  <bookViews>
    <workbookView xWindow="-23320" yWindow="-1580" windowWidth="23220" windowHeight="16420" xr2:uid="{00000000-000D-0000-FFFF-FFFF00000000}"/>
  </bookViews>
  <sheets>
    <sheet name="Sheet1" sheetId="1" r:id="rId1"/>
    <sheet name="category" sheetId="3" r:id="rId2"/>
    <sheet name="sub-category" sheetId="2" r:id="rId3"/>
    <sheet name="date" sheetId="4" r:id="rId4"/>
    <sheet name="Bonus" sheetId="6" r:id="rId5"/>
    <sheet name="Bonus_Statistical Analysis" sheetId="5" r:id="rId6"/>
  </sheets>
  <definedNames>
    <definedName name="_xlnm._FilterDatabase" localSheetId="0" hidden="1">Sheet1!$A$1:$T$4115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G2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9" i="6"/>
  <c r="C11" i="6"/>
  <c r="C10" i="6"/>
  <c r="C8" i="6"/>
  <c r="C7" i="6"/>
  <c r="C6" i="6"/>
  <c r="C4" i="6"/>
  <c r="C5" i="6"/>
  <c r="C3" i="6"/>
  <c r="C2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6" i="6"/>
  <c r="E6" i="6" s="1"/>
  <c r="B5" i="6"/>
  <c r="E5" i="6" s="1"/>
  <c r="B4" i="6"/>
  <c r="E4" i="6" s="1"/>
  <c r="B3" i="6"/>
  <c r="E3" i="6" s="1"/>
  <c r="B2" i="6"/>
  <c r="E2" i="6" s="1"/>
  <c r="N3" i="5"/>
  <c r="M3" i="5"/>
  <c r="L3" i="5"/>
  <c r="K3" i="5"/>
  <c r="J3" i="5"/>
  <c r="I3" i="5"/>
  <c r="N2" i="5"/>
  <c r="M2" i="5"/>
  <c r="L2" i="5"/>
  <c r="K2" i="5"/>
  <c r="J2" i="5"/>
  <c r="I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<sst xmlns="http://schemas.openxmlformats.org/spreadsheetml/2006/main" count="36775" uniqueCount="8406">
  <si>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</si>
  <si>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</si>
  <si>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</si>
  <si>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</si>
  <si>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</si>
  <si>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</si>
  <si>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</si>
  <si>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</si>
  <si>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</si>
  <si>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</si>
  <si>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</si>
  <si>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</si>
  <si>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</si>
  <si>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</si>
  <si>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</si>
  <si>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</si>
  <si>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</si>
  <si>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</si>
  <si>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</si>
  <si>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</si>
  <si>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</si>
  <si>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</si>
  <si>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</si>
  <si>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</si>
  <si>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</si>
  <si>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</si>
  <si>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</si>
  <si>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</si>
  <si>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</si>
  <si>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</si>
  <si>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</si>
  <si>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</si>
  <si>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</si>
  <si>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</si>
  <si>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</si>
  <si>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</si>
  <si>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</si>
  <si>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</si>
  <si>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</si>
  <si>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</si>
  <si>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</si>
  <si>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</si>
  <si>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</si>
  <si>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</si>
  <si>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</si>
  <si>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</si>
  <si>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</si>
  <si>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</si>
  <si>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</si>
  <si>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</si>
  <si>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</si>
  <si>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</si>
  <si>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</si>
  <si>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</si>
  <si>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</si>
  <si>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</si>
  <si>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</si>
  <si>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</si>
  <si>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</si>
  <si>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</si>
  <si>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</si>
  <si>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</si>
  <si>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</si>
  <si>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</si>
  <si>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</si>
  <si>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</si>
  <si>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</si>
  <si>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</si>
  <si>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</si>
  <si>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</si>
  <si>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</si>
  <si>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</si>
  <si>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</si>
  <si>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</si>
  <si>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</si>
  <si>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</si>
  <si>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</si>
  <si>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</si>
  <si>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</si>
  <si>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</si>
  <si>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</si>
  <si>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</si>
  <si>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</si>
  <si>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</si>
  <si>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</si>
  <si>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</si>
  <si>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</si>
  <si>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</si>
  <si>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</si>
  <si>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</si>
  <si>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</si>
  <si>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</si>
  <si>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</si>
  <si>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</si>
  <si>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</si>
  <si>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</si>
  <si>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</si>
  <si>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</si>
  <si>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</si>
  <si>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</si>
  <si>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</si>
  <si>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</si>
  <si>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</si>
  <si>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</si>
  <si>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</si>
  <si>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</si>
  <si>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</si>
  <si>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</si>
  <si>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</si>
  <si>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</si>
  <si>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</si>
  <si>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</si>
  <si>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</si>
  <si>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</si>
  <si>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</si>
  <si>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</si>
  <si>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</si>
  <si>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</si>
  <si>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</si>
  <si>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</si>
  <si>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</si>
  <si>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</si>
  <si>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</si>
  <si>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</si>
  <si>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</si>
  <si>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</si>
  <si>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</si>
  <si>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</si>
  <si>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</si>
  <si>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</si>
  <si>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</si>
  <si>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</si>
  <si>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</si>
  <si>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</si>
  <si>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</si>
  <si>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</si>
  <si>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</si>
  <si>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</si>
  <si>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</si>
  <si>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</si>
  <si>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</si>
  <si>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</si>
  <si>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</si>
  <si>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</si>
  <si>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</si>
  <si>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</si>
  <si>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</si>
  <si>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</si>
  <si>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</si>
  <si>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</si>
  <si>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</si>
  <si>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</si>
  <si>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</si>
  <si>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</si>
  <si>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</si>
  <si>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</si>
  <si>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</si>
  <si>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</si>
  <si>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</si>
  <si>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</si>
  <si>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</si>
  <si>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</si>
  <si>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</si>
  <si>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</si>
  <si>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</si>
  <si>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</si>
  <si>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</si>
  <si>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</si>
  <si>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</si>
  <si>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</si>
  <si>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</si>
  <si>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</si>
  <si>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</si>
  <si>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</si>
  <si>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</si>
  <si>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</si>
  <si>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</si>
  <si>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</si>
  <si>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</si>
  <si>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</si>
  <si>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</si>
  <si>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</si>
  <si>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</si>
  <si>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</si>
  <si>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</si>
  <si>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</si>
  <si>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</si>
  <si>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</si>
  <si>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</si>
  <si>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</si>
  <si>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</si>
  <si>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</si>
  <si>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</si>
  <si>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</si>
  <si>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</si>
  <si>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</si>
  <si>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</si>
  <si>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</si>
  <si>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</si>
  <si>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</si>
  <si>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</si>
  <si>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</si>
  <si>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</si>
  <si>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</si>
  <si>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</si>
  <si>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</si>
  <si>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</si>
  <si>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</si>
  <si>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</si>
  <si>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</si>
  <si>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</si>
  <si>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</si>
  <si>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</si>
  <si>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</si>
  <si>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</si>
  <si>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</si>
  <si>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</si>
  <si>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</si>
  <si>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</si>
  <si>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</si>
  <si>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</si>
  <si>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</si>
  <si>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</si>
  <si>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</si>
  <si>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</si>
  <si>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</si>
  <si>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</si>
  <si>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</si>
  <si>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</si>
  <si>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</si>
  <si>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</si>
  <si>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</si>
  <si>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</si>
  <si>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</si>
  <si>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</si>
  <si>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</si>
  <si>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</si>
  <si>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</si>
  <si>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</si>
  <si>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</si>
  <si>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</si>
  <si>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</si>
  <si>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</si>
  <si>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</si>
  <si>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</si>
  <si>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</si>
  <si>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</si>
  <si>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</si>
  <si>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</si>
  <si>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</si>
  <si>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</si>
  <si>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</si>
  <si>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</si>
  <si>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</si>
  <si>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</si>
  <si>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</si>
  <si>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</si>
  <si>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</si>
  <si>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</si>
  <si>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</si>
  <si>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</si>
  <si>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</si>
  <si>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</si>
  <si>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</si>
  <si>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</si>
  <si>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</si>
  <si>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</si>
  <si>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</si>
  <si>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</si>
  <si>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</si>
  <si>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</si>
  <si>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</si>
  <si>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</si>
  <si>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</si>
  <si>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</si>
  <si>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</si>
  <si>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</si>
  <si>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</si>
  <si>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</si>
  <si>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</si>
  <si>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</si>
  <si>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</si>
  <si>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</si>
  <si>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</si>
  <si>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</si>
  <si>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</si>
  <si>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</si>
  <si>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</si>
  <si>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</si>
  <si>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</si>
  <si>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</si>
  <si>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</si>
  <si>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</si>
  <si>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</si>
  <si>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</si>
  <si>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</si>
  <si>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</si>
  <si>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</si>
  <si>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</si>
  <si>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</si>
  <si>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</si>
  <si>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</si>
  <si>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</si>
  <si>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</si>
  <si>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</si>
  <si>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</si>
  <si>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</si>
  <si>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</si>
  <si>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</si>
  <si>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</si>
  <si>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</si>
  <si>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</si>
  <si>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</si>
  <si>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</si>
  <si>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</si>
  <si>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</si>
  <si>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</si>
  <si>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</si>
  <si>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</si>
  <si>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</si>
  <si>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</si>
  <si>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</si>
  <si>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</si>
  <si>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</si>
  <si>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</si>
  <si>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</si>
  <si>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</si>
  <si>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</si>
  <si>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</si>
  <si>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</si>
  <si>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</si>
  <si>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</si>
  <si>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</si>
  <si>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</si>
  <si>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</si>
  <si>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</si>
  <si>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</si>
  <si>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</si>
  <si>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</si>
  <si>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</si>
  <si>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</si>
  <si>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</si>
  <si>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</si>
  <si>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</si>
  <si>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</si>
  <si>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</si>
  <si>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</si>
  <si>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</si>
  <si>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</si>
  <si>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</si>
  <si>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</si>
  <si>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</si>
  <si>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</si>
  <si>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</si>
  <si>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</si>
  <si>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</si>
  <si>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</si>
  <si>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</si>
  <si>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</si>
  <si>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</si>
  <si>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</si>
  <si>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</si>
  <si>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</si>
  <si>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</si>
  <si>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</si>
  <si>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</si>
  <si>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</si>
  <si>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</si>
  <si>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</si>
  <si>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</si>
  <si>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</si>
  <si>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</si>
  <si>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</si>
  <si>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</si>
  <si>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</si>
  <si>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</si>
  <si>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</si>
  <si>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</si>
  <si>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</si>
  <si>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</si>
  <si>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</si>
  <si>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</si>
  <si>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</si>
  <si>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</si>
  <si>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</si>
  <si>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</si>
  <si>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</si>
  <si>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</si>
  <si>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</si>
  <si>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</si>
  <si>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</si>
  <si>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</si>
  <si>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</si>
  <si>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</si>
  <si>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</si>
  <si>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</si>
  <si>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</si>
  <si>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</si>
  <si>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</si>
  <si>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</si>
  <si>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</si>
  <si>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</si>
  <si>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</si>
  <si>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</si>
  <si>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</si>
  <si>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</si>
  <si>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</si>
  <si>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</si>
  <si>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</si>
  <si>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</si>
  <si>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</si>
  <si>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</si>
  <si>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</si>
  <si>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</si>
  <si>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</si>
  <si>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</si>
  <si>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</si>
  <si>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</si>
  <si>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</si>
  <si>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</si>
  <si>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</si>
  <si>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</si>
  <si>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</si>
  <si>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</si>
  <si>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</si>
  <si>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</si>
  <si>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</si>
  <si>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</si>
  <si>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</si>
  <si>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</si>
  <si>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</si>
  <si>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</si>
  <si>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</si>
  <si>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</si>
  <si>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</si>
  <si>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</si>
  <si>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</si>
  <si>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</si>
  <si>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</si>
  <si>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</si>
  <si>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</si>
  <si>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</si>
  <si>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</si>
  <si>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</si>
  <si>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</si>
  <si>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</si>
  <si>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</si>
  <si>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</si>
  <si>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</si>
  <si>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</si>
  <si>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</si>
  <si>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</si>
  <si>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</si>
  <si>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</si>
  <si>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</si>
  <si>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</si>
  <si>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</si>
  <si>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</si>
  <si>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</si>
  <si>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</si>
  <si>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</si>
  <si>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</si>
  <si>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</si>
  <si>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</si>
  <si>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</si>
  <si>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</si>
  <si>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</si>
  <si>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</si>
  <si>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</si>
  <si>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</si>
  <si>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</si>
  <si>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</si>
  <si>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</si>
  <si>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</si>
  <si>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</si>
  <si>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</si>
  <si>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</si>
  <si>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</si>
  <si>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</si>
  <si>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</si>
  <si>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</si>
  <si>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</si>
  <si>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</si>
  <si>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</si>
  <si>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</si>
  <si>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</si>
  <si>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</si>
  <si>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</si>
  <si>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</si>
  <si>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</si>
  <si>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</si>
  <si>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</si>
  <si>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</si>
  <si>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</si>
  <si>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</si>
  <si>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</si>
  <si>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</si>
  <si>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</si>
  <si>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</si>
  <si>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</si>
  <si>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</si>
  <si>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</si>
  <si>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</si>
  <si>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</si>
  <si>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</si>
  <si>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</si>
  <si>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</si>
  <si>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</si>
  <si>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</si>
  <si>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</si>
  <si>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</si>
  <si>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</si>
  <si>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</si>
  <si>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</si>
  <si>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</si>
  <si>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</si>
  <si>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</si>
  <si>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</si>
  <si>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</si>
  <si>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</si>
  <si>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</si>
  <si>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</si>
  <si>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</si>
  <si>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</si>
  <si>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</si>
  <si>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</si>
  <si>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</si>
  <si>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</si>
  <si>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</si>
  <si>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</si>
  <si>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</si>
  <si>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</si>
  <si>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</si>
  <si>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</si>
  <si>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</si>
  <si>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</si>
  <si>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</si>
  <si>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</si>
  <si>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</si>
  <si>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</si>
  <si>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</si>
  <si>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</si>
  <si>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</si>
  <si>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</si>
  <si>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</si>
  <si>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</si>
  <si>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</si>
  <si>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</si>
  <si>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</si>
  <si>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</si>
  <si>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</si>
  <si>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</si>
  <si>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</si>
  <si>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</si>
  <si>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</si>
  <si>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</si>
  <si>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</si>
  <si>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</si>
  <si>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</si>
  <si>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</si>
  <si>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</si>
  <si>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</si>
  <si>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</si>
  <si>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</si>
  <si>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</si>
  <si>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</si>
  <si>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</si>
  <si>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</si>
  <si>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</si>
  <si>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</si>
  <si>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</si>
  <si>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</si>
  <si>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</si>
  <si>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</si>
  <si>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</si>
  <si>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</si>
  <si>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</si>
  <si>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</si>
  <si>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</si>
  <si>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</si>
  <si>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</si>
  <si>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</si>
  <si>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</si>
  <si>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</si>
  <si>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</si>
  <si>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</si>
  <si>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</si>
  <si>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</si>
  <si>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</si>
  <si>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</si>
  <si>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</si>
  <si>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</si>
  <si>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</si>
  <si>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</si>
  <si>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</si>
  <si>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</si>
  <si>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</si>
  <si>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</si>
  <si>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</si>
  <si>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</si>
  <si>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</si>
  <si>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</si>
  <si>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</si>
  <si>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</si>
  <si>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</si>
  <si>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</si>
  <si>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</si>
  <si>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</si>
  <si>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</si>
  <si>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</si>
  <si>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</si>
  <si>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</si>
  <si>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</si>
  <si>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</si>
  <si>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</si>
  <si>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</si>
  <si>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</si>
  <si>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</si>
  <si>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</si>
  <si>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</si>
  <si>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</si>
  <si>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</si>
  <si>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</si>
  <si>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</si>
  <si>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</si>
  <si>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</si>
  <si>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</si>
  <si>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</si>
  <si>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</si>
  <si>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</si>
  <si>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</si>
  <si>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</si>
  <si>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</si>
  <si>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</si>
  <si>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</si>
  <si>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</si>
  <si>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</si>
  <si>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</si>
  <si>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</si>
  <si>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</si>
  <si>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</si>
  <si>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</si>
  <si>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</si>
  <si>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</si>
  <si>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</si>
  <si>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</si>
  <si>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</si>
  <si>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</si>
  <si>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</si>
  <si>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</si>
  <si>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</si>
  <si>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</si>
  <si>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</si>
  <si>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</si>
  <si>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</si>
  <si>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</si>
  <si>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</si>
  <si>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</si>
  <si>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</si>
  <si>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</si>
  <si>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</si>
  <si>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</si>
  <si>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</si>
  <si>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</si>
  <si>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</si>
  <si>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</si>
  <si>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</si>
  <si>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</si>
  <si>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</si>
  <si>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</si>
  <si>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</si>
  <si>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</si>
  <si>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</si>
  <si>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</si>
  <si>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</si>
  <si>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</si>
  <si>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</si>
  <si>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</si>
  <si>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</si>
  <si>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</si>
  <si>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</si>
  <si>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</si>
  <si>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</si>
  <si>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</si>
  <si>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</si>
  <si>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</si>
  <si>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</si>
  <si>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</si>
  <si>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</si>
  <si>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</si>
  <si>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</si>
  <si>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</si>
  <si>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</si>
  <si>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</si>
  <si>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</si>
  <si>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</si>
  <si>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</si>
  <si>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</si>
  <si>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</si>
  <si>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</si>
  <si>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</si>
  <si>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</si>
  <si>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</si>
  <si>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</si>
  <si>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</si>
  <si>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</si>
  <si>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</si>
  <si>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</si>
  <si>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</si>
  <si>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</si>
  <si>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</si>
  <si>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</si>
  <si>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</si>
  <si>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</si>
  <si>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</si>
  <si>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</si>
  <si>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</si>
  <si>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</si>
  <si>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</si>
  <si>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</si>
  <si>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</si>
  <si>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</si>
  <si>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</si>
  <si>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</si>
  <si>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</si>
  <si>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</si>
  <si>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</si>
  <si>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</si>
  <si>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</si>
  <si>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</si>
  <si>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</si>
  <si>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</si>
  <si>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</si>
  <si>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</si>
  <si>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</si>
  <si>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</si>
  <si>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</si>
  <si>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</si>
  <si>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</si>
  <si>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</si>
  <si>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</si>
  <si>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</si>
  <si>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</si>
  <si>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</si>
  <si>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</si>
  <si>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</si>
  <si>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</si>
  <si>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</si>
  <si>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</si>
  <si>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</si>
  <si>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</si>
  <si>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</si>
  <si>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</si>
  <si>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</si>
  <si>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</si>
  <si>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</si>
  <si>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</si>
  <si>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</si>
  <si>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</si>
  <si>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</si>
  <si>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</si>
  <si>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</si>
  <si>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</si>
  <si>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</si>
  <si>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</si>
  <si>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</si>
  <si>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</si>
  <si>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</si>
  <si>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</si>
  <si>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</si>
  <si>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</si>
  <si>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</si>
  <si>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</si>
  <si>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</si>
  <si>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</si>
  <si>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</si>
  <si>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</si>
  <si>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</si>
  <si>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</si>
  <si>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</si>
  <si>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</si>
  <si>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</si>
  <si>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</si>
  <si>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</si>
  <si>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</si>
  <si>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</si>
  <si>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</si>
  <si>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</si>
  <si>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</si>
  <si>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</si>
  <si>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</si>
  <si>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</si>
  <si>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</si>
  <si>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</si>
  <si>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</si>
  <si>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</si>
  <si>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</si>
  <si>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</si>
  <si>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</si>
  <si>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</si>
  <si>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</si>
  <si>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</si>
  <si>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</si>
  <si>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</si>
  <si>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</si>
  <si>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</si>
  <si>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</si>
  <si>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</si>
  <si>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</si>
  <si>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</si>
  <si>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</si>
  <si>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</si>
  <si>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</si>
  <si>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</si>
  <si>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</si>
  <si>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</si>
  <si>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</si>
  <si>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</si>
  <si>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</si>
  <si>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</si>
  <si>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</si>
  <si>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</si>
  <si>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</si>
  <si>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</si>
  <si>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</si>
  <si>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</si>
  <si>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</si>
  <si>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</si>
  <si>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</si>
  <si>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</si>
  <si>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</si>
  <si>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</si>
  <si>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</si>
  <si>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</si>
  <si>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</si>
  <si>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</si>
  <si>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</si>
  <si>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</si>
  <si>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</si>
  <si>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</si>
  <si>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</si>
  <si>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</si>
  <si>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</si>
  <si>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</si>
  <si>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</si>
  <si>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</si>
  <si>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</si>
  <si>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</si>
  <si>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</si>
  <si>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</si>
  <si>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</si>
  <si>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</si>
  <si>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</si>
  <si>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</si>
  <si>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</si>
  <si>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</si>
  <si>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</si>
  <si>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</si>
  <si>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</si>
  <si>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</si>
  <si>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</si>
  <si>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</si>
  <si>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</si>
  <si>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</si>
  <si>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</si>
  <si>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</si>
  <si>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</si>
  <si>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</si>
  <si>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</si>
  <si>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</si>
  <si>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</si>
  <si>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</si>
  <si>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</si>
  <si>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</si>
  <si>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</si>
  <si>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</si>
  <si>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</si>
  <si>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</si>
  <si>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</si>
  <si>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</si>
  <si>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</si>
  <si>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</si>
  <si>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</si>
  <si>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</si>
  <si>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</si>
  <si>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</si>
  <si>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</si>
  <si>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</si>
  <si>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</si>
  <si>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</si>
  <si>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</si>
  <si>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</si>
  <si>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</si>
  <si>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</si>
  <si>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</si>
  <si>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</si>
  <si>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</si>
  <si>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</si>
  <si>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</si>
  <si>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</si>
  <si>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</si>
  <si>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</si>
  <si>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</si>
  <si>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</si>
  <si>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</si>
  <si>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</si>
  <si>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</si>
  <si>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</si>
  <si>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</si>
  <si>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</si>
  <si>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</si>
  <si>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</si>
  <si>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</si>
  <si>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</si>
  <si>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</si>
  <si>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</si>
  <si>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</si>
  <si>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</si>
  <si>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</si>
  <si>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</si>
  <si>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</si>
  <si>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</si>
  <si>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</si>
  <si>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</si>
  <si>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</si>
  <si>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</si>
  <si>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</si>
  <si>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</si>
  <si>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</si>
  <si>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</si>
  <si>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</si>
  <si>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</si>
  <si>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</si>
  <si>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</si>
  <si>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</si>
  <si>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</si>
  <si>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</si>
  <si>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</si>
  <si>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</si>
  <si>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</si>
  <si>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</si>
  <si>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</si>
  <si>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</si>
  <si>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</si>
  <si>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</si>
  <si>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</si>
  <si>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</si>
  <si>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</si>
  <si>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</si>
  <si>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</si>
  <si>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</si>
  <si>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</si>
  <si>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</si>
  <si>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</si>
  <si>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</si>
  <si>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</si>
  <si>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</si>
  <si>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</si>
  <si>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</si>
  <si>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</si>
  <si>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</si>
  <si>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</si>
  <si>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</si>
  <si>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</si>
  <si>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</si>
  <si>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</si>
  <si>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</si>
  <si>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</si>
  <si>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</si>
  <si>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</si>
  <si>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</si>
  <si>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</si>
  <si>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</si>
  <si>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</si>
  <si>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</si>
  <si>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</si>
  <si>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</si>
  <si>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</si>
  <si>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</si>
  <si>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</si>
  <si>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</si>
  <si>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</si>
  <si>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</si>
  <si>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</si>
  <si>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</si>
  <si>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</si>
  <si>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</si>
  <si>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</si>
  <si>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</si>
  <si>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</si>
  <si>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</si>
  <si>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</si>
  <si>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</si>
  <si>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</si>
  <si>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</si>
  <si>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</si>
  <si>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</si>
  <si>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</si>
  <si>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</si>
  <si>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</si>
  <si>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</si>
  <si>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</si>
  <si>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</si>
  <si>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</si>
  <si>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</si>
  <si>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</si>
  <si>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</si>
  <si>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</si>
  <si>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</si>
  <si>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</si>
  <si>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</si>
  <si>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</si>
  <si>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</si>
  <si>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</si>
  <si>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</si>
  <si>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</si>
  <si>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</si>
  <si>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</si>
  <si>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</si>
  <si>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</si>
  <si>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</si>
  <si>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</si>
  <si>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</si>
  <si>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</si>
  <si>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</si>
  <si>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</si>
  <si>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</si>
  <si>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</si>
  <si>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</si>
  <si>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</si>
  <si>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</si>
  <si>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</si>
  <si>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</si>
  <si>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</si>
  <si>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</si>
  <si>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</si>
  <si>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</si>
  <si>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</si>
  <si>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</si>
  <si>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</si>
  <si>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</si>
  <si>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</si>
  <si>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</si>
  <si>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</si>
  <si>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</si>
  <si>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</si>
  <si>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</si>
  <si>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</si>
  <si>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</si>
  <si>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</si>
  <si>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</si>
  <si>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</si>
  <si>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</si>
  <si>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</si>
  <si>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</si>
  <si>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</si>
  <si>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</si>
  <si>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</si>
  <si>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</si>
  <si>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</si>
  <si>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</si>
  <si>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</si>
  <si>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</si>
  <si>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</si>
  <si>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</si>
  <si>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</si>
  <si>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</si>
  <si>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</si>
  <si>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</si>
  <si>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</si>
  <si>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</si>
  <si>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</si>
  <si>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</si>
  <si>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</si>
  <si>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</si>
  <si>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</si>
  <si>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</si>
  <si>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</si>
  <si>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</si>
  <si>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</si>
  <si>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</si>
  <si>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</si>
  <si>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</si>
  <si>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</si>
  <si>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</si>
  <si>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</si>
  <si>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</si>
  <si>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</si>
  <si>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</si>
  <si>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</si>
  <si>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</si>
  <si>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</si>
  <si>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</si>
  <si>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</si>
  <si>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</si>
  <si>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</si>
  <si>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</si>
  <si>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</si>
  <si>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</si>
  <si>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</si>
  <si>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</si>
  <si>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</si>
  <si>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</si>
  <si>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</si>
  <si>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</si>
  <si>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</si>
  <si>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</si>
  <si>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</si>
  <si>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</si>
  <si>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</si>
  <si>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</si>
  <si>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</si>
  <si>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</si>
  <si>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</si>
  <si>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</si>
  <si>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</si>
  <si>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</si>
  <si>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</si>
  <si>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</si>
  <si>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</si>
  <si>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</si>
  <si>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</si>
  <si>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</si>
  <si>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</si>
  <si>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</si>
  <si>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</si>
  <si>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</si>
  <si>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</si>
  <si>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</si>
  <si>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</si>
  <si>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</si>
  <si>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</si>
  <si>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</si>
  <si>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</si>
  <si>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</si>
  <si>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</si>
  <si>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</si>
  <si>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</si>
  <si>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</si>
  <si>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</si>
  <si>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</si>
  <si>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</si>
  <si>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</si>
  <si>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</si>
  <si>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</si>
  <si>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</si>
  <si>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</si>
  <si>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</si>
  <si>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</si>
  <si>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</si>
  <si>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</si>
  <si>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</si>
  <si>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</si>
  <si>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</si>
  <si>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</si>
  <si>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</si>
  <si>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</si>
  <si>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</si>
  <si>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</si>
  <si>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</si>
  <si>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</si>
  <si>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</si>
  <si>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</si>
  <si>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</si>
  <si>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</si>
  <si>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</si>
  <si>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</si>
  <si>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</si>
  <si>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</si>
  <si>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</si>
  <si>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</si>
  <si>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</si>
  <si>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</si>
  <si>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</si>
  <si>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</si>
  <si>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</si>
  <si>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</si>
  <si>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</si>
  <si>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</si>
  <si>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</si>
  <si>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</si>
  <si>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</si>
  <si>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</si>
  <si>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</si>
  <si>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</si>
  <si>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</si>
  <si>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</si>
  <si>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</si>
  <si>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</si>
  <si>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</si>
  <si>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</si>
  <si>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</si>
  <si>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</si>
  <si>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</si>
  <si>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</si>
  <si>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</si>
  <si>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</si>
  <si>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</si>
  <si>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</si>
  <si>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</si>
  <si>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</si>
  <si>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</si>
  <si>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</si>
  <si>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</si>
  <si>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</si>
  <si>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</si>
  <si>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</si>
  <si>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</si>
  <si>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</si>
  <si>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</si>
  <si>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</si>
  <si>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</si>
  <si>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</si>
  <si>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</si>
  <si>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</si>
  <si>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</si>
  <si>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</si>
  <si>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</si>
  <si>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</si>
  <si>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</si>
  <si>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</si>
  <si>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</si>
  <si>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</si>
  <si>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</si>
  <si>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</si>
  <si>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</si>
  <si>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</si>
  <si>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</si>
  <si>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</si>
  <si>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</si>
  <si>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</si>
  <si>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</si>
  <si>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</si>
  <si>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</si>
  <si>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</si>
  <si>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</si>
  <si>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</si>
  <si>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</si>
  <si>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</si>
  <si>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</si>
  <si>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</si>
  <si>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</si>
  <si>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</si>
  <si>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</si>
  <si>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</si>
  <si>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</si>
  <si>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</si>
  <si>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</si>
  <si>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</si>
  <si>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</si>
  <si>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</si>
  <si>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</si>
  <si>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</si>
  <si>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</si>
  <si>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</si>
  <si>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</si>
  <si>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</si>
  <si>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</si>
  <si>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</si>
  <si>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</si>
  <si>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</si>
  <si>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</si>
  <si>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</si>
  <si>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</si>
  <si>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</si>
  <si>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</si>
  <si>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</si>
  <si>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</si>
  <si>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</si>
  <si>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</si>
  <si>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</si>
  <si>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</si>
  <si>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</si>
  <si>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</si>
  <si>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</si>
  <si>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</si>
  <si>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</si>
  <si>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</si>
  <si>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</si>
  <si>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</si>
  <si>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</si>
  <si>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</si>
  <si>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</si>
  <si>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</si>
  <si>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</si>
  <si>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</si>
  <si>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</si>
  <si>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</si>
  <si>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</si>
  <si>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</si>
  <si>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</si>
  <si>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</si>
  <si>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</si>
  <si>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</si>
  <si>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</si>
  <si>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</si>
  <si>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</si>
  <si>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</si>
  <si>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</si>
  <si>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</si>
  <si>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</si>
  <si>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</si>
  <si>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</si>
  <si>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</si>
  <si>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</si>
  <si>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</si>
  <si>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</si>
  <si>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</si>
  <si>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</si>
  <si>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</si>
  <si>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</si>
  <si>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</si>
  <si>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</si>
  <si>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</si>
  <si>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</si>
  <si>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</si>
  <si>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</si>
  <si>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</si>
  <si>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</si>
  <si>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</si>
  <si>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</si>
  <si>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</si>
  <si>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</si>
  <si>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</si>
  <si>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</si>
  <si>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</si>
  <si>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</si>
  <si>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</si>
  <si>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</si>
  <si>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</si>
  <si>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</si>
  <si>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</si>
  <si>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</si>
  <si>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</si>
  <si>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</si>
  <si>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</si>
  <si>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</si>
  <si>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</si>
  <si>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</si>
  <si>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</si>
  <si>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</si>
  <si>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</si>
  <si>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</si>
  <si>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</si>
  <si>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</si>
  <si>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</si>
  <si>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</si>
  <si>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</si>
  <si>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</si>
  <si>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</si>
  <si>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</si>
  <si>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</si>
  <si>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</si>
  <si>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</si>
  <si>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</si>
  <si>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</si>
  <si>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</si>
  <si>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</si>
  <si>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</si>
  <si>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</si>
  <si>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</si>
  <si>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</si>
  <si>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</si>
  <si>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</si>
  <si>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</si>
  <si>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</si>
  <si>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</si>
  <si>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</si>
  <si>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</si>
  <si>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</si>
  <si>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</si>
  <si>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</si>
  <si>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</si>
  <si>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</si>
  <si>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</si>
  <si>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</si>
  <si>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</si>
  <si>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</si>
  <si>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</si>
  <si>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</si>
  <si>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</si>
  <si>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</si>
  <si>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</si>
  <si>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</si>
  <si>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</si>
  <si>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</si>
  <si>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</si>
  <si>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</si>
  <si>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</si>
  <si>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</si>
  <si>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</si>
  <si>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</si>
  <si>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</si>
  <si>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</si>
  <si>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</si>
  <si>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</si>
  <si>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</si>
  <si>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</si>
  <si>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</si>
  <si>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</si>
  <si>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</si>
  <si>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</si>
  <si>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</si>
  <si>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</si>
  <si>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</si>
  <si>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</si>
  <si>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</si>
  <si>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</si>
  <si>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</si>
  <si>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</si>
  <si>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</si>
  <si>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</si>
  <si>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</si>
  <si>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</si>
  <si>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</si>
  <si>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</si>
  <si>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</si>
  <si>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</si>
  <si>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</si>
  <si>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</si>
  <si>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</si>
  <si>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</si>
  <si>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</si>
  <si>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</si>
  <si>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</si>
  <si>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</si>
  <si>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</si>
  <si>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</si>
  <si>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</si>
  <si>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</si>
  <si>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</si>
  <si>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</si>
  <si>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</si>
  <si>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</si>
  <si>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</si>
  <si>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</si>
  <si>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</si>
  <si>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</si>
  <si>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</si>
  <si>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</si>
  <si>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</si>
  <si>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</si>
  <si>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</si>
  <si>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</si>
  <si>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</si>
  <si>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</si>
  <si>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</si>
  <si>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</si>
  <si>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</si>
  <si>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</si>
  <si>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</si>
  <si>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</si>
  <si>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</si>
  <si>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</si>
  <si>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</si>
  <si>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</si>
  <si>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</si>
  <si>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</si>
  <si>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</si>
  <si>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</si>
  <si>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</si>
  <si>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</si>
  <si>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</si>
  <si>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</si>
  <si>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</si>
  <si>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</si>
  <si>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</si>
  <si>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</si>
  <si>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</si>
  <si>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</si>
  <si>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</si>
  <si>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</si>
  <si>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</si>
  <si>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</si>
  <si>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</si>
  <si>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</si>
  <si>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</si>
  <si>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</si>
  <si>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</si>
  <si>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</si>
  <si>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</si>
  <si>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</si>
  <si>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</si>
  <si>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</si>
  <si>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</si>
  <si>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</si>
  <si>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</si>
  <si>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</si>
  <si>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</si>
  <si>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</si>
  <si>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</si>
  <si>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</si>
  <si>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</si>
  <si>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</si>
  <si>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</si>
  <si>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</si>
  <si>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</si>
  <si>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</si>
  <si>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</si>
  <si>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</si>
  <si>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</si>
  <si>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</si>
  <si>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</si>
  <si>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</si>
  <si>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</si>
  <si>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</si>
  <si>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</si>
  <si>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</si>
  <si>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</si>
  <si>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</si>
  <si>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</si>
  <si>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</si>
  <si>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</si>
  <si>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</si>
  <si>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</si>
  <si>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</si>
  <si>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</si>
  <si>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</si>
  <si>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</si>
  <si>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</si>
  <si>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</si>
  <si>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</si>
  <si>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</si>
  <si>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</si>
  <si>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</si>
  <si>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</si>
  <si>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</si>
  <si>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</si>
  <si>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</si>
  <si>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</si>
  <si>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</si>
  <si>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</si>
  <si>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</si>
  <si>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</si>
  <si>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</si>
  <si>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</si>
  <si>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</si>
  <si>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</si>
  <si>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</si>
  <si>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</si>
  <si>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</si>
  <si>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</si>
  <si>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</si>
  <si>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</si>
  <si>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</si>
  <si>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</si>
  <si>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</si>
  <si>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</si>
  <si>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</si>
  <si>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</si>
  <si>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</si>
  <si>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</si>
  <si>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</si>
  <si>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</si>
  <si>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</si>
  <si>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</si>
  <si>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</si>
  <si>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</si>
  <si>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</si>
  <si>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</si>
  <si>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</si>
  <si>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</si>
  <si>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</si>
  <si>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</si>
  <si>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</si>
  <si>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</si>
  <si>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</si>
  <si>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</si>
  <si>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</si>
  <si>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</si>
  <si>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</si>
  <si>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</si>
  <si>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</si>
  <si>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</si>
  <si>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</si>
  <si>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</si>
  <si>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</si>
  <si>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</si>
  <si>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</si>
  <si>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</si>
  <si>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</si>
  <si>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</si>
  <si>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</si>
  <si>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</si>
  <si>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</si>
  <si>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</si>
  <si>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</si>
  <si>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</si>
  <si>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</si>
  <si>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</si>
  <si>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</si>
  <si>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</si>
  <si>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</si>
  <si>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</si>
  <si>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</si>
  <si>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</si>
  <si>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</si>
  <si>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</si>
  <si>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</si>
  <si>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</si>
  <si>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</si>
  <si>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</si>
  <si>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</si>
  <si>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</si>
  <si>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</si>
  <si>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</si>
  <si>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</si>
  <si>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</si>
  <si>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</si>
  <si>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</si>
  <si>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</si>
  <si>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</si>
  <si>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</si>
  <si>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</si>
  <si>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</si>
  <si>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</si>
  <si>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</si>
  <si>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</si>
  <si>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</si>
  <si>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</si>
  <si>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</si>
  <si>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</si>
  <si>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</si>
  <si>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</si>
  <si>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</si>
  <si>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</si>
  <si>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</si>
  <si>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</si>
  <si>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</si>
  <si>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</si>
  <si>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</si>
  <si>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</si>
  <si>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</si>
  <si>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</si>
  <si>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</si>
  <si>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</si>
  <si>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</si>
  <si>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</si>
  <si>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</si>
  <si>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</si>
  <si>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</si>
  <si>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</si>
  <si>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</si>
  <si>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</si>
  <si>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</si>
  <si>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</si>
  <si>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</si>
  <si>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</si>
  <si>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</si>
  <si>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</si>
  <si>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</si>
  <si>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</si>
  <si>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</si>
  <si>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</si>
  <si>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</si>
  <si>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</si>
  <si>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</si>
  <si>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</si>
  <si>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</si>
  <si>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</si>
  <si>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</si>
  <si>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</si>
  <si>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</si>
  <si>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</si>
  <si>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</si>
  <si>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</si>
  <si>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</si>
  <si>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</si>
  <si>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</si>
  <si>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</si>
  <si>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</si>
  <si>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</si>
  <si>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</si>
  <si>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</si>
  <si>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</si>
  <si>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</si>
  <si>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</si>
  <si>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</si>
  <si>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</si>
  <si>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</si>
  <si>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</si>
  <si>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</si>
  <si>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</si>
  <si>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</si>
  <si>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</si>
  <si>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</si>
  <si>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</si>
  <si>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</si>
  <si>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</si>
  <si>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</si>
  <si>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</si>
  <si>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</si>
  <si>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</si>
  <si>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</si>
  <si>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</si>
  <si>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</si>
  <si>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</si>
  <si>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</si>
  <si>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</si>
  <si>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</si>
  <si>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</si>
  <si>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</si>
  <si>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</si>
  <si>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</si>
  <si>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</si>
  <si>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</si>
  <si>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</si>
  <si>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</si>
  <si>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</si>
  <si>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</si>
  <si>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</si>
  <si>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</si>
  <si>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</si>
  <si>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</si>
  <si>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</si>
  <si>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</si>
  <si>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</si>
  <si>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</si>
  <si>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</si>
  <si>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</si>
  <si>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</si>
  <si>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</si>
  <si>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</si>
  <si>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</si>
  <si>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</si>
  <si>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</si>
  <si>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</si>
  <si>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</si>
  <si>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</si>
  <si>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</si>
  <si>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</si>
  <si>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</si>
  <si>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</si>
  <si>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</si>
  <si>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</si>
  <si>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</si>
  <si>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</si>
  <si>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</si>
  <si>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</si>
  <si>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</si>
  <si>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</si>
  <si>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</si>
  <si>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</si>
  <si>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</si>
  <si>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</si>
  <si>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</si>
  <si>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</si>
  <si>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</si>
  <si>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</si>
  <si>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</si>
  <si>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</si>
  <si>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</si>
  <si>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</si>
  <si>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</si>
  <si>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</si>
  <si>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</si>
  <si>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</si>
  <si>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</si>
  <si>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</si>
  <si>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</si>
  <si>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</si>
  <si>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</si>
  <si>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</si>
  <si>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</si>
  <si>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</si>
  <si>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</si>
  <si>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</si>
  <si>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</si>
  <si>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</si>
  <si>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</si>
  <si>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</si>
  <si>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</si>
  <si>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</si>
  <si>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</si>
  <si>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</si>
  <si>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</si>
  <si>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</si>
  <si>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</si>
  <si>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</si>
  <si>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</si>
  <si>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</si>
  <si>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</si>
  <si>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</si>
  <si>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</si>
  <si>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</si>
  <si>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</si>
  <si>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</si>
  <si>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</si>
  <si>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</si>
  <si>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</si>
  <si>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</si>
  <si>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</si>
  <si>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</si>
  <si>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</si>
  <si>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</si>
  <si>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</si>
  <si>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</si>
  <si>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</si>
  <si>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</si>
  <si>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</si>
  <si>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</si>
  <si>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</si>
  <si>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</si>
  <si>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</si>
  <si>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</si>
  <si>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</si>
  <si>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</si>
  <si>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</si>
  <si>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</si>
  <si>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</si>
  <si>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</si>
  <si>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</si>
  <si>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</si>
  <si>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</si>
  <si>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</si>
  <si>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</si>
  <si>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</si>
  <si>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</si>
  <si>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</si>
  <si>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</si>
  <si>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</si>
  <si>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</si>
  <si>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</si>
  <si>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</si>
  <si>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</si>
  <si>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</si>
  <si>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</si>
  <si>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</si>
  <si>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</si>
  <si>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</si>
  <si>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</si>
  <si>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</si>
  <si>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</si>
  <si>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</si>
  <si>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</si>
  <si>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</si>
  <si>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</si>
  <si>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</si>
  <si>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</si>
  <si>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</si>
  <si>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</si>
  <si>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</si>
  <si>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</si>
  <si>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</si>
  <si>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</si>
  <si>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</si>
  <si>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</si>
  <si>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</si>
  <si>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</si>
  <si>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</si>
  <si>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</si>
  <si>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</si>
  <si>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</si>
  <si>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</si>
  <si>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</si>
  <si>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</si>
  <si>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</si>
  <si>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</si>
  <si>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</si>
  <si>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</si>
  <si>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</si>
  <si>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</si>
  <si>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</si>
  <si>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</si>
  <si>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</si>
  <si>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</si>
  <si>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</si>
  <si>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</si>
  <si>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</si>
  <si>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</si>
  <si>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</si>
  <si>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</si>
  <si>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</si>
  <si>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</si>
  <si>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</si>
  <si>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</si>
  <si>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</si>
  <si>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</si>
  <si>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</si>
  <si>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</si>
  <si>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</si>
  <si>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</si>
  <si>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</si>
  <si>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</si>
  <si>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</si>
  <si>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</si>
  <si>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</si>
  <si>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</si>
  <si>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</si>
  <si>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</si>
  <si>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</si>
  <si>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</si>
  <si>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</si>
  <si>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</si>
  <si>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</si>
  <si>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</si>
  <si>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</si>
  <si>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</si>
  <si>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</si>
  <si>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</si>
  <si>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</si>
  <si>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</si>
  <si>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</si>
  <si>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</si>
  <si>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</si>
  <si>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</si>
  <si>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</si>
  <si>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</si>
  <si>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</si>
  <si>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</si>
  <si>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</si>
  <si>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</si>
  <si>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</si>
  <si>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</si>
  <si>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</si>
  <si>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</si>
  <si>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</si>
  <si>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</si>
  <si>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</si>
  <si>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</si>
  <si>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</si>
  <si>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</si>
  <si>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</si>
  <si>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</si>
  <si>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</si>
  <si>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</si>
  <si>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</si>
  <si>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</si>
  <si>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</si>
  <si>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</si>
  <si>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</si>
  <si>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</si>
  <si>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</si>
  <si>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</si>
  <si>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</si>
  <si>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</si>
  <si>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</si>
  <si>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</si>
  <si>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</si>
  <si>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</si>
  <si>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</si>
  <si>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</si>
  <si>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</si>
  <si>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</si>
  <si>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</si>
  <si>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</si>
  <si>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</si>
  <si>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</si>
  <si>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</si>
  <si>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</si>
  <si>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</si>
  <si>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</si>
  <si>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</si>
  <si>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</si>
  <si>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</si>
  <si>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</si>
  <si>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</si>
  <si>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</si>
  <si>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</si>
  <si>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</si>
  <si>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</si>
  <si>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</si>
  <si>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</si>
  <si>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</si>
  <si>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</si>
  <si>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</si>
  <si>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</si>
  <si>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</si>
  <si>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</si>
  <si>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</si>
  <si>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</si>
  <si>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</si>
  <si>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</si>
  <si>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</si>
  <si>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</si>
  <si>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</si>
  <si>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</si>
  <si>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</si>
  <si>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</si>
  <si>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</si>
  <si>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</si>
  <si>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</si>
  <si>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</si>
  <si>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</si>
  <si>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</si>
  <si>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</si>
  <si>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</si>
  <si>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</si>
  <si>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</si>
  <si>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</si>
  <si>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</si>
  <si>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</si>
  <si>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</si>
  <si>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</si>
  <si>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</si>
  <si>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</si>
  <si>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</si>
  <si>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</si>
  <si>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</si>
  <si>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</si>
  <si>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</si>
  <si>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</si>
  <si>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</si>
  <si>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</si>
  <si>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</si>
  <si>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</si>
  <si>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</si>
  <si>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</si>
  <si>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</si>
  <si>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</si>
  <si>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</si>
  <si>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</si>
  <si>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</si>
  <si>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</si>
  <si>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</si>
  <si>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</si>
  <si>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</si>
  <si>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</si>
  <si>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</si>
  <si>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</si>
  <si>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</si>
  <si>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</si>
  <si>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</si>
  <si>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</si>
  <si>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</si>
  <si>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</si>
  <si>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</si>
  <si>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</si>
  <si>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</si>
  <si>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</si>
  <si>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</si>
  <si>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</si>
  <si>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</si>
  <si>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</si>
  <si>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</si>
  <si>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</si>
  <si>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</si>
  <si>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</si>
  <si>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</si>
  <si>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</si>
  <si>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</si>
  <si>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</si>
  <si>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</si>
  <si>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</si>
  <si>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</si>
  <si>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</si>
  <si>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</si>
  <si>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</si>
  <si>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</si>
  <si>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</si>
  <si>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</si>
  <si>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</si>
  <si>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</si>
  <si>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</si>
  <si>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</si>
  <si>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</si>
  <si>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</si>
  <si>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</si>
  <si>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</si>
  <si>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</si>
  <si>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</si>
  <si>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</si>
  <si>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</si>
  <si>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</si>
  <si>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</si>
  <si>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</si>
  <si>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</si>
  <si>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</si>
  <si>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</si>
  <si>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</si>
  <si>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</si>
  <si>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</si>
  <si>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</si>
  <si>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</si>
  <si>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</si>
  <si>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</si>
  <si>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</si>
  <si>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</si>
  <si>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</si>
  <si>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</si>
  <si>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</si>
  <si>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</si>
  <si>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</si>
  <si>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</si>
  <si>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</si>
  <si>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</si>
  <si>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</si>
  <si>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</si>
  <si>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</si>
  <si>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</si>
  <si>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</si>
  <si>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</si>
  <si>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</si>
  <si>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</si>
  <si>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</si>
  <si>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</si>
  <si>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</si>
  <si>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</si>
  <si>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</si>
  <si>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</si>
  <si>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</si>
  <si>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</si>
  <si>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</si>
  <si>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</si>
  <si>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</si>
  <si>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</si>
  <si>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</si>
  <si>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</si>
  <si>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</si>
  <si>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</si>
  <si>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</si>
  <si>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</si>
  <si>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</si>
  <si>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</si>
  <si>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</si>
  <si>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</si>
  <si>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</si>
  <si>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</si>
  <si>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</si>
  <si>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</si>
  <si>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</si>
  <si>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</si>
  <si>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</si>
  <si>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</si>
  <si>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</si>
  <si>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</si>
  <si>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</si>
  <si>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</si>
  <si>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</si>
  <si>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</si>
  <si>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</si>
  <si>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</si>
  <si>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</si>
  <si>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</si>
  <si>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</si>
  <si>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</si>
  <si>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</si>
  <si>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</si>
  <si>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</si>
  <si>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</si>
  <si>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</si>
  <si>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</si>
  <si>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</si>
  <si>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</si>
  <si>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</si>
  <si>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</si>
  <si>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</si>
  <si>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</si>
  <si>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</si>
  <si>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</si>
  <si>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</si>
  <si>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</si>
  <si>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</si>
  <si>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</si>
  <si>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</si>
  <si>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</si>
  <si>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</si>
  <si>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</si>
  <si>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</si>
  <si>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</si>
  <si>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</si>
  <si>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</si>
  <si>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</si>
  <si>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</si>
  <si>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</si>
  <si>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</si>
  <si>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</si>
  <si>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</si>
  <si>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</si>
  <si>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</si>
  <si>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</si>
  <si>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</si>
  <si>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</si>
  <si>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</si>
  <si>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</si>
  <si>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</si>
  <si>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</si>
  <si>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</si>
  <si>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</si>
  <si>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</si>
  <si>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</si>
  <si>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</si>
  <si>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</si>
  <si>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</si>
  <si>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</si>
  <si>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</si>
  <si>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</si>
  <si>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</si>
  <si>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</si>
  <si>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</si>
  <si>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</si>
  <si>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</si>
  <si>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</si>
  <si>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</si>
  <si>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</si>
  <si>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</si>
  <si>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</si>
  <si>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</si>
  <si>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</si>
  <si>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</si>
  <si>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</si>
  <si>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</si>
  <si>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</si>
  <si>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</si>
  <si>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</si>
  <si>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</si>
  <si>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</si>
  <si>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</si>
  <si>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</si>
  <si>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</si>
  <si>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</si>
  <si>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</si>
  <si>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</si>
  <si>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</si>
  <si>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</si>
  <si>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</si>
  <si>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</si>
  <si>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</si>
  <si>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</si>
  <si>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</si>
  <si>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</si>
  <si>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</si>
  <si>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</si>
  <si>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</si>
  <si>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</si>
  <si>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</si>
  <si>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</si>
  <si>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</si>
  <si>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</si>
  <si>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</si>
  <si>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</si>
  <si>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</si>
  <si>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</si>
  <si>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</si>
  <si>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</si>
  <si>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</si>
  <si>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</si>
  <si>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</si>
  <si>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</si>
  <si>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</si>
  <si>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</si>
  <si>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</si>
  <si>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</si>
  <si>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</si>
  <si>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</si>
  <si>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</si>
  <si>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</si>
  <si>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</si>
  <si>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</si>
  <si>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</si>
  <si>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</si>
  <si>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</si>
  <si>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</si>
  <si>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</si>
  <si>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</si>
  <si>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</si>
  <si>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</si>
  <si>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</si>
  <si>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</si>
  <si>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</si>
  <si>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</si>
  <si>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</si>
  <si>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</si>
  <si>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</si>
  <si>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</si>
  <si>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</si>
  <si>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</si>
  <si>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</si>
  <si>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</si>
  <si>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</si>
  <si>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</si>
  <si>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</si>
  <si>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</si>
  <si>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</si>
  <si>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</si>
  <si>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</si>
  <si>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</si>
  <si>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</si>
  <si>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</si>
  <si>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</si>
  <si>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</si>
  <si>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</si>
  <si>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</si>
  <si>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</si>
  <si>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</si>
  <si>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</si>
  <si>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</si>
  <si>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</si>
  <si>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</si>
  <si>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</si>
  <si>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</si>
  <si>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</si>
  <si>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</si>
  <si>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</si>
  <si>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</si>
  <si>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</si>
  <si>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</si>
  <si>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</si>
  <si>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</si>
  <si>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</si>
  <si>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</si>
  <si>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</si>
  <si>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</si>
  <si>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</si>
  <si>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</si>
  <si>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</si>
  <si>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</si>
  <si>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</si>
  <si>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</si>
  <si>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</si>
  <si>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</si>
  <si>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</si>
  <si>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</si>
  <si>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</si>
  <si>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</si>
  <si>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</si>
  <si>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</si>
  <si>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</si>
  <si>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</si>
  <si>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</si>
  <si>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</si>
  <si>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</si>
  <si>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</si>
  <si>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</si>
  <si>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</si>
  <si>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</si>
  <si>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</si>
  <si>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</si>
  <si>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</si>
  <si>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</si>
  <si>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</si>
  <si>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</si>
  <si>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</si>
  <si>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</si>
  <si>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</si>
  <si>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</si>
  <si>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</si>
  <si>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</si>
  <si>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</si>
  <si>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</si>
  <si>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</si>
  <si>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</si>
  <si>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</si>
  <si>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</si>
  <si>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</si>
  <si>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</si>
  <si>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</si>
  <si>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</si>
  <si>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</si>
  <si>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</si>
  <si>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</si>
  <si>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</si>
  <si>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</si>
  <si>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</si>
  <si>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</si>
  <si>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</si>
  <si>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</si>
  <si>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</si>
  <si>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</si>
  <si>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</si>
  <si>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</si>
  <si>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</si>
  <si>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</si>
  <si>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</si>
  <si>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</si>
  <si>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</si>
  <si>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</si>
  <si>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</si>
  <si>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</si>
  <si>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</si>
  <si>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</si>
  <si>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</si>
  <si>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</si>
  <si>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</si>
  <si>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</si>
  <si>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</si>
  <si>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</si>
  <si>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</si>
  <si>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</si>
  <si>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</si>
  <si>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</si>
  <si>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</si>
  <si>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</si>
  <si>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</si>
  <si>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</si>
  <si>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</si>
  <si>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</si>
  <si>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</si>
  <si>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</si>
  <si>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</si>
  <si>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</si>
  <si>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</si>
  <si>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</si>
  <si>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</si>
  <si>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</si>
  <si>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</si>
  <si>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</si>
  <si>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</si>
  <si>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</si>
  <si>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</si>
  <si>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</si>
  <si>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</si>
  <si>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</si>
  <si>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</si>
  <si>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</si>
  <si>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</si>
  <si>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</si>
  <si>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</si>
  <si>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</si>
  <si>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</si>
  <si>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</si>
  <si>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</si>
  <si>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</si>
  <si>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</si>
  <si>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</si>
  <si>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</si>
  <si>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</si>
  <si>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</si>
  <si>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</si>
  <si>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</si>
  <si>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</si>
  <si>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</si>
  <si>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</si>
  <si>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</si>
  <si>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</si>
  <si>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</si>
  <si>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</si>
  <si>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</si>
  <si>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</si>
  <si>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</si>
  <si>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</si>
  <si>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</si>
  <si>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</si>
  <si>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</si>
  <si>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</si>
  <si>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</si>
  <si>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</si>
  <si>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</si>
  <si>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</si>
  <si>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</si>
  <si>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</si>
  <si>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</si>
  <si>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</si>
  <si>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</si>
  <si>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</si>
  <si>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</si>
  <si>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</si>
  <si>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</si>
  <si>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</si>
  <si>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</si>
  <si>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</si>
  <si>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</si>
  <si>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</si>
  <si>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</si>
  <si>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</si>
  <si>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</si>
  <si>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</si>
  <si>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</si>
  <si>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</si>
  <si>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</si>
  <si>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</si>
  <si>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</si>
  <si>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</si>
  <si>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</si>
  <si>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</si>
  <si>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</si>
  <si>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</si>
  <si>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</si>
  <si>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</si>
  <si>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</si>
  <si>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</si>
  <si>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</si>
  <si>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</si>
  <si>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</si>
  <si>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</si>
  <si>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</si>
  <si>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</si>
  <si>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</si>
  <si>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</si>
  <si>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</si>
  <si>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</si>
  <si>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</si>
  <si>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</si>
  <si>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</si>
  <si>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</si>
  <si>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</si>
  <si>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</si>
  <si>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</si>
  <si>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</si>
  <si>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</si>
  <si>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</si>
  <si>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</si>
  <si>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</si>
  <si>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</si>
  <si>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</si>
  <si>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</si>
  <si>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</si>
  <si>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</si>
  <si>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</si>
  <si>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</si>
  <si>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</si>
  <si>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</si>
  <si>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</si>
  <si>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</si>
  <si>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</si>
  <si>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</si>
  <si>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</si>
  <si>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</si>
  <si>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</si>
  <si>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</si>
  <si>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</si>
  <si>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</si>
  <si>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</si>
  <si>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</si>
  <si>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</si>
  <si>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</si>
  <si>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</si>
  <si>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</si>
  <si>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</si>
  <si>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</si>
  <si>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</si>
  <si>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</si>
  <si>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</si>
  <si>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</si>
  <si>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</si>
  <si>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</si>
  <si>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</si>
  <si>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</si>
  <si>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</si>
  <si>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</si>
  <si>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</si>
  <si>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</si>
  <si>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</si>
  <si>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</si>
  <si>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</si>
  <si>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</si>
  <si>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</si>
  <si>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</si>
  <si>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</si>
  <si>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</si>
  <si>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</si>
  <si>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</si>
  <si>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</si>
  <si>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</si>
  <si>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</si>
  <si>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</si>
  <si>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</si>
  <si>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</si>
  <si>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</si>
  <si>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</si>
  <si>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</si>
  <si>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</si>
  <si>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</si>
  <si>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</si>
  <si>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</si>
  <si>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</si>
  <si>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</si>
  <si>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</si>
  <si>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</si>
  <si>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</si>
  <si>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</si>
  <si>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</si>
  <si>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</si>
  <si>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</si>
  <si>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</si>
  <si>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</si>
  <si>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</si>
  <si>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</si>
  <si>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</si>
  <si>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</si>
  <si>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</si>
  <si>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</si>
  <si>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</si>
  <si>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</si>
  <si>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</si>
  <si>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</si>
  <si>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</si>
  <si>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</si>
  <si>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</si>
  <si>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</si>
  <si>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</si>
  <si>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</si>
  <si>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</si>
  <si>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</si>
  <si>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</si>
  <si>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</si>
  <si>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</si>
  <si>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</si>
  <si>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</si>
  <si>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</si>
  <si>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</si>
  <si>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</si>
  <si>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</si>
  <si>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</si>
  <si>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</si>
  <si>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</si>
  <si>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</si>
  <si>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</si>
  <si>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</si>
  <si>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</si>
  <si>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</si>
  <si>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</si>
  <si>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</si>
  <si>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</si>
  <si>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</si>
  <si>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</si>
  <si>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</si>
  <si>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</si>
  <si>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</si>
  <si>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</si>
  <si>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</si>
  <si>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</si>
  <si>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</si>
  <si>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</si>
  <si>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</si>
  <si>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</si>
  <si>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</si>
  <si>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</si>
  <si>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</si>
  <si>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</si>
  <si>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</si>
  <si>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</si>
  <si>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</si>
  <si>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</si>
  <si>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</si>
  <si>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</si>
  <si>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</si>
  <si>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</si>
  <si>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</si>
  <si>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</si>
  <si>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</si>
  <si>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</si>
  <si>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</si>
  <si>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</si>
  <si>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</si>
  <si>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</si>
  <si>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</si>
  <si>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</si>
  <si>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</si>
  <si>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</si>
  <si>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</si>
  <si>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</si>
  <si>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</si>
  <si>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</si>
  <si>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</si>
  <si>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</si>
  <si>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</si>
  <si>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</si>
  <si>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</si>
  <si>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</si>
  <si>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</si>
  <si>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</si>
  <si>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</si>
  <si>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</si>
  <si>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</si>
  <si>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</si>
  <si>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</si>
  <si>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</si>
  <si>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</si>
  <si>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</si>
  <si>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</si>
  <si>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</si>
  <si>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</si>
  <si>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</si>
  <si>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</si>
  <si>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</si>
  <si>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</si>
  <si>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</si>
  <si>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</si>
  <si>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</si>
  <si>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</si>
  <si>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</si>
  <si>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</si>
  <si>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</si>
  <si>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</si>
  <si>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</si>
  <si>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</si>
  <si>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</si>
  <si>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</si>
  <si>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</si>
  <si>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</si>
  <si>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</si>
  <si>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</si>
  <si>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</si>
  <si>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</si>
  <si>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</si>
  <si>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</si>
  <si>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</si>
  <si>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</si>
  <si>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</si>
  <si>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</si>
  <si>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</si>
  <si>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</si>
  <si>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</si>
  <si>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</si>
  <si>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</si>
  <si>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</si>
  <si>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</si>
  <si>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</si>
  <si>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</si>
  <si>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</si>
  <si>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</si>
  <si>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</si>
  <si>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</si>
  <si>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</si>
  <si>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</si>
  <si>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</si>
  <si>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</si>
  <si>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</si>
  <si>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</si>
  <si>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</si>
  <si>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</si>
  <si>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</si>
  <si>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</si>
  <si>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</si>
  <si>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</si>
  <si>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</si>
  <si>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</si>
  <si>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</si>
  <si>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</si>
  <si>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</si>
  <si>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</si>
  <si>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</si>
  <si>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</si>
  <si>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</si>
  <si>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</si>
  <si>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</si>
  <si>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</si>
  <si>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</si>
  <si>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</si>
  <si>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</si>
  <si>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</si>
  <si>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</si>
  <si>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</si>
  <si>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</si>
  <si>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</si>
  <si>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</si>
  <si>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</si>
  <si>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</si>
  <si>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</si>
  <si>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</si>
  <si>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</si>
  <si>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</si>
  <si>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</si>
  <si>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</si>
  <si>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</si>
  <si>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</si>
  <si>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</si>
  <si>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</si>
  <si>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</si>
  <si>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</si>
  <si>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</si>
  <si>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</si>
  <si>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</si>
  <si>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</si>
  <si>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</si>
  <si>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</si>
  <si>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</si>
  <si>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</si>
  <si>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</si>
  <si>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</si>
  <si>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</si>
  <si>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</si>
  <si>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</si>
  <si>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</si>
  <si>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</si>
  <si>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</si>
  <si>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</si>
  <si>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</si>
  <si>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</si>
  <si>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</si>
  <si>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</si>
  <si>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</si>
  <si>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</si>
  <si>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</si>
  <si>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</si>
  <si>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</si>
  <si>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</si>
  <si>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</si>
  <si>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</si>
  <si>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</si>
  <si>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</si>
  <si>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</si>
  <si>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</si>
  <si>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</si>
  <si>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</si>
  <si>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</si>
  <si>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</si>
  <si>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</si>
  <si>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</si>
  <si>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</si>
  <si>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</si>
  <si>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</si>
  <si>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</si>
  <si>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</si>
  <si>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</si>
  <si>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</si>
  <si>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</si>
  <si>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</si>
  <si>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</si>
  <si>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</si>
  <si>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</si>
  <si>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</si>
  <si>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</si>
  <si>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</si>
  <si>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</si>
  <si>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</si>
  <si>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</si>
  <si>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</si>
  <si>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</si>
  <si>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</si>
  <si>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</si>
  <si>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</si>
  <si>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</si>
  <si>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</si>
  <si>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</si>
  <si>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</si>
  <si>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</si>
  <si>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</si>
  <si>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</si>
  <si>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</si>
  <si>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</si>
  <si>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</si>
  <si>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</si>
  <si>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</si>
  <si>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</si>
  <si>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</si>
  <si>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</si>
  <si>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</si>
  <si>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</si>
  <si>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</si>
  <si>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</si>
  <si>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</si>
  <si>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</si>
  <si>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</si>
  <si>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</si>
  <si>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</si>
  <si>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</si>
  <si>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</si>
  <si>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</si>
  <si>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</si>
  <si>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</si>
  <si>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</si>
  <si>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</si>
  <si>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</si>
  <si>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</si>
  <si>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</si>
  <si>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</si>
  <si>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</si>
  <si>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</si>
  <si>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</si>
  <si>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</si>
  <si>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</si>
  <si>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</si>
  <si>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</si>
  <si>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</si>
  <si>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</si>
  <si>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</si>
  <si>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</si>
  <si>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</si>
  <si>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</si>
  <si>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</si>
  <si>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</si>
  <si>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</si>
  <si>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</si>
  <si>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</si>
  <si>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</si>
  <si>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</si>
  <si>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</si>
  <si>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</si>
  <si>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</si>
  <si>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</si>
  <si>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</si>
  <si>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</si>
  <si>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</si>
  <si>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</si>
  <si>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</si>
  <si>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</si>
  <si>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</si>
  <si>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</si>
  <si>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</si>
  <si>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</si>
  <si>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</si>
  <si>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</si>
  <si>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</si>
  <si>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</si>
  <si>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</si>
  <si>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</si>
  <si>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</si>
  <si>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</si>
  <si>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</si>
  <si>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</si>
  <si>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</si>
  <si>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</si>
  <si>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</si>
  <si>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</si>
  <si>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</si>
  <si>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</si>
  <si>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</si>
  <si>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</si>
  <si>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</si>
  <si>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</si>
  <si>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</si>
  <si>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</si>
  <si>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</si>
  <si>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</si>
  <si>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</si>
  <si>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</si>
  <si>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</si>
  <si>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</si>
  <si>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</si>
  <si>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</si>
  <si>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</si>
  <si>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</si>
  <si>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</si>
  <si>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</si>
  <si>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</si>
  <si>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</si>
  <si>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</si>
  <si>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</si>
  <si>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</si>
  <si>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</si>
  <si>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</si>
  <si>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</si>
  <si>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</si>
  <si>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</si>
  <si>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</si>
  <si>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</si>
  <si>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</si>
  <si>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</si>
  <si>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</si>
  <si>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</si>
  <si>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</si>
  <si>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</si>
  <si>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</si>
  <si>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</si>
  <si>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</si>
  <si>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</si>
  <si>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</si>
  <si>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</si>
  <si>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</si>
  <si>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</si>
  <si>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</si>
  <si>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</si>
  <si>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</si>
  <si>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</si>
  <si>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</si>
  <si>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</si>
  <si>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</si>
  <si>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</si>
  <si>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</si>
  <si>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</si>
  <si>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</si>
  <si>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</si>
  <si>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</si>
  <si>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</si>
  <si>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</si>
  <si>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</si>
  <si>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</si>
  <si>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</si>
  <si>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</si>
  <si>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</si>
  <si>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</si>
  <si>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</si>
  <si>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</si>
  <si>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</si>
  <si>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</si>
  <si>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</si>
  <si>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</si>
  <si>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</si>
  <si>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</si>
  <si>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</si>
  <si>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</si>
  <si>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</si>
  <si>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</si>
  <si>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</si>
  <si>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</si>
  <si>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</si>
  <si>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</si>
  <si>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</si>
  <si>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</si>
  <si>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</si>
  <si>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</si>
  <si>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</si>
  <si>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</si>
  <si>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</si>
  <si>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</si>
  <si>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</si>
  <si>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</si>
  <si>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</si>
  <si>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</si>
  <si>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</si>
  <si>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</si>
  <si>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</si>
  <si>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</si>
  <si>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</si>
  <si>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</si>
  <si>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</si>
  <si>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</si>
  <si>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</si>
  <si>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</si>
  <si>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</si>
  <si>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</si>
  <si>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</si>
  <si>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</si>
  <si>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</si>
  <si>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</si>
  <si>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</si>
  <si>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</si>
  <si>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</si>
  <si>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</si>
  <si>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</si>
  <si>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</si>
  <si>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</si>
  <si>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</si>
  <si>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</si>
  <si>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</si>
  <si>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</si>
  <si>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</si>
  <si>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</si>
  <si>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</si>
  <si>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</si>
  <si>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</si>
  <si>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</si>
  <si>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</si>
  <si>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</si>
  <si>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</si>
  <si>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</si>
  <si>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</si>
  <si>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</si>
  <si>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</si>
  <si>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</si>
  <si>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</si>
  <si>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</si>
  <si>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</si>
  <si>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</si>
  <si>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</si>
  <si>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</si>
  <si>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</si>
  <si>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</si>
  <si>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</si>
  <si>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</si>
  <si>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</si>
  <si>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</si>
  <si>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</si>
  <si>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</si>
  <si>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</si>
  <si>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</si>
  <si>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</si>
  <si>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</si>
  <si>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</si>
  <si>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</si>
  <si>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</si>
  <si>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</si>
  <si>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</si>
  <si>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</si>
  <si>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</si>
  <si>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</si>
  <si>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</si>
  <si>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</si>
  <si>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</si>
  <si>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</si>
  <si>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</si>
  <si>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</si>
  <si>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</si>
  <si>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</si>
  <si>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</si>
  <si>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</si>
  <si>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</si>
  <si>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</si>
  <si>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</si>
  <si>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</si>
  <si>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</si>
  <si>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</si>
  <si>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</si>
  <si>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</si>
  <si>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</si>
  <si>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</si>
  <si>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</si>
  <si>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</si>
  <si>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</si>
  <si>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</si>
  <si>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</si>
  <si>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</si>
  <si>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</si>
  <si>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</si>
  <si>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</si>
  <si>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</si>
  <si>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</si>
  <si>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</si>
  <si>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</si>
  <si>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</si>
  <si>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</si>
  <si>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</si>
  <si>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</si>
  <si>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</si>
  <si>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</si>
  <si>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</si>
  <si>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</si>
  <si>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</si>
  <si>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</si>
  <si>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</si>
  <si>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</si>
  <si>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</si>
  <si>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</si>
  <si>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</si>
  <si>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</si>
  <si>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</si>
  <si>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</si>
  <si>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</si>
  <si>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</si>
  <si>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</si>
  <si>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</si>
  <si>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</si>
  <si>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</si>
  <si>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</si>
  <si>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</si>
  <si>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</si>
  <si>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</si>
  <si>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</si>
  <si>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</si>
  <si>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</si>
  <si>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</si>
  <si>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</si>
  <si>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</si>
  <si>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</si>
  <si>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</si>
  <si>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</si>
  <si>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</si>
  <si>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</si>
  <si>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</si>
  <si>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</si>
  <si>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</si>
  <si>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</si>
  <si>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</si>
  <si>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</si>
  <si>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</si>
  <si>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</si>
  <si>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</si>
  <si>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</si>
  <si>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</si>
  <si>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</si>
  <si>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</si>
  <si>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</si>
  <si>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</si>
  <si>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</si>
  <si>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</si>
  <si>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</si>
  <si>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</si>
  <si>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</si>
  <si>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</si>
  <si>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</si>
  <si>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</si>
  <si>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</si>
  <si>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</si>
  <si>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</si>
  <si>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</si>
  <si>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</si>
  <si>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</si>
  <si>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</si>
  <si>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</si>
  <si>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</si>
  <si>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</si>
  <si>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</si>
  <si>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</si>
  <si>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</si>
  <si>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</si>
  <si>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</si>
  <si>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</si>
  <si>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</si>
  <si>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</si>
  <si>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</si>
  <si>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</si>
  <si>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</si>
  <si>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</si>
  <si>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</si>
  <si>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</si>
  <si>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</si>
  <si>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</si>
  <si>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</si>
  <si>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</si>
  <si>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</si>
  <si>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</si>
  <si>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</si>
  <si>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</si>
  <si>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</si>
  <si>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</si>
  <si>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</si>
  <si>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</si>
  <si>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</si>
  <si>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</si>
  <si>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</si>
  <si>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</si>
  <si>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</si>
  <si>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</si>
  <si>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</si>
  <si>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</si>
  <si>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</si>
  <si>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</si>
  <si>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</si>
  <si>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</si>
  <si>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</si>
  <si>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</si>
  <si>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</si>
  <si>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</si>
  <si>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</si>
  <si>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</si>
  <si>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</si>
  <si>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</si>
  <si>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</si>
  <si>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</si>
  <si>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</si>
  <si>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</si>
  <si>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</si>
  <si>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</si>
  <si>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</si>
  <si>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</si>
  <si>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</si>
  <si>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</si>
  <si>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</si>
  <si>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</si>
  <si>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</si>
  <si>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</si>
  <si>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</si>
  <si>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</si>
  <si>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</si>
  <si>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</si>
  <si>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</si>
  <si>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</si>
  <si>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</si>
  <si>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</si>
  <si>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</si>
  <si>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</si>
  <si>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</si>
  <si>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</si>
  <si>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</si>
  <si>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</si>
  <si>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</si>
  <si>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</si>
  <si>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</si>
  <si>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</si>
  <si>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</si>
  <si>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</si>
  <si>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</si>
  <si>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</si>
  <si>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</si>
  <si>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</si>
  <si>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</si>
  <si>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</si>
  <si>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</si>
  <si>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</si>
  <si>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</si>
  <si>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</si>
  <si>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</si>
  <si>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</si>
  <si>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</si>
  <si>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</si>
  <si>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</si>
  <si>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</si>
  <si>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</si>
  <si>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</si>
  <si>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</si>
  <si>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</si>
  <si>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</si>
  <si>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</si>
  <si>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</si>
  <si>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</si>
  <si>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</si>
  <si>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</si>
  <si>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</si>
  <si>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</si>
  <si>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</si>
  <si>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</si>
  <si>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</si>
  <si>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</si>
  <si>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</si>
  <si>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</si>
  <si>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</si>
  <si>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</si>
  <si>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</si>
  <si>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</si>
  <si>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</si>
  <si>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</si>
  <si>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</si>
  <si>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</si>
  <si>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</si>
  <si>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</si>
  <si>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</si>
  <si>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</si>
  <si>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</si>
  <si>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</si>
  <si>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</si>
  <si>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</si>
  <si>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</si>
  <si>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</si>
  <si>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</si>
  <si>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</si>
  <si>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</si>
  <si>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</si>
  <si>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</si>
  <si>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</si>
  <si>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</si>
  <si>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</si>
  <si>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</si>
  <si>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</si>
  <si>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</si>
  <si>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</si>
  <si>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</si>
  <si>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</si>
  <si>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</si>
  <si>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</si>
  <si>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</si>
  <si>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</si>
  <si>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</si>
  <si>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</si>
  <si>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</si>
  <si>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</si>
  <si>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</si>
  <si>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</si>
  <si>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</si>
  <si>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</si>
  <si>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</si>
  <si>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</si>
  <si>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</si>
  <si>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</si>
  <si>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</si>
  <si>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</si>
  <si>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</si>
  <si>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</si>
  <si>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</si>
  <si>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</si>
  <si>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</si>
  <si>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</si>
  <si>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</si>
  <si>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</si>
  <si>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</si>
  <si>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</si>
  <si>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</si>
  <si>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</si>
  <si>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</si>
  <si>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</si>
  <si>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</si>
  <si>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</si>
  <si>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</si>
  <si>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</si>
  <si>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</si>
  <si>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</si>
  <si>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</si>
  <si>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</si>
  <si>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</si>
  <si>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</si>
  <si>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</si>
  <si>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</si>
  <si>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</si>
  <si>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</si>
  <si>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</si>
  <si>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</si>
  <si>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</si>
  <si>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</si>
  <si>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</si>
  <si>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</si>
  <si>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</si>
  <si>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</si>
  <si>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</si>
  <si>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</si>
  <si>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</si>
  <si>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</si>
  <si>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</si>
  <si>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</si>
  <si>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</si>
  <si>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</si>
  <si>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</si>
  <si>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</si>
  <si>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</si>
  <si>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</si>
  <si>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</si>
  <si>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</si>
  <si>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</si>
  <si>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</si>
  <si>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</si>
  <si>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</si>
  <si>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</si>
  <si>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</si>
  <si>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</si>
  <si>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</si>
  <si>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</si>
  <si>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</si>
  <si>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</si>
  <si>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</si>
  <si>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</si>
  <si>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</si>
  <si>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</si>
  <si>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</si>
  <si>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</si>
  <si>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</si>
  <si>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</si>
  <si>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</si>
  <si>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</si>
  <si>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</si>
  <si>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</si>
  <si>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</si>
  <si>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</si>
  <si>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</si>
  <si>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</si>
  <si>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</si>
  <si>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</si>
  <si>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</si>
  <si>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</si>
  <si>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</si>
  <si>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</si>
  <si>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</si>
  <si>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</si>
  <si>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</si>
  <si>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</si>
  <si>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</si>
  <si>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</si>
  <si>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</si>
  <si>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</si>
  <si>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</si>
  <si>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</si>
  <si>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</si>
  <si>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</si>
  <si>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</si>
  <si>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</si>
  <si>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</si>
  <si>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</si>
  <si>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</si>
  <si>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</si>
  <si>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</si>
  <si>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</si>
  <si>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</si>
  <si>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</si>
  <si>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</si>
  <si>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</si>
  <si>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</si>
  <si>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</si>
  <si>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</si>
  <si>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</si>
  <si>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</si>
  <si>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</si>
  <si>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</si>
  <si>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</si>
  <si>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</si>
  <si>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</si>
  <si>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</si>
  <si>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</si>
  <si>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</si>
  <si>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</si>
  <si>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</si>
  <si>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</si>
  <si>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</si>
  <si>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</si>
  <si>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</si>
  <si>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</si>
  <si>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</si>
  <si>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</si>
  <si>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</si>
  <si>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</si>
  <si>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</si>
  <si>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</si>
  <si>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</si>
  <si>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</si>
  <si>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</si>
  <si>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</si>
  <si>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</si>
  <si>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</si>
  <si>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</si>
  <si>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</si>
  <si>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</si>
  <si>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</si>
  <si>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</si>
  <si>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</si>
  <si>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</si>
  <si>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</si>
  <si>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</si>
  <si>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</si>
  <si>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</si>
  <si>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</si>
  <si>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</si>
  <si>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</si>
  <si>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</si>
  <si>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</si>
  <si>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</si>
  <si>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</si>
  <si>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</si>
  <si>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</si>
  <si>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</si>
  <si>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</si>
  <si>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</si>
  <si>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</si>
  <si>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</si>
  <si>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</si>
  <si>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</si>
  <si>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</si>
  <si>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</si>
  <si>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</si>
  <si>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</si>
  <si>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</si>
  <si>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</si>
  <si>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</si>
  <si>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</si>
  <si>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</si>
  <si>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</si>
  <si>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</si>
  <si>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</si>
  <si>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</si>
  <si>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</si>
  <si>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</si>
  <si>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</si>
  <si>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</si>
  <si>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</si>
  <si>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</si>
  <si>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</si>
  <si>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</si>
  <si>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</si>
  <si>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</si>
  <si>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</si>
  <si>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</si>
  <si>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</si>
  <si>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</si>
  <si>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</si>
  <si>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</si>
  <si>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</si>
  <si>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</si>
  <si>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</si>
  <si>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</si>
  <si>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</si>
  <si>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</si>
  <si>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</si>
  <si>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</si>
  <si>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</si>
  <si>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</si>
  <si>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</si>
  <si>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</si>
  <si>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</si>
  <si>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</si>
  <si>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</si>
  <si>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</si>
  <si>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</si>
  <si>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</si>
  <si>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</si>
  <si>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</si>
  <si>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</si>
  <si>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</si>
  <si>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</si>
  <si>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</si>
  <si>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</si>
  <si>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</si>
  <si>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</si>
  <si>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</si>
  <si>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</si>
  <si>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</si>
  <si>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</si>
  <si>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</si>
  <si>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</si>
  <si>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</si>
  <si>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</si>
  <si>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</si>
  <si>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</si>
  <si>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</si>
  <si>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</si>
  <si>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</si>
  <si>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</si>
  <si>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</si>
  <si>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</si>
  <si>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</si>
  <si>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</si>
  <si>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</si>
  <si>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</si>
  <si>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</si>
  <si>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</si>
  <si>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</si>
  <si>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</si>
  <si>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</si>
  <si>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</si>
  <si>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</si>
  <si>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</si>
  <si>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</si>
  <si>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</si>
  <si>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</si>
  <si>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</si>
  <si>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</si>
  <si>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</si>
  <si>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</si>
  <si>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</si>
  <si>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</si>
  <si>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</si>
  <si>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</si>
  <si>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</si>
  <si>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</si>
  <si>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</si>
  <si>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</si>
  <si>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</si>
  <si>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</si>
  <si>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</si>
  <si>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</si>
  <si>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</si>
  <si>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</si>
  <si>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</si>
  <si>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</si>
  <si>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</si>
  <si>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</si>
  <si>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</si>
  <si>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</si>
  <si>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</si>
  <si>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</si>
  <si>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</si>
  <si>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</si>
  <si>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</si>
  <si>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</si>
  <si>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</si>
  <si>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</si>
  <si>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</si>
  <si>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</si>
  <si>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</si>
  <si>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</si>
  <si>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</si>
  <si>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</si>
  <si>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</si>
  <si>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</si>
  <si>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</si>
  <si>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</si>
  <si>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</si>
  <si>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</si>
  <si>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</si>
  <si>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</si>
  <si>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</si>
  <si>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</si>
  <si>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</si>
  <si>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</si>
  <si>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</si>
  <si>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</si>
  <si>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</si>
  <si>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</si>
  <si>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</si>
  <si>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</si>
  <si>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</si>
  <si>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</si>
  <si>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</si>
  <si>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</si>
  <si>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</si>
  <si>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</si>
  <si>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</si>
  <si>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</si>
  <si>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</si>
  <si>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</si>
  <si>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</si>
  <si>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</si>
  <si>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</si>
  <si>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</si>
  <si>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</si>
  <si>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</si>
  <si>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</si>
  <si>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</si>
  <si>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</si>
  <si>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</si>
  <si>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</si>
  <si>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</si>
  <si>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</si>
  <si>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</si>
  <si>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</si>
  <si>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</si>
  <si>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</si>
  <si>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</si>
  <si>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</si>
  <si>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</si>
  <si>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</si>
  <si>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</si>
  <si>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</si>
  <si>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</si>
  <si>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</si>
  <si>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</si>
  <si>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</si>
  <si>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</si>
  <si>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</si>
  <si>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</si>
  <si>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</si>
  <si>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</si>
  <si>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</si>
  <si>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</si>
  <si>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</si>
  <si>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</si>
  <si>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</si>
  <si>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</si>
  <si>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</si>
  <si>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</si>
  <si>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</si>
  <si>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</si>
  <si>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</si>
  <si>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</si>
  <si>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</si>
  <si>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</si>
  <si>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</si>
  <si>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</si>
  <si>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</si>
  <si>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</si>
  <si>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</si>
  <si>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</si>
  <si>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</si>
  <si>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</si>
  <si>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</si>
  <si>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</si>
  <si>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</si>
  <si>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</si>
  <si>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</si>
  <si>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</si>
  <si>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</si>
  <si>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</si>
  <si>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</si>
  <si>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</si>
  <si>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</si>
  <si>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</si>
  <si>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</si>
  <si>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</si>
  <si>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</si>
  <si>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</si>
  <si>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</si>
  <si>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</si>
  <si>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</si>
  <si>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</si>
  <si>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</si>
  <si>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</si>
  <si>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</si>
  <si>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</si>
  <si>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</si>
  <si>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</si>
  <si>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</si>
  <si>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</si>
  <si>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</si>
  <si>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</si>
  <si>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</si>
  <si>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</si>
  <si>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</si>
  <si>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</si>
  <si>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</si>
  <si>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</si>
  <si>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</si>
  <si>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</si>
  <si>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</si>
  <si>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</si>
  <si>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</si>
  <si>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</si>
  <si>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</si>
  <si>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</si>
  <si>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</si>
  <si>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</si>
  <si>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</si>
  <si>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</si>
  <si>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</si>
  <si>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</si>
  <si>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</si>
  <si>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</si>
  <si>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</si>
  <si>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</si>
  <si>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</si>
  <si>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</si>
  <si>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</si>
  <si>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</si>
  <si>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</si>
  <si>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</si>
  <si>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</si>
  <si>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</si>
  <si>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</si>
  <si>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</si>
  <si>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</si>
  <si>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</si>
  <si>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</si>
  <si>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</si>
  <si>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</si>
  <si>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</si>
  <si>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</si>
  <si>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</si>
  <si>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</si>
  <si>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</si>
  <si>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</si>
  <si>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</si>
  <si>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</si>
  <si>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</si>
  <si>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</si>
  <si>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</si>
  <si>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</si>
  <si>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</si>
  <si>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</si>
  <si>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</si>
  <si>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</si>
  <si>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</si>
  <si>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</si>
  <si>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</si>
  <si>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</si>
  <si>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</si>
  <si>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</si>
  <si>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</si>
  <si>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</si>
  <si>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</si>
  <si>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</si>
  <si>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</si>
  <si>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</si>
  <si>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</si>
  <si>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</si>
  <si>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</si>
  <si>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</si>
  <si>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</si>
  <si>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</si>
  <si>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</si>
  <si>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</si>
  <si>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</si>
  <si>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</si>
  <si>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</si>
  <si>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</si>
  <si>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</si>
  <si>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</si>
  <si>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</si>
  <si>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</si>
  <si>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</si>
  <si>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</si>
  <si>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</si>
  <si>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</si>
  <si>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</si>
  <si>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</si>
  <si>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</si>
  <si>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</si>
  <si>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</si>
  <si>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</si>
  <si>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</si>
  <si>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</si>
  <si>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</si>
  <si>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</si>
  <si>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</si>
  <si>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</si>
  <si>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</si>
  <si>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</si>
  <si>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</si>
  <si>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</si>
  <si>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</si>
  <si>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</si>
  <si>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</si>
  <si>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</si>
  <si>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</si>
  <si>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</si>
  <si>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</si>
  <si>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</si>
  <si>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</si>
  <si>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</si>
  <si>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</si>
  <si>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</si>
  <si>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</si>
  <si>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</si>
  <si>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</si>
  <si>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</si>
  <si>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</si>
  <si>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</si>
  <si>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</si>
  <si>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</si>
  <si>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</si>
  <si>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</si>
  <si>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</si>
  <si>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</si>
  <si>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</si>
  <si>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</si>
  <si>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</si>
  <si>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</si>
  <si>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</si>
  <si>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</si>
  <si>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</si>
  <si>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</si>
  <si>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</si>
  <si>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</si>
  <si>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</si>
  <si>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</si>
  <si>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</si>
  <si>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</si>
  <si>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</si>
  <si>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</si>
  <si>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</si>
  <si>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</si>
  <si>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</si>
  <si>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</si>
  <si>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</si>
  <si>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</si>
  <si>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</si>
  <si>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</si>
  <si>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</si>
  <si>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</si>
  <si>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</si>
  <si>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</si>
  <si>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</si>
  <si>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</si>
  <si>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</si>
  <si>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</si>
  <si>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</si>
  <si>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</si>
  <si>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</si>
  <si>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</si>
  <si>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</si>
  <si>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</si>
  <si>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</si>
  <si>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</si>
  <si>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</si>
  <si>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</si>
  <si>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</si>
  <si>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</si>
  <si>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</si>
  <si>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</si>
  <si>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</si>
  <si>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</si>
  <si>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</si>
  <si>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</si>
  <si>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</si>
  <si>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</si>
  <si>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</si>
  <si>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</si>
  <si>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</si>
  <si>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</si>
  <si>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</si>
  <si>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</si>
  <si>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</si>
  <si>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</si>
  <si>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</si>
  <si>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</si>
  <si>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</si>
  <si>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</si>
  <si>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</si>
  <si>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</si>
  <si>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</si>
  <si>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</si>
  <si>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</si>
  <si>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</si>
  <si>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</si>
  <si>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</si>
  <si>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</si>
  <si>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</si>
  <si>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</si>
  <si>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</si>
  <si>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</si>
  <si>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</si>
  <si>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</si>
  <si>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</si>
  <si>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</si>
  <si>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</si>
  <si>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</si>
  <si>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</si>
  <si>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</si>
  <si>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</si>
  <si>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</si>
  <si>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</si>
  <si>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</si>
  <si>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</si>
  <si>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</si>
  <si>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</si>
  <si>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</si>
  <si>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</si>
  <si>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</si>
  <si>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</si>
  <si>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</si>
  <si>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</si>
  <si>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</si>
  <si>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</si>
  <si>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</si>
  <si>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</si>
  <si>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</si>
  <si>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</si>
  <si>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</si>
  <si>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</si>
  <si>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</si>
  <si>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</si>
  <si>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</si>
  <si>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</si>
  <si>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</si>
  <si>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</si>
  <si>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</si>
  <si>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</si>
  <si>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</si>
  <si>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</si>
  <si>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</si>
  <si>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</si>
  <si>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</si>
  <si>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</si>
  <si>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</si>
  <si>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</si>
  <si>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</si>
  <si>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</si>
  <si>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</si>
  <si>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</si>
  <si>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</si>
  <si>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</si>
  <si>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</si>
  <si>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</si>
  <si>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</si>
  <si>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</si>
  <si>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</si>
  <si>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</si>
  <si>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</si>
  <si>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</si>
  <si>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</si>
  <si>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</si>
  <si>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</si>
  <si>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</si>
  <si>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</si>
  <si>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</si>
  <si>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</si>
  <si>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</si>
  <si>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</si>
  <si>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</si>
  <si>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</si>
  <si>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</si>
  <si>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</si>
  <si>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</si>
  <si>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</si>
  <si>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</si>
  <si>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</si>
  <si>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</si>
  <si>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</si>
  <si>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</si>
  <si>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</si>
  <si>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</si>
  <si>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</si>
  <si>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</si>
  <si>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</si>
  <si>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</si>
  <si>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</si>
  <si>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</si>
  <si>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</si>
  <si>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</si>
  <si>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</si>
  <si>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</si>
  <si>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</si>
  <si>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</si>
  <si>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</si>
  <si>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</si>
  <si>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</si>
  <si>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</si>
  <si>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</si>
  <si>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</si>
  <si>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</si>
  <si>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</si>
  <si>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</si>
  <si>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</si>
  <si>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</si>
  <si>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</si>
  <si>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</si>
  <si>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</si>
  <si>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</si>
  <si>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</si>
  <si>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</si>
  <si>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</si>
  <si>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</si>
  <si>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</si>
  <si>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</si>
  <si>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</si>
  <si>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</si>
  <si>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</si>
  <si>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</si>
  <si>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</si>
  <si>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</si>
  <si>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</si>
  <si>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</si>
  <si>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</si>
  <si>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</si>
  <si>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</si>
  <si>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</si>
  <si>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</si>
  <si>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</si>
  <si>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</si>
  <si>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</si>
  <si>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</si>
  <si>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</si>
  <si>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</si>
  <si>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</si>
  <si>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</si>
  <si>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</si>
  <si>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</si>
  <si>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</si>
  <si>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</si>
  <si>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</si>
  <si>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</si>
  <si>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</si>
  <si>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</si>
  <si>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</si>
  <si>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</si>
  <si>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</si>
  <si>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</si>
  <si>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</si>
  <si>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</si>
  <si>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</si>
  <si>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</si>
  <si>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</si>
  <si>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</si>
  <si>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</si>
  <si>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</si>
  <si>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</si>
  <si>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</si>
  <si>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</si>
  <si>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</si>
  <si>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</si>
  <si>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</si>
  <si>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</si>
  <si>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</si>
  <si>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</si>
  <si>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</si>
  <si>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</si>
  <si>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</si>
  <si>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</si>
  <si>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</si>
  <si>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</si>
  <si>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</si>
  <si>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</si>
  <si>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</si>
  <si>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</si>
  <si>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</si>
  <si>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</si>
  <si>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</si>
  <si>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</si>
  <si>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</si>
  <si>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</si>
  <si>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</si>
  <si>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</si>
  <si>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</si>
  <si>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</si>
  <si>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</si>
  <si>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</si>
  <si>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</si>
  <si>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</si>
  <si>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</si>
  <si>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</si>
  <si>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</si>
  <si>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</si>
  <si>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</si>
  <si>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</si>
  <si>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</si>
  <si>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</si>
  <si>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</si>
  <si>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</si>
  <si>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</si>
  <si>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</si>
  <si>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</si>
  <si>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</si>
  <si>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</si>
  <si>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</si>
  <si>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</si>
  <si>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</si>
  <si>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</si>
  <si>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</si>
  <si>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</si>
  <si>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</si>
  <si>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</si>
  <si>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</si>
  <si>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</si>
  <si>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</si>
  <si>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</si>
  <si>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</si>
  <si>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</si>
  <si>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</si>
  <si>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</si>
  <si>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</si>
  <si>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</si>
  <si>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</si>
  <si>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</si>
  <si>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</si>
  <si>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</si>
  <si>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</si>
  <si>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</si>
  <si>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</si>
  <si>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</si>
  <si>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</si>
  <si>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</si>
  <si>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</si>
  <si>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</si>
  <si>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</si>
  <si>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</si>
  <si>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</si>
  <si>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</si>
  <si>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</si>
  <si>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</si>
  <si>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</si>
  <si>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</si>
  <si>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</si>
  <si>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</si>
  <si>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</si>
  <si>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</si>
  <si>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</si>
  <si>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</si>
  <si>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</si>
  <si>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</si>
  <si>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</si>
  <si>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</si>
  <si>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</si>
  <si>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</si>
  <si>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</si>
  <si>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</si>
  <si>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</si>
  <si>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</si>
  <si>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</si>
  <si>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</si>
  <si>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</si>
  <si>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</si>
  <si>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</si>
  <si>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</si>
  <si>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</si>
  <si>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</si>
  <si>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</si>
  <si>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</si>
  <si>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</si>
  <si>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</si>
  <si>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</si>
  <si>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</si>
  <si>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</si>
  <si>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</si>
  <si>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</si>
  <si>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</si>
  <si>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</si>
  <si>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</si>
  <si>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</si>
  <si>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</si>
  <si>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</si>
  <si>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</si>
  <si>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</si>
  <si>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</si>
  <si>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</si>
  <si>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</si>
  <si>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</si>
  <si>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</si>
  <si>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</si>
  <si>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</si>
  <si>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</si>
  <si>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</si>
  <si>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</si>
  <si>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</si>
  <si>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</si>
  <si>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</si>
  <si>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</si>
  <si>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</si>
  <si>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</si>
  <si>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</si>
  <si>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</si>
  <si>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</si>
  <si>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</si>
  <si>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</si>
  <si>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</si>
  <si>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</si>
  <si>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</si>
  <si>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</si>
  <si>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</si>
  <si>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</si>
  <si>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</si>
  <si>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</si>
  <si>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</si>
  <si>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</si>
  <si>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</si>
  <si>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</si>
  <si>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</si>
  <si>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</si>
  <si>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</si>
  <si>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</si>
  <si>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</si>
  <si>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</si>
  <si>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</si>
  <si>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</si>
  <si>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</si>
  <si>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</si>
  <si>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</si>
  <si>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</si>
  <si>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</si>
  <si>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</si>
  <si>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</si>
  <si>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</si>
  <si>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</si>
  <si>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</si>
  <si>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</si>
  <si>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</si>
  <si>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</si>
  <si>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</si>
  <si>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</si>
  <si>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</si>
  <si>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</si>
  <si>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</si>
  <si>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</si>
  <si>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</si>
  <si>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</si>
  <si>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</si>
  <si>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</si>
  <si>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</si>
  <si>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</si>
  <si>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</si>
  <si>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</si>
  <si>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</si>
  <si>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</si>
  <si>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</si>
  <si>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</si>
  <si>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</si>
  <si>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</si>
  <si>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</si>
  <si>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</si>
  <si>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</si>
  <si>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</si>
  <si>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</si>
  <si>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</si>
  <si>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</si>
  <si>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</si>
  <si>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</si>
  <si>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</si>
  <si>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</si>
  <si>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</si>
  <si>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</si>
  <si>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</si>
  <si>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</si>
  <si>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</si>
  <si>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</si>
  <si>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</si>
  <si>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</si>
  <si>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</si>
  <si>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</si>
  <si>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</si>
  <si>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</si>
  <si>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</si>
  <si>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</si>
  <si>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</si>
  <si>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</si>
  <si>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</si>
  <si>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</si>
  <si>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</si>
  <si>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</si>
  <si>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</si>
  <si>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</si>
  <si>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</si>
  <si>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</si>
  <si>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</si>
  <si>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</si>
  <si>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</si>
  <si>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</si>
  <si>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</si>
  <si>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</si>
  <si>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</si>
  <si>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</si>
  <si>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</si>
  <si>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</si>
  <si>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</si>
  <si>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</si>
  <si>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</si>
  <si>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</si>
  <si>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</si>
  <si>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</si>
  <si>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</si>
  <si>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</si>
  <si>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</si>
  <si>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</si>
  <si>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</si>
  <si>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</si>
  <si>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</si>
  <si>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</si>
  <si>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</si>
  <si>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</si>
  <si>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</si>
  <si>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</si>
  <si>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</si>
  <si>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</si>
  <si>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</si>
  <si>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</si>
  <si>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</si>
  <si>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</si>
  <si>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</si>
  <si>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</si>
  <si>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</si>
  <si>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</si>
  <si>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</si>
  <si>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</si>
  <si>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</si>
  <si>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</si>
  <si>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</si>
  <si>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</si>
  <si>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</si>
  <si>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</si>
  <si>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</si>
  <si>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</si>
  <si>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</si>
  <si>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</si>
  <si>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</si>
  <si>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</si>
  <si>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</si>
  <si>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</si>
  <si>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</si>
  <si>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</si>
  <si>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</si>
  <si>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</si>
  <si>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</si>
  <si>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</si>
  <si>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</si>
  <si>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</si>
  <si>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</si>
  <si>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</si>
  <si>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</si>
  <si>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</si>
  <si>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</si>
  <si>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</si>
  <si>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</si>
  <si>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</si>
  <si>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</si>
  <si>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</si>
  <si>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</si>
  <si>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</si>
  <si>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</si>
  <si>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</si>
  <si>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</si>
  <si>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</si>
  <si>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</si>
  <si>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</si>
  <si>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</si>
  <si>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</si>
  <si>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</si>
  <si>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</si>
  <si>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</si>
  <si>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</si>
  <si>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</si>
  <si>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</si>
  <si>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</si>
  <si>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</si>
  <si>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</si>
  <si>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</si>
  <si>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</si>
  <si>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</si>
  <si>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</si>
  <si>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</si>
  <si>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</si>
  <si>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</si>
  <si>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</si>
  <si>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</si>
  <si>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</si>
  <si>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</si>
  <si>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</si>
  <si>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</si>
  <si>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</si>
  <si>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</si>
  <si>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</si>
  <si>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</si>
  <si>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</si>
  <si>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</si>
  <si>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</si>
  <si>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</si>
  <si>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</si>
  <si>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</si>
  <si>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</si>
  <si>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</si>
  <si>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</si>
  <si>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</si>
  <si>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</si>
  <si>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</si>
  <si>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</si>
  <si>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</si>
  <si>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</si>
  <si>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</si>
  <si>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</si>
  <si>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</si>
  <si>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</si>
  <si>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</si>
  <si>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</si>
  <si>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</si>
  <si>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</si>
  <si>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</si>
  <si>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</si>
  <si>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</si>
  <si>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</si>
  <si>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</si>
  <si>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</si>
  <si>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</si>
  <si>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</si>
  <si>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</si>
  <si>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</si>
  <si>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</si>
  <si>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</si>
  <si>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</si>
  <si>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</si>
  <si>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</si>
  <si>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</si>
  <si>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</si>
  <si>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</si>
  <si>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</si>
  <si>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</si>
  <si>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</si>
  <si>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</si>
  <si>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</si>
  <si>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</si>
  <si>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</si>
  <si>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</si>
  <si>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</si>
  <si>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</si>
  <si>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</si>
  <si>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</si>
  <si>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</si>
  <si>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</si>
  <si>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</si>
  <si>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</si>
  <si>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</si>
  <si>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</si>
  <si>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</si>
  <si>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</si>
  <si>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</si>
  <si>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</si>
  <si>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</si>
  <si>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</si>
  <si>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</si>
  <si>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</si>
  <si>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</si>
  <si>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</si>
  <si>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</si>
  <si>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</si>
  <si>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</si>
  <si>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</si>
  <si>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</si>
  <si>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</si>
  <si>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</si>
  <si>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</si>
  <si>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</si>
  <si>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</si>
  <si>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</si>
  <si>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</si>
  <si>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</si>
  <si>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</si>
  <si>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</si>
  <si>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</si>
  <si>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</si>
  <si>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</si>
  <si>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</si>
  <si>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</si>
  <si>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</si>
  <si>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</si>
  <si>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</si>
  <si>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</si>
  <si>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</si>
  <si>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</si>
  <si>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</si>
  <si>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</si>
  <si>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</si>
  <si>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</si>
  <si>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</si>
  <si>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</si>
  <si>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</si>
  <si>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</si>
  <si>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</si>
  <si>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</si>
  <si>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</si>
  <si>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</si>
  <si>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</si>
  <si>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</si>
  <si>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</si>
  <si>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</si>
  <si>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</si>
  <si>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</si>
  <si>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</si>
  <si>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</si>
  <si>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</si>
  <si>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</si>
  <si>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</si>
  <si>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</si>
  <si>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</si>
  <si>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</si>
  <si>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</si>
  <si>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</si>
  <si>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</si>
  <si>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</si>
  <si>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</si>
  <si>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</si>
  <si>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</si>
  <si>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</si>
  <si>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</si>
  <si>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</si>
  <si>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</si>
  <si>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</si>
  <si>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</si>
  <si>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</si>
  <si>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</si>
  <si>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</si>
  <si>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</si>
  <si>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</si>
  <si>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</si>
  <si>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</si>
  <si>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</si>
  <si>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</si>
  <si>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</si>
  <si>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</si>
  <si>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</si>
  <si>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</si>
  <si>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</si>
  <si>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</si>
  <si>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</si>
  <si>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</si>
  <si>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</si>
  <si>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</si>
  <si>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</si>
  <si>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</si>
  <si>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</si>
  <si>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</si>
  <si>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</si>
  <si>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</si>
  <si>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</si>
  <si>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</si>
  <si>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</si>
  <si>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</si>
  <si>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</si>
  <si>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</si>
  <si>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</si>
  <si>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</si>
  <si>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</si>
  <si>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</si>
  <si>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</si>
  <si>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</si>
  <si>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</si>
  <si>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</si>
  <si>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</si>
  <si>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</si>
  <si>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</si>
  <si>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</si>
  <si>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</si>
  <si>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</si>
  <si>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</si>
  <si>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</si>
  <si>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</si>
  <si>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</si>
  <si>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</si>
  <si>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</si>
  <si>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</si>
  <si>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</si>
  <si>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</si>
  <si>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</si>
  <si>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</si>
  <si>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</si>
  <si>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</si>
  <si>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</si>
  <si>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</si>
  <si>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</si>
  <si>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</si>
  <si>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</si>
  <si>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</si>
  <si>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</si>
  <si>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</si>
  <si>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</si>
  <si>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</si>
  <si>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</si>
  <si>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</si>
  <si>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</si>
  <si>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</si>
  <si>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</si>
  <si>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</si>
  <si>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</si>
  <si>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</si>
  <si>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</si>
  <si>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</si>
  <si>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</si>
  <si>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</si>
  <si>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</si>
  <si>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</si>
  <si>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</si>
  <si>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</si>
  <si>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</si>
  <si>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</si>
  <si>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</si>
  <si>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</si>
  <si>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</si>
  <si>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</si>
  <si>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</si>
  <si>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</si>
  <si>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</si>
  <si>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</si>
  <si>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</si>
  <si>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</si>
  <si>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</si>
  <si>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</si>
  <si>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</si>
  <si>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</si>
  <si>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</si>
  <si>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</si>
  <si>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</si>
  <si>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</si>
  <si>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</si>
  <si>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</si>
  <si>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</si>
  <si>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</si>
  <si>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</si>
  <si>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</si>
  <si>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</si>
  <si>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</si>
  <si>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</si>
  <si>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</si>
  <si>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</si>
  <si>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</si>
  <si>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</si>
  <si>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</si>
  <si>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</si>
  <si>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</si>
  <si>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</si>
  <si>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</si>
  <si>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</si>
  <si>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</si>
  <si>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</si>
  <si>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</si>
  <si>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</si>
  <si>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</si>
  <si>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</si>
  <si>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</si>
  <si>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</si>
  <si>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</si>
  <si>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</si>
  <si>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</si>
  <si>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</si>
  <si>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</si>
  <si>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</si>
  <si>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</si>
  <si>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</si>
  <si>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</si>
  <si>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</si>
  <si>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</si>
  <si>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</si>
  <si>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</si>
  <si>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</si>
  <si>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</si>
  <si>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</si>
  <si>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</si>
  <si>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</si>
  <si>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</si>
  <si>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</si>
  <si>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</si>
  <si>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</si>
  <si>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</si>
  <si>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</si>
  <si>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</si>
  <si>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</si>
  <si>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</si>
  <si>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</si>
  <si>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</si>
  <si>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</si>
  <si>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</si>
  <si>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</si>
  <si>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</si>
  <si>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</si>
  <si>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</si>
  <si>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</si>
  <si>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</si>
  <si>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</si>
  <si>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</si>
  <si>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</si>
  <si>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</si>
  <si>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</si>
  <si>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</si>
  <si>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</si>
  <si>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</si>
  <si>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</si>
  <si>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</si>
  <si>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</si>
  <si>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</si>
  <si>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</si>
  <si>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</si>
  <si>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</si>
  <si>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</si>
  <si>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</si>
  <si>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</si>
  <si>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</si>
  <si>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</si>
  <si>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</si>
  <si>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</si>
  <si>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</si>
  <si>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</si>
  <si>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</si>
  <si>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</si>
  <si>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</si>
  <si>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</si>
  <si>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</si>
  <si>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</si>
  <si>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</si>
  <si>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</si>
  <si>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</si>
  <si>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</si>
  <si>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</si>
  <si>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</si>
  <si>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</si>
  <si>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</si>
  <si>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</si>
  <si>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</si>
  <si>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</si>
  <si>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</si>
  <si>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</si>
  <si>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</si>
  <si>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</si>
  <si>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</si>
  <si>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</si>
  <si>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</si>
  <si>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</si>
  <si>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</si>
  <si>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</si>
  <si>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</si>
  <si>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</si>
  <si>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</si>
  <si>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</si>
  <si>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</si>
  <si>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</si>
  <si>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</si>
  <si>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</si>
  <si>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</si>
  <si>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</si>
  <si>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</si>
  <si>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</si>
  <si>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</si>
  <si>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</si>
  <si>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</si>
  <si>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</si>
  <si>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</si>
  <si>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</si>
  <si>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</si>
  <si>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</si>
  <si>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</si>
  <si>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</si>
  <si>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</si>
  <si>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</si>
  <si>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</si>
  <si>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</si>
  <si>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</si>
  <si>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</si>
  <si>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</si>
  <si>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</si>
  <si>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</si>
  <si>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</si>
  <si>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</si>
  <si>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</si>
  <si>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</si>
  <si>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</si>
  <si>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</si>
  <si>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</si>
  <si>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</si>
  <si>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</si>
  <si>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</si>
  <si>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</si>
  <si>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</si>
  <si>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</si>
  <si>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</si>
  <si>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</si>
  <si>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</si>
  <si>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</si>
  <si>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</si>
  <si>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</si>
  <si>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</si>
  <si>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</si>
  <si>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</si>
  <si>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</si>
  <si>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</si>
  <si>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</si>
  <si>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</si>
  <si>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</si>
  <si>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</si>
  <si>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</si>
  <si>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</si>
  <si>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</si>
  <si>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</si>
  <si>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</si>
  <si>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</si>
  <si>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</si>
  <si>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</si>
  <si>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</si>
  <si>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</si>
  <si>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</si>
  <si>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</si>
  <si>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</si>
  <si>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</si>
  <si>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</si>
  <si>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</si>
  <si>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</si>
  <si>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</si>
  <si>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</si>
  <si>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</si>
  <si>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</si>
  <si>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</si>
  <si>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</si>
  <si>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</si>
  <si>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</si>
  <si>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</si>
  <si>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</si>
  <si>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</si>
  <si>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</si>
  <si>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</si>
  <si>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</si>
  <si>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</si>
  <si>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</si>
  <si>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</si>
  <si>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</si>
  <si>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</si>
  <si>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</si>
  <si>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</si>
  <si>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</si>
  <si>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</si>
  <si>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</si>
  <si>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</si>
  <si>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</si>
  <si>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</si>
  <si>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</si>
  <si>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</si>
  <si>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</si>
  <si>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</si>
  <si>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</si>
  <si>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</si>
  <si>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</si>
  <si>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</si>
  <si>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</si>
  <si>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</si>
  <si>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</si>
  <si>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</si>
  <si>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</si>
  <si>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</si>
  <si>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</si>
  <si>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</si>
  <si>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</si>
  <si>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</si>
  <si>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</si>
  <si>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</si>
  <si>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</si>
  <si>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</si>
  <si>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</si>
  <si>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</si>
  <si>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</si>
  <si>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</si>
  <si>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</si>
  <si>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</si>
  <si>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</si>
  <si>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</si>
  <si>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</si>
  <si>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</si>
  <si>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</si>
  <si>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</si>
  <si>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</si>
  <si>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</si>
  <si>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</si>
  <si>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</si>
  <si>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</si>
  <si>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</si>
  <si>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</si>
  <si>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</si>
  <si>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</si>
  <si>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</si>
  <si>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</si>
  <si>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</si>
  <si>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</si>
  <si>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</si>
  <si>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</si>
  <si>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</si>
  <si>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</si>
  <si>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</si>
  <si>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</si>
  <si>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</si>
  <si>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</si>
  <si>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</si>
  <si>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</si>
  <si>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</si>
  <si>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</si>
  <si>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</si>
  <si>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</si>
  <si>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</si>
  <si>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</si>
  <si>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</si>
  <si>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</si>
  <si>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</si>
  <si>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</si>
  <si>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</si>
  <si>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</si>
  <si>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</si>
  <si>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</si>
  <si>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</si>
  <si>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</si>
  <si>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</si>
  <si>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</si>
  <si>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</si>
  <si>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</si>
  <si>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</si>
  <si>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</si>
  <si>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</si>
  <si>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</si>
  <si>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</si>
  <si>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</si>
  <si>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</si>
  <si>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</si>
  <si>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</si>
  <si>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</si>
  <si>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</si>
  <si>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</si>
  <si>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</si>
  <si>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</si>
  <si>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</si>
  <si>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</si>
  <si>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</si>
  <si>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</si>
  <si>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</si>
  <si>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</si>
  <si>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</si>
  <si>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</si>
  <si>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</si>
  <si>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</si>
  <si>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</si>
  <si>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</si>
  <si>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</si>
  <si>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</si>
  <si>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</si>
  <si>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</si>
  <si>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</si>
  <si>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</si>
  <si>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</si>
  <si>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</si>
  <si>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</si>
  <si>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</si>
  <si>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</si>
  <si>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</si>
  <si>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</si>
  <si>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</si>
  <si>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</si>
  <si>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</si>
  <si>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</si>
  <si>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</si>
  <si>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</si>
  <si>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</si>
  <si>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</si>
  <si>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</si>
  <si>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</si>
  <si>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</si>
  <si>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</si>
  <si>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</si>
  <si>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</si>
  <si>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</si>
  <si>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</si>
  <si>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</si>
  <si>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</si>
  <si>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</si>
  <si>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</si>
  <si>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</si>
  <si>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</si>
  <si>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</si>
  <si>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</si>
  <si>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</si>
  <si>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</si>
  <si>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</si>
  <si>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</si>
  <si>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</si>
  <si>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</si>
  <si>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</si>
  <si>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</si>
  <si>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</si>
  <si>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</si>
  <si>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</si>
  <si>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</si>
  <si>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</si>
  <si>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</si>
  <si>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</si>
  <si>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</si>
  <si>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</si>
  <si>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</si>
  <si>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</si>
  <si>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</si>
  <si>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</si>
  <si>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</si>
  <si>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</si>
  <si>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</si>
  <si>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</si>
  <si>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</si>
  <si>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</si>
  <si>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</si>
  <si>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</si>
  <si>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</si>
  <si>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</si>
  <si>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</si>
  <si>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</si>
  <si>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</si>
  <si>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</si>
  <si>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</si>
  <si>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</si>
  <si>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</si>
  <si>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</si>
  <si>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</si>
  <si>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</si>
  <si>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</si>
  <si>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</si>
  <si>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</si>
  <si>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</si>
  <si>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</si>
  <si>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</si>
  <si>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</si>
  <si>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</si>
  <si>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</si>
  <si>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</si>
  <si>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</si>
  <si>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</si>
  <si>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</si>
  <si>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</si>
  <si>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</si>
  <si>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</si>
  <si>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</si>
  <si>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</si>
  <si>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</si>
  <si>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</si>
  <si>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</si>
  <si>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</si>
  <si>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</si>
  <si>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</si>
  <si>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</si>
  <si>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</si>
  <si>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</si>
  <si>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</si>
  <si>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</si>
  <si>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</si>
  <si>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</si>
  <si>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</si>
  <si>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</si>
  <si>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</si>
  <si>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</si>
  <si>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</si>
  <si>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</si>
  <si>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</si>
  <si>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</si>
  <si>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</si>
  <si>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</si>
  <si>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</si>
  <si>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</si>
  <si>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</si>
  <si>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</si>
  <si>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</si>
  <si>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</si>
  <si>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</si>
  <si>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</si>
  <si>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</si>
  <si>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</si>
  <si>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</si>
  <si>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</si>
  <si>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</si>
  <si>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</si>
  <si>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</si>
  <si>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</si>
  <si>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</si>
  <si>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</si>
  <si>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</si>
  <si>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</si>
  <si>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</si>
  <si>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</si>
  <si>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</si>
  <si>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</si>
  <si>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</si>
  <si>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</si>
  <si>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</si>
  <si>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</si>
  <si>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</si>
  <si>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</si>
  <si>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</si>
  <si>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</si>
  <si>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</si>
  <si>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</si>
  <si>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</si>
  <si>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</si>
  <si>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</si>
  <si>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</si>
  <si>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</si>
  <si>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</si>
  <si>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</si>
  <si>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</si>
  <si>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</si>
  <si>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</si>
  <si>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</si>
  <si>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</si>
  <si>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</si>
  <si>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</si>
  <si>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</si>
  <si>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</si>
  <si>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</si>
  <si>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</si>
  <si>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</si>
  <si>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</si>
  <si>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</si>
  <si>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</si>
  <si>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</si>
  <si>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</si>
  <si>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</si>
  <si>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</si>
  <si>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</si>
  <si>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</si>
  <si>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</si>
  <si>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</si>
  <si>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</si>
  <si>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</si>
  <si>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</si>
  <si>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</si>
  <si>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</si>
  <si>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</si>
  <si>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</si>
  <si>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</si>
  <si>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</si>
  <si>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</si>
  <si>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</si>
  <si>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</si>
  <si>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</si>
  <si>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</si>
  <si>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</si>
  <si>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</si>
  <si>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</si>
  <si>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</si>
  <si>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</si>
  <si>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</si>
  <si>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</si>
  <si>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</si>
  <si>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</si>
  <si>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</si>
  <si>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</si>
  <si>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</si>
  <si>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</si>
  <si>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</si>
  <si>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</si>
  <si>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</si>
  <si>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</si>
  <si>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</si>
  <si>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</si>
  <si>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</si>
  <si>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</si>
  <si>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</si>
  <si>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</si>
  <si>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</si>
  <si>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</si>
  <si>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</si>
  <si>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</si>
  <si>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</si>
  <si>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</si>
  <si>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</si>
  <si>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</si>
  <si>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</si>
  <si>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</si>
  <si>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</si>
  <si>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</si>
  <si>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</si>
  <si>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</si>
  <si>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</si>
  <si>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</si>
  <si>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</si>
  <si>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</si>
  <si>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</si>
  <si>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</si>
  <si>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</si>
  <si>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</si>
  <si>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</si>
  <si>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</si>
  <si>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</si>
  <si>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</si>
  <si>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</si>
  <si>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</si>
  <si>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</si>
  <si>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</si>
  <si>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</si>
  <si>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</si>
  <si>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</si>
  <si>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</si>
  <si>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</si>
  <si>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</si>
  <si>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</si>
  <si>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</si>
  <si>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</si>
  <si>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</si>
  <si>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</si>
  <si>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</si>
  <si>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</si>
  <si>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</si>
  <si>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</si>
  <si>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</si>
  <si>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</si>
  <si>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</si>
  <si>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</si>
  <si>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</si>
  <si>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</si>
  <si>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</si>
  <si>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</si>
  <si>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</si>
  <si>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</si>
  <si>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</si>
  <si>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</si>
  <si>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</si>
  <si>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</si>
  <si>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</si>
  <si>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</si>
  <si>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</si>
  <si>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</si>
  <si>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</si>
  <si>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</si>
  <si>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</si>
  <si>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</si>
  <si>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</si>
  <si>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</si>
  <si>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</si>
  <si>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</si>
  <si>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</si>
  <si>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</si>
  <si>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</si>
  <si>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</si>
  <si>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</si>
  <si>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</si>
  <si>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</si>
  <si>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</si>
  <si>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</si>
  <si>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</si>
  <si>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</si>
  <si>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</si>
  <si>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</si>
  <si>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</si>
  <si>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</si>
  <si>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</si>
  <si>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</si>
  <si>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</si>
  <si>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</si>
  <si>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</si>
  <si>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</si>
  <si>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</si>
  <si>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</si>
  <si>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</si>
  <si>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</si>
  <si>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</si>
  <si>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</si>
  <si>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</si>
  <si>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</si>
  <si>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</si>
  <si>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</si>
  <si>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</si>
  <si>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</si>
  <si>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</si>
  <si>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</si>
  <si>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</si>
  <si>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</si>
  <si>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</si>
  <si>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</si>
  <si>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</si>
  <si>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</si>
  <si>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</si>
  <si>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</si>
  <si>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</si>
  <si>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</si>
  <si>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</si>
  <si>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</si>
  <si>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</si>
  <si>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</si>
  <si>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</si>
  <si>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</si>
  <si>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</si>
  <si>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</si>
  <si>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</si>
  <si>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</si>
  <si>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</si>
  <si>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</si>
  <si>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</si>
  <si>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</si>
  <si>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</si>
  <si>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</si>
  <si>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</si>
  <si>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</si>
  <si>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</si>
  <si>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</si>
  <si>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</si>
  <si>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</si>
  <si>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</si>
  <si>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</si>
  <si>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</si>
  <si>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</si>
  <si>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</si>
  <si>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</si>
  <si>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</si>
  <si>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</si>
  <si>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</si>
  <si>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</si>
  <si>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</si>
  <si>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</si>
  <si>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</si>
  <si>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</si>
  <si>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</si>
  <si>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</si>
  <si>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</si>
  <si>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</si>
  <si>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</si>
  <si>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</si>
  <si>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</si>
  <si>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</si>
  <si>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</si>
  <si>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</si>
  <si>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</si>
  <si>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</si>
  <si>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</si>
  <si>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</si>
  <si>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</si>
  <si>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</si>
  <si>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</si>
  <si>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</si>
  <si>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</si>
  <si>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</si>
  <si>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</si>
  <si>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</si>
  <si>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</si>
  <si>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</si>
  <si>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</si>
  <si>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</si>
  <si>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</si>
  <si>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</si>
  <si>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</si>
  <si>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</si>
  <si>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</si>
  <si>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</si>
  <si>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</si>
  <si>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</si>
  <si>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</si>
  <si>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</si>
  <si>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</si>
  <si>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</si>
  <si>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</si>
  <si>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</si>
  <si>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</si>
  <si>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</si>
  <si>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</si>
  <si>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</si>
  <si>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</si>
  <si>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</si>
  <si>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</si>
  <si>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</si>
  <si>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</si>
  <si>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</si>
  <si>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</si>
  <si>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</si>
  <si>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</si>
  <si>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</si>
  <si>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</si>
  <si>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</si>
  <si>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</si>
  <si>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</si>
  <si>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</si>
  <si>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</si>
  <si>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</si>
  <si>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</si>
  <si>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</si>
  <si>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</si>
  <si>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</si>
  <si>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</si>
  <si>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</si>
  <si>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</si>
  <si>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</si>
  <si>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</si>
  <si>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</si>
  <si>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</si>
  <si>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</si>
  <si>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</si>
  <si>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</si>
  <si>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</si>
  <si>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</si>
  <si>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</si>
  <si>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</si>
  <si>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</si>
  <si>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</si>
  <si>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</si>
  <si>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</si>
  <si>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</si>
  <si>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</si>
  <si>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</si>
  <si>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</si>
  <si>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</si>
  <si>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</si>
  <si>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</si>
  <si>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</si>
  <si>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</si>
  <si>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</si>
  <si>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</si>
  <si>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</si>
  <si>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</si>
  <si>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</si>
  <si>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</si>
  <si>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</si>
  <si>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</si>
  <si>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</si>
  <si>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</si>
  <si>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</si>
  <si>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</si>
  <si>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</si>
  <si>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</si>
  <si>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</si>
  <si>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</si>
  <si>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</si>
  <si>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</si>
  <si>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</si>
  <si>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</si>
  <si>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</si>
  <si>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</si>
  <si>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</si>
  <si>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</si>
  <si>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</si>
  <si>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</si>
  <si>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</si>
  <si>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</si>
  <si>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</si>
  <si>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</si>
  <si>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</si>
  <si>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</si>
  <si>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</si>
  <si>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</si>
  <si>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</si>
  <si>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</si>
  <si>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</si>
  <si>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</si>
  <si>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</si>
  <si>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</si>
  <si>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</si>
  <si>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</si>
  <si>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</si>
  <si>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</si>
  <si>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</si>
  <si>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</si>
  <si>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</si>
  <si>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</si>
  <si>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</si>
  <si>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</si>
  <si>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</si>
  <si>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</si>
  <si>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</si>
  <si>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</si>
  <si>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</si>
  <si>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</si>
  <si>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</si>
  <si>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</si>
  <si>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</si>
  <si>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</si>
  <si>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</si>
  <si>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</si>
  <si>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</si>
  <si>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</si>
  <si>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</si>
  <si>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</si>
  <si>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</si>
  <si>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</si>
  <si>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</si>
  <si>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</si>
  <si>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</si>
  <si>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</si>
  <si>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</si>
  <si>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</si>
  <si>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</si>
  <si>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</si>
  <si>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</si>
  <si>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</si>
  <si>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</si>
  <si>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</si>
  <si>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</si>
  <si>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</si>
  <si>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</si>
  <si>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</si>
  <si>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</si>
  <si>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</si>
  <si>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</si>
  <si>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</si>
  <si>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</si>
  <si>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</si>
  <si>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</si>
  <si>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</si>
  <si>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</si>
  <si>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</si>
  <si>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</si>
  <si>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</si>
  <si>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</si>
  <si>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</si>
  <si>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</si>
  <si>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</si>
  <si>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</si>
  <si>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</si>
  <si>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</si>
  <si>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</si>
  <si>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</si>
  <si>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</si>
  <si>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</si>
  <si>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</si>
  <si>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</si>
  <si>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</si>
  <si>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</si>
  <si>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</si>
  <si>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</si>
  <si>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</si>
  <si>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</si>
  <si>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</si>
  <si>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</si>
  <si>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</si>
  <si>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</si>
  <si>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</si>
  <si>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</si>
  <si>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</si>
  <si>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</si>
  <si>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</si>
  <si>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</si>
  <si>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</si>
  <si>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</si>
  <si>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</si>
  <si>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</si>
  <si>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</si>
  <si>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</si>
  <si>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</si>
  <si>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</si>
  <si>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</si>
  <si>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</si>
  <si>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</si>
  <si>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</si>
  <si>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</si>
  <si>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</si>
  <si>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</si>
  <si>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</si>
  <si>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</si>
  <si>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</si>
  <si>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</si>
  <si>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</si>
  <si>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</si>
  <si>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</si>
  <si>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</si>
  <si>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</si>
  <si>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</si>
  <si>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</si>
  <si>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</si>
  <si>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</si>
  <si>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</si>
  <si>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</si>
  <si>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</si>
  <si>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</si>
  <si>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</si>
  <si>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</si>
  <si>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</si>
  <si>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</si>
  <si>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</si>
  <si>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</si>
  <si>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</si>
  <si>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</si>
  <si>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</si>
  <si>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</si>
  <si>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</si>
  <si>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</si>
  <si>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</si>
  <si>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</si>
  <si>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</si>
  <si>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</si>
  <si>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</si>
  <si>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</si>
  <si>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</si>
  <si>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</si>
  <si>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</si>
  <si>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</si>
  <si>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</si>
  <si>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</si>
  <si>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</si>
  <si>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</si>
  <si>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</si>
  <si>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</si>
  <si>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</si>
  <si>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</si>
  <si>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</si>
  <si>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</si>
  <si>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</si>
  <si>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</si>
  <si>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</si>
  <si>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</si>
  <si>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</si>
  <si>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</si>
  <si>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</si>
  <si>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</si>
  <si>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</si>
  <si>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</si>
  <si>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</si>
  <si>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</si>
  <si>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</si>
  <si>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</si>
  <si>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</si>
  <si>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</si>
  <si>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</si>
  <si>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</si>
  <si>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</si>
  <si>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</si>
  <si>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</si>
  <si>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</si>
  <si>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</si>
  <si>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</si>
  <si>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</si>
  <si>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</si>
  <si>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</si>
  <si>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</si>
  <si>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</si>
  <si>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</si>
  <si>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</si>
  <si>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</si>
  <si>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</si>
  <si>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</si>
  <si>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</si>
  <si>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</si>
  <si>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</si>
  <si>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</si>
  <si>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</si>
  <si>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</si>
  <si>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</si>
  <si>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</si>
  <si>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</si>
  <si>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</si>
  <si>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</si>
  <si>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</si>
  <si>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</si>
  <si>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</si>
  <si>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</si>
  <si>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</si>
  <si>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</si>
  <si>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</si>
  <si>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</si>
  <si>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</si>
  <si>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</si>
  <si>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</si>
  <si>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</si>
  <si>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</si>
  <si>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</si>
  <si>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</si>
  <si>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</si>
  <si>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</si>
  <si>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</si>
  <si>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</si>
  <si>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</si>
  <si>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</si>
  <si>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</si>
  <si>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</si>
  <si>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</si>
  <si>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</si>
  <si>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</si>
  <si>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</si>
  <si>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</si>
  <si>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</si>
  <si>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</si>
  <si>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</si>
  <si>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</si>
  <si>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</si>
  <si>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</si>
  <si>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</si>
  <si>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</si>
  <si>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</si>
  <si>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</si>
  <si>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</si>
  <si>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</si>
  <si>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</si>
  <si>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</si>
  <si>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</si>
  <si>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</si>
  <si>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</si>
  <si>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</si>
  <si>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</si>
  <si>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</si>
  <si>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</si>
  <si>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</si>
  <si>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</si>
  <si>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</si>
  <si>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</si>
  <si>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</si>
  <si>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</si>
  <si>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</si>
  <si>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</si>
  <si>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</si>
  <si>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</si>
  <si>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</si>
  <si>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</si>
  <si>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</si>
  <si>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</si>
  <si>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</si>
  <si>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</si>
  <si>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</si>
  <si>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</si>
  <si>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</si>
  <si>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</si>
  <si>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</si>
  <si>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</si>
  <si>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</si>
  <si>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</si>
  <si>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</si>
  <si>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</si>
  <si>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</si>
  <si>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</si>
  <si>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</si>
  <si>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</si>
  <si>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</si>
  <si>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</si>
  <si>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</si>
  <si>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</si>
  <si>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</si>
  <si>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</si>
  <si>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</si>
  <si>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</si>
  <si>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</si>
  <si>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</si>
  <si>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</si>
  <si>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</si>
  <si>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</si>
  <si>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</si>
  <si>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</si>
  <si>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</si>
  <si>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</si>
  <si>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</si>
  <si>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</si>
  <si>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</si>
  <si>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</si>
  <si>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</si>
  <si>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</si>
  <si>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</si>
  <si>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</si>
  <si>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</si>
  <si>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</si>
  <si>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</si>
  <si>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</si>
  <si>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</si>
  <si>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</si>
  <si>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</si>
  <si>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</si>
  <si>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</si>
  <si>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</si>
  <si>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</si>
  <si>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</si>
  <si>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</si>
  <si>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</si>
  <si>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</si>
  <si>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</si>
  <si>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</si>
  <si>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</si>
  <si>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</si>
  <si>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</si>
  <si>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</si>
  <si>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</si>
  <si>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</si>
  <si>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</si>
  <si>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</si>
  <si>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</si>
  <si>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</si>
  <si>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</si>
  <si>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</si>
  <si>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</si>
  <si>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</si>
  <si>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</si>
  <si>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</si>
  <si>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</si>
  <si>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</si>
  <si>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</si>
  <si>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</si>
  <si>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</si>
  <si>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</si>
  <si>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</si>
  <si>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</si>
  <si>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</si>
  <si>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</si>
  <si>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</si>
  <si>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</si>
  <si>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</si>
  <si>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</si>
  <si>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</si>
  <si>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</si>
  <si>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</si>
  <si>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</si>
  <si>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</si>
  <si>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</si>
  <si>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</si>
  <si>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</si>
  <si>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</si>
  <si>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</si>
  <si>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</si>
  <si>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</si>
  <si>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</si>
  <si>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</si>
  <si>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</si>
  <si>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</si>
  <si>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</si>
  <si>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</si>
  <si>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</si>
  <si>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</si>
  <si>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</si>
  <si>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</si>
  <si>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</si>
  <si>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</si>
  <si>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</si>
  <si>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</si>
  <si>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</si>
  <si>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</si>
  <si>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</si>
  <si>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</si>
  <si>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</si>
  <si>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</si>
  <si>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</si>
  <si>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</si>
  <si>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</si>
  <si>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</si>
  <si>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</si>
  <si>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</si>
  <si>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</si>
  <si>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</si>
  <si>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</si>
  <si>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</si>
  <si>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</si>
  <si>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</si>
  <si>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</si>
  <si>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</si>
  <si>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</si>
  <si>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</si>
  <si>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</si>
  <si>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</si>
  <si>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</si>
  <si>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</si>
  <si>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</si>
  <si>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</si>
  <si>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</si>
  <si>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</si>
  <si>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</si>
  <si>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</si>
  <si>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</si>
  <si>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</si>
  <si>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</si>
  <si>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</si>
  <si>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</si>
  <si>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</si>
  <si>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</si>
  <si>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</si>
  <si>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</si>
  <si>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</si>
  <si>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</si>
  <si>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</si>
  <si>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</si>
  <si>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</si>
  <si>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</si>
  <si>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</si>
  <si>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</si>
  <si>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</si>
  <si>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</si>
  <si>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</si>
  <si>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</si>
  <si>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</si>
  <si>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</si>
  <si>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</si>
  <si>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</si>
  <si>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</si>
  <si>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</si>
  <si>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</si>
  <si>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</si>
  <si>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</si>
  <si>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</si>
  <si>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</si>
  <si>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</si>
  <si>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</si>
  <si>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</si>
  <si>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</si>
  <si>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</si>
  <si>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</si>
  <si>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</si>
  <si>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</si>
  <si>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</si>
  <si>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</si>
  <si>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</si>
  <si>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</si>
  <si>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</si>
  <si>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</si>
  <si>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</si>
  <si>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</si>
  <si>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</si>
  <si>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</si>
  <si>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</si>
  <si>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</si>
  <si>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</si>
  <si>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</si>
  <si>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</si>
  <si>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</si>
  <si>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</si>
  <si>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</si>
  <si>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</si>
  <si>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</si>
  <si>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</si>
  <si>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</si>
  <si>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</si>
  <si>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</si>
  <si>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</si>
  <si>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</si>
  <si>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</si>
  <si>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</si>
  <si>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</si>
  <si>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</si>
  <si>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</si>
  <si>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</si>
  <si>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</si>
  <si>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</si>
  <si>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</si>
  <si>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</si>
  <si>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</si>
  <si>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</si>
  <si>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</si>
  <si>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</si>
  <si>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</si>
  <si>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</si>
  <si>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</si>
  <si>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</si>
  <si>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</si>
  <si>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</si>
  <si>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</si>
  <si>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</si>
  <si>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</si>
  <si>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</si>
  <si>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</si>
  <si>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</si>
  <si>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</si>
  <si>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</si>
  <si>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</si>
  <si>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</si>
  <si>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</si>
  <si>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</si>
  <si>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</si>
  <si>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</si>
  <si>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</si>
  <si>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</si>
  <si>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</si>
  <si>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</si>
  <si>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</si>
  <si>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</si>
  <si>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</si>
  <si>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</si>
  <si>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</si>
  <si>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</si>
  <si>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</si>
  <si>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</si>
  <si>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</si>
  <si>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</si>
  <si>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</si>
  <si>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</si>
  <si>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</si>
  <si>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</si>
  <si>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</si>
  <si>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</si>
  <si>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</si>
  <si>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</si>
  <si>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</si>
  <si>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</si>
  <si>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</si>
  <si>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</si>
  <si>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</si>
  <si>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</si>
  <si>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</si>
  <si>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</si>
  <si>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</si>
  <si>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</si>
  <si>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</si>
  <si>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</si>
  <si>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</si>
  <si>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</si>
  <si>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</si>
  <si>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</si>
  <si>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</si>
  <si>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</si>
  <si>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</si>
  <si>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</si>
  <si>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</si>
  <si>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</si>
  <si>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</si>
  <si>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</si>
  <si>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</si>
  <si>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</si>
  <si>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</si>
  <si>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</si>
  <si>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</si>
  <si>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</si>
  <si>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</si>
  <si>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</si>
  <si>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</si>
  <si>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</si>
  <si>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</si>
  <si>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</si>
  <si>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</si>
  <si>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</si>
  <si>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</si>
  <si>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</si>
  <si>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</si>
  <si>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</si>
  <si>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</si>
  <si>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</si>
  <si>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</si>
  <si>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</si>
  <si>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</si>
  <si>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</si>
  <si>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</si>
  <si>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</si>
  <si>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</si>
  <si>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</si>
  <si>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</si>
  <si>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</si>
  <si>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</si>
  <si>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</si>
  <si>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</si>
  <si>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</si>
  <si>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</si>
  <si>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</si>
  <si>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</si>
  <si>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</si>
  <si>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</si>
  <si>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</si>
  <si>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</si>
  <si>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</si>
  <si>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</si>
  <si>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</si>
  <si>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</si>
  <si>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</si>
  <si>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</si>
  <si>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</si>
  <si>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</si>
  <si>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</si>
  <si>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</si>
  <si>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</si>
  <si>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</si>
  <si>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</si>
  <si>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</si>
  <si>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</si>
  <si>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</si>
  <si>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</si>
  <si>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</si>
  <si>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</si>
  <si>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</si>
  <si>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</si>
  <si>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</si>
  <si>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</si>
  <si>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</si>
  <si>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</si>
  <si>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</si>
  <si>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</si>
  <si>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</si>
  <si>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</si>
  <si>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</si>
  <si>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</si>
  <si>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</si>
  <si>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</si>
  <si>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</si>
  <si>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</si>
  <si>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</si>
  <si>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</si>
  <si>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</si>
  <si>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</si>
  <si>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</si>
  <si>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</si>
  <si>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</si>
  <si>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</si>
  <si>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</si>
  <si>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</si>
  <si>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</si>
  <si>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</si>
  <si>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</si>
  <si>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</si>
  <si>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</si>
  <si>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</si>
  <si>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</si>
  <si>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</si>
  <si>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</si>
  <si>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</si>
  <si>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</si>
  <si>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</si>
  <si>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</si>
  <si>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</si>
  <si>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</si>
  <si>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</si>
  <si>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</si>
  <si>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</si>
  <si>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</si>
  <si>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</si>
  <si>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</si>
  <si>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</si>
  <si>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</si>
  <si>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</si>
  <si>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</si>
  <si>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</si>
  <si>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</si>
  <si>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</si>
  <si>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</si>
  <si>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</si>
  <si>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</si>
  <si>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</si>
  <si>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</si>
  <si>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</si>
  <si>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</si>
  <si>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</si>
  <si>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</si>
  <si>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</si>
  <si>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</si>
  <si>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</si>
  <si>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</si>
  <si>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</si>
  <si>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</si>
  <si>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</si>
  <si>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</si>
  <si>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</si>
  <si>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</si>
  <si>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</si>
  <si>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</si>
  <si>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</si>
  <si>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</si>
  <si>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</si>
  <si>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</si>
  <si>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</si>
  <si>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</si>
  <si>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</si>
  <si>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</si>
  <si>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</si>
  <si>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</si>
  <si>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</si>
  <si>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</si>
  <si>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</si>
  <si>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</si>
  <si>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</si>
  <si>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</si>
  <si>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</si>
  <si>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</si>
  <si>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</si>
  <si>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</si>
  <si>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</si>
  <si>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</si>
  <si>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</si>
  <si>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</si>
  <si>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</si>
  <si>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</si>
  <si>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</si>
  <si>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</si>
  <si>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</si>
  <si>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</si>
  <si>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</si>
  <si>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</si>
  <si>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</si>
  <si>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</si>
  <si>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</si>
  <si>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</si>
  <si>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</si>
  <si>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</si>
  <si>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</si>
  <si>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</si>
  <si>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</si>
  <si>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</si>
  <si>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</si>
  <si>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</si>
  <si>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</si>
  <si>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</si>
  <si>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</si>
  <si>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</si>
  <si>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</si>
  <si>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</si>
  <si>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</si>
  <si>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</si>
  <si>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</si>
  <si>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</si>
  <si>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</si>
  <si>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</si>
  <si>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</si>
  <si>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</si>
  <si>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</si>
  <si>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</si>
  <si>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</si>
  <si>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</si>
  <si>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</si>
  <si>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</si>
  <si>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</si>
  <si>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</si>
  <si>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</si>
  <si>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</si>
  <si>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</si>
  <si>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</si>
  <si>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</si>
  <si>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</si>
  <si>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</si>
  <si>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</si>
  <si>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</si>
  <si>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</si>
  <si>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</si>
  <si>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</si>
  <si>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</si>
  <si>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</si>
  <si>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</si>
  <si>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</si>
  <si>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</si>
  <si>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</si>
  <si>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</si>
  <si>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</si>
  <si>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</si>
  <si>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</si>
  <si>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</si>
  <si>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</si>
  <si>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</si>
  <si>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</si>
  <si>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</si>
  <si>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</si>
  <si>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</si>
  <si>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</si>
  <si>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</si>
  <si>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</si>
  <si>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</si>
  <si>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</si>
  <si>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</si>
  <si>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</si>
  <si>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</si>
  <si>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</si>
  <si>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</si>
  <si>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</si>
  <si>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</si>
  <si>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</si>
  <si>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</si>
  <si>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</si>
  <si>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</si>
  <si>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</si>
  <si>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</si>
  <si>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</si>
  <si>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</si>
  <si>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</si>
  <si>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</si>
  <si>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</si>
  <si>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</si>
  <si>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</si>
  <si>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</si>
  <si>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</si>
  <si>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</si>
  <si>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</si>
  <si>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</si>
  <si>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</si>
  <si>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</si>
  <si>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</si>
  <si>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</si>
  <si>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</si>
  <si>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</si>
  <si>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</si>
  <si>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</si>
  <si>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</si>
  <si>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</si>
  <si>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</si>
  <si>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</si>
  <si>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</si>
  <si>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</si>
  <si>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</si>
  <si>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</si>
  <si>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</si>
  <si>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</si>
  <si>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</si>
  <si>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</si>
  <si>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</si>
  <si>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</si>
  <si>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</si>
  <si>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</si>
  <si>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</si>
  <si>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</si>
  <si>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</si>
  <si>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</si>
  <si>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</si>
  <si>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</si>
  <si>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</si>
  <si>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</si>
  <si>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</si>
  <si>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</si>
  <si>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</si>
  <si>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</si>
  <si>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</si>
  <si>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</si>
  <si>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</si>
  <si>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</si>
  <si>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</si>
  <si>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</si>
  <si>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</si>
  <si>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</si>
  <si>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</si>
  <si>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</si>
  <si>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</si>
  <si>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</si>
  <si>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</si>
  <si>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</si>
  <si>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</si>
  <si>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</si>
  <si>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</si>
  <si>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</si>
  <si>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</si>
  <si>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</si>
  <si>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</si>
  <si>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</si>
  <si>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</si>
  <si>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</si>
  <si>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</si>
  <si>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</si>
  <si>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</si>
  <si>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</si>
  <si>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</si>
  <si>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</si>
  <si>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</si>
  <si>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</si>
  <si>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</si>
  <si>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</si>
  <si>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</si>
  <si>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</si>
  <si>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</si>
  <si>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</si>
  <si>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</si>
  <si>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</si>
  <si>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</si>
  <si>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</si>
  <si>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</si>
  <si>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</si>
  <si>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</si>
  <si>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</si>
  <si>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</si>
  <si>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</si>
  <si>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</si>
  <si>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</si>
  <si>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</si>
  <si>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</si>
  <si>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</si>
  <si>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</si>
  <si>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</si>
  <si>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</si>
  <si>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</si>
  <si>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</si>
  <si>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</si>
  <si>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</si>
  <si>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</si>
  <si>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</si>
  <si>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</si>
  <si>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</si>
  <si>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</si>
  <si>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</si>
  <si>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</si>
  <si>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</si>
  <si>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</si>
  <si>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</si>
  <si>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</si>
  <si>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</si>
  <si>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</si>
  <si>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</si>
  <si>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</si>
  <si>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</si>
  <si>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</si>
  <si>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</si>
  <si>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</si>
  <si>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</si>
  <si>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</si>
  <si>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</si>
  <si>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</si>
  <si>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</si>
  <si>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</si>
  <si>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</si>
  <si>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</si>
  <si>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</si>
  <si>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</si>
  <si>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</si>
  <si>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</si>
  <si>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</si>
  <si>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</si>
  <si>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</si>
  <si>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</si>
  <si>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</si>
  <si>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</si>
  <si>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</si>
  <si>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</si>
  <si>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</si>
  <si>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</si>
  <si>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</si>
  <si>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</si>
  <si>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</si>
  <si>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</si>
  <si>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</si>
  <si>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</si>
  <si>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</si>
  <si>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</si>
  <si>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</si>
  <si>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</si>
  <si>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</si>
  <si>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</si>
  <si>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</si>
  <si>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</si>
  <si>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</si>
  <si>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</si>
  <si>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</si>
  <si>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</si>
  <si>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</si>
  <si>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</si>
  <si>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</si>
  <si>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</si>
  <si>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</si>
  <si>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</si>
  <si>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</si>
  <si>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</si>
  <si>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</si>
  <si>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</si>
  <si>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</si>
  <si>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</si>
  <si>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</si>
  <si>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</si>
  <si>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</si>
  <si>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</si>
  <si>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</si>
  <si>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</si>
  <si>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</si>
  <si>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</si>
  <si>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</si>
  <si>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</si>
  <si>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</si>
  <si>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</si>
  <si>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</si>
  <si>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</si>
  <si>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</si>
  <si>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</si>
  <si>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</si>
  <si>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</si>
  <si>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</si>
  <si>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</si>
  <si>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</si>
  <si>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</si>
  <si>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</si>
  <si>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</si>
  <si>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</si>
  <si>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</si>
  <si>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</si>
  <si>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</si>
  <si>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</si>
  <si>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</si>
  <si>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</si>
  <si>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</si>
  <si>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</si>
  <si>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</si>
  <si>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</si>
  <si>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</si>
  <si>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</si>
  <si>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</si>
  <si>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</si>
  <si>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</si>
  <si>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</si>
  <si>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</si>
  <si>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</si>
  <si>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</si>
  <si>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</si>
  <si>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</si>
  <si>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</si>
  <si>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</si>
  <si>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</si>
  <si>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</si>
  <si>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</si>
  <si>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</si>
  <si>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</si>
  <si>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</si>
  <si>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</si>
  <si>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</si>
  <si>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</si>
  <si>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</si>
  <si>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</si>
  <si>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</si>
  <si>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</si>
  <si>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</si>
  <si>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</si>
  <si>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</si>
  <si>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</si>
  <si>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</si>
  <si>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</si>
  <si>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</si>
  <si>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</si>
  <si>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</si>
  <si>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</si>
  <si>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</si>
  <si>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</si>
  <si>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</si>
  <si>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</si>
  <si>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</si>
  <si>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</si>
  <si>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</si>
  <si>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</si>
  <si>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</si>
  <si>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</si>
  <si>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</si>
  <si>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</si>
  <si>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</si>
  <si>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</si>
  <si>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</si>
  <si>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</si>
  <si>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</si>
  <si>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</si>
  <si>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</si>
  <si>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</si>
  <si>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</si>
  <si>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</si>
  <si>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</si>
  <si>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</si>
  <si>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</si>
  <si>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</si>
  <si>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</si>
  <si>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</si>
  <si>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</si>
  <si>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</si>
  <si>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</si>
  <si>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</si>
  <si>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</si>
  <si>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</si>
  <si>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</si>
  <si>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</si>
  <si>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</si>
  <si>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</si>
  <si>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</si>
  <si>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</si>
  <si>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</si>
  <si>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</si>
  <si>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</si>
  <si>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</si>
  <si>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</si>
  <si>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</si>
  <si>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</si>
  <si>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</si>
  <si>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</si>
  <si>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</si>
  <si>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</si>
  <si>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</si>
  <si>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</si>
  <si>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</si>
  <si>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</si>
  <si>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</si>
  <si>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</si>
  <si>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</si>
  <si>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</si>
  <si>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</si>
  <si>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</si>
  <si>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</si>
  <si>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</si>
  <si>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</si>
  <si>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</si>
  <si>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</si>
  <si>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</si>
  <si>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</si>
  <si>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</si>
  <si>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</si>
  <si>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</si>
  <si>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</si>
  <si>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</si>
  <si>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</si>
  <si>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</si>
  <si>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</si>
  <si>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</si>
  <si>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</si>
  <si>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</si>
  <si>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</si>
  <si>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</si>
  <si>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</si>
  <si>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</si>
  <si>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</si>
  <si>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</si>
  <si>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</si>
  <si>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</si>
  <si>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</si>
  <si>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</si>
  <si>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</si>
  <si>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</si>
  <si>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</si>
  <si>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</si>
  <si>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</si>
  <si>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</si>
  <si>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</si>
  <si>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</si>
  <si>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</si>
  <si>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</si>
  <si>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</si>
  <si>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</si>
  <si>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</si>
  <si>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</si>
  <si>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</si>
  <si>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</si>
  <si>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</si>
  <si>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</si>
  <si>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</si>
  <si>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</si>
  <si>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</si>
  <si>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</si>
  <si>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</si>
  <si>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</si>
  <si>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</si>
  <si>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</si>
  <si>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</si>
  <si>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</si>
  <si>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</si>
  <si>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</si>
  <si>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</si>
  <si>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</si>
  <si>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</si>
  <si>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</si>
  <si>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</si>
  <si>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</si>
  <si>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</si>
  <si>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</si>
  <si>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</si>
  <si>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</si>
  <si>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</si>
  <si>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</si>
  <si>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</si>
  <si>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</si>
  <si>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</si>
  <si>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</si>
  <si>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</si>
  <si>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</si>
  <si>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</si>
  <si>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</si>
  <si>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</si>
  <si>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</si>
  <si>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</si>
  <si>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</si>
  <si>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</si>
  <si>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</si>
  <si>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</si>
  <si>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</si>
  <si>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</si>
  <si>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</si>
  <si>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</si>
  <si>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</si>
  <si>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</si>
  <si>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</si>
  <si>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</si>
  <si>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</si>
  <si>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</si>
  <si>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</si>
  <si>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</si>
  <si>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</si>
  <si>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</si>
  <si>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</si>
  <si>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</si>
  <si>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</si>
  <si>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</si>
  <si>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</si>
  <si>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</si>
  <si>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</si>
  <si>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</si>
  <si>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</si>
  <si>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</si>
  <si>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</si>
  <si>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</si>
  <si>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</si>
  <si>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</si>
  <si>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</si>
  <si>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</si>
  <si>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</si>
  <si>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</si>
  <si>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</si>
  <si>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</si>
  <si>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</si>
  <si>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</si>
  <si>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</si>
  <si>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</si>
  <si>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</si>
  <si>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</si>
  <si>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</si>
  <si>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</si>
  <si>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</si>
  <si>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</si>
  <si>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</si>
  <si>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</si>
  <si>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</si>
  <si>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</si>
  <si>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</si>
  <si>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</si>
  <si>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</si>
  <si>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</si>
  <si>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</si>
  <si>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</si>
  <si>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</si>
  <si>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</si>
  <si>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</si>
  <si>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</si>
  <si>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</si>
  <si>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</si>
  <si>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</si>
  <si>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</si>
  <si>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</si>
  <si>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</si>
  <si>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</si>
  <si>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</si>
  <si>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</si>
  <si>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</si>
  <si>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</si>
  <si>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</si>
  <si>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</si>
  <si>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</si>
  <si>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</si>
  <si>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</si>
  <si>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</si>
  <si>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</si>
  <si>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</si>
  <si>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</si>
  <si>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</si>
  <si>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</si>
  <si>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</si>
  <si>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</si>
  <si>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</si>
  <si>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</si>
  <si>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</si>
  <si>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</si>
  <si>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</si>
  <si>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</si>
  <si>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</si>
  <si>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</si>
  <si>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</si>
  <si>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</si>
  <si>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</si>
  <si>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</si>
  <si>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</si>
  <si>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</si>
  <si>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</si>
  <si>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</si>
  <si>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</si>
  <si>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</si>
  <si>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</si>
  <si>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</si>
  <si>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</si>
  <si>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</si>
  <si>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</si>
  <si>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</si>
  <si>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</si>
  <si>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</si>
  <si>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</si>
  <si>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</si>
  <si>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</si>
  <si>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</si>
  <si>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</si>
  <si>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</si>
  <si>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</si>
  <si>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</si>
  <si>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</si>
  <si>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</si>
  <si>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</si>
  <si>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</si>
  <si>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</si>
  <si>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</si>
  <si>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</si>
  <si>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</si>
  <si>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</si>
  <si>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</si>
  <si>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</si>
  <si>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</si>
  <si>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</si>
  <si>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</si>
  <si>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</si>
  <si>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</si>
  <si>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</si>
  <si>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</si>
  <si>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</si>
  <si>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</si>
  <si>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</si>
  <si>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</si>
  <si>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</si>
  <si>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</si>
  <si>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</si>
  <si>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</si>
  <si>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</si>
  <si>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</si>
  <si>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</si>
  <si>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</si>
  <si>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</si>
  <si>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</si>
  <si>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</si>
  <si>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</si>
  <si>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</si>
  <si>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</si>
  <si>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</si>
  <si>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</si>
  <si>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</si>
  <si>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</si>
  <si>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</si>
  <si>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</si>
  <si>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</si>
  <si>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</si>
  <si>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</si>
  <si>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</si>
  <si>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</si>
  <si>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</si>
  <si>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</si>
  <si>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</si>
  <si>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</si>
  <si>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</si>
  <si>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</si>
  <si>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</si>
  <si>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</si>
  <si>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</si>
  <si>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</si>
  <si>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</si>
  <si>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</si>
  <si>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</si>
  <si>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</si>
  <si>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</si>
  <si>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</si>
  <si>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</si>
  <si>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</si>
  <si>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</si>
  <si>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</si>
  <si>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</si>
  <si>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</si>
  <si>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</si>
  <si>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</si>
  <si>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</si>
  <si>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</si>
  <si>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</si>
  <si>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</si>
  <si>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</si>
  <si>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</si>
  <si>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</si>
  <si>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</si>
  <si>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</si>
  <si>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</si>
  <si>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</si>
  <si>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</si>
  <si>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</si>
  <si>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</si>
  <si>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</si>
  <si>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</si>
  <si>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</si>
  <si>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</si>
  <si>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</si>
  <si>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</si>
  <si>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</si>
  <si>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</si>
  <si>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</si>
  <si>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</si>
  <si>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</si>
  <si>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</si>
  <si>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</si>
  <si>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</si>
  <si>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</si>
  <si>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</si>
  <si>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</si>
  <si>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</si>
  <si>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</si>
  <si>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</si>
  <si>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</si>
  <si>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</si>
  <si>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</si>
  <si>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</si>
  <si>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</si>
  <si>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</si>
  <si>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</si>
  <si>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</si>
  <si>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</si>
  <si>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</si>
  <si>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</si>
  <si>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</si>
  <si>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</si>
  <si>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</si>
  <si>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</si>
  <si>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</si>
  <si>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</si>
  <si>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</si>
  <si>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</si>
  <si>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</si>
  <si>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</si>
  <si>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</si>
  <si>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</si>
  <si>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</si>
  <si>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</si>
  <si>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</si>
  <si>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</si>
  <si>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</si>
  <si>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</si>
  <si>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</si>
  <si>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</si>
  <si>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</si>
  <si>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</si>
  <si>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</si>
  <si>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</si>
  <si>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</si>
  <si>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</si>
  <si>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</si>
  <si>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</si>
  <si>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</si>
  <si>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</si>
  <si>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</si>
  <si>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</si>
  <si>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</si>
  <si>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</si>
  <si>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</si>
  <si>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</si>
  <si>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</si>
  <si>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</si>
  <si>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</si>
  <si>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</si>
  <si>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</si>
  <si>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</si>
  <si>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</si>
  <si>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</si>
  <si>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</si>
  <si>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</si>
  <si>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</si>
  <si>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</si>
  <si>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</si>
  <si>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</si>
  <si>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</si>
  <si>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</si>
  <si>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</si>
  <si>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</si>
  <si>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</si>
  <si>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</si>
  <si>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</si>
  <si>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</si>
  <si>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</si>
  <si>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</si>
  <si>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</si>
  <si>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</si>
  <si>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</si>
  <si>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</si>
  <si>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</si>
  <si>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</si>
  <si>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</si>
  <si>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</si>
  <si>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</si>
  <si>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</si>
  <si>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</si>
  <si>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</si>
  <si>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</si>
  <si>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</si>
  <si>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</si>
  <si>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</si>
  <si>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</si>
  <si>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</si>
  <si>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</si>
  <si>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</si>
  <si>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</si>
  <si>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</si>
  <si>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</si>
  <si>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</si>
  <si>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</si>
  <si>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</si>
  <si>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</si>
  <si>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</si>
  <si>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</si>
  <si>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</si>
  <si>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</si>
  <si>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</si>
  <si>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</si>
  <si>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</si>
  <si>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</si>
  <si>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</si>
  <si>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</si>
  <si>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</si>
  <si>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</si>
  <si>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</si>
  <si>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</si>
  <si>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</si>
  <si>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</si>
  <si>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</si>
  <si>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</si>
  <si>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</si>
  <si>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</si>
  <si>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</si>
  <si>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</si>
  <si>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</si>
  <si>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</si>
  <si>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</si>
  <si>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</si>
  <si>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</si>
  <si>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</si>
  <si>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</si>
  <si>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</si>
  <si>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</si>
  <si>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</si>
  <si>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</si>
  <si>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</si>
  <si>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</si>
  <si>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</si>
  <si>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</si>
  <si>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</si>
  <si>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</si>
  <si>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</si>
  <si>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</si>
  <si>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</si>
  <si>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</si>
  <si>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</si>
  <si>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</si>
  <si>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</si>
  <si>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</si>
  <si>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</si>
  <si>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</si>
  <si>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</si>
  <si>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</si>
  <si>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</si>
  <si>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</si>
  <si>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</si>
  <si>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</si>
  <si>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</si>
  <si>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</si>
  <si>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</si>
  <si>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</si>
  <si>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</si>
  <si>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</si>
  <si>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</si>
  <si>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</si>
  <si>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</si>
  <si>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</si>
  <si>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</si>
  <si>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</si>
  <si>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</si>
  <si>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</si>
  <si>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</si>
  <si>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</si>
  <si>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</si>
  <si>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</si>
  <si>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</si>
  <si>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</si>
  <si>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</si>
  <si>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</si>
  <si>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</si>
  <si>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</si>
  <si>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</si>
  <si>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</si>
  <si>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</si>
  <si>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</si>
  <si>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</si>
  <si>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</si>
  <si>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</si>
  <si>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</si>
  <si>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</si>
  <si>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</si>
  <si>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</si>
  <si>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</si>
  <si>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</si>
  <si>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</si>
  <si>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</si>
  <si>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</si>
  <si>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</si>
  <si>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</si>
  <si>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</si>
  <si>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</si>
  <si>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</si>
  <si>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</si>
  <si>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</si>
  <si>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</si>
  <si>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</si>
  <si>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</si>
  <si>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</si>
  <si>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</si>
  <si>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</si>
  <si>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</si>
  <si>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</si>
  <si>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</si>
  <si>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</si>
  <si>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</si>
  <si>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</si>
  <si>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</si>
  <si>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</si>
  <si>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</si>
  <si>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</si>
  <si>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</si>
  <si>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</si>
  <si>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</si>
  <si>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</si>
  <si>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</si>
  <si>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</si>
  <si>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</si>
  <si>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</si>
  <si>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</si>
  <si>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</si>
  <si>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</si>
  <si>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</si>
  <si>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</si>
  <si>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</si>
  <si>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</si>
  <si>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</si>
  <si>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</si>
  <si>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</si>
  <si>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</si>
  <si>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</si>
  <si>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</si>
  <si>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</si>
  <si>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</si>
  <si>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</si>
  <si>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</si>
  <si>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</si>
  <si>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</si>
  <si>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</si>
  <si>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</si>
  <si>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</si>
  <si>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</si>
  <si>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</si>
  <si>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</si>
  <si>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</si>
  <si>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</si>
  <si>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</si>
  <si>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</si>
  <si>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</si>
  <si>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</si>
  <si>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</si>
  <si>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</si>
  <si>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</si>
  <si>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</si>
  <si>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</si>
  <si>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</si>
  <si>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</si>
  <si>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</si>
  <si>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</si>
  <si>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</si>
  <si>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</si>
  <si>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</si>
  <si>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</si>
  <si>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</si>
  <si>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</si>
  <si>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</si>
  <si>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</si>
  <si>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</si>
  <si>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</si>
  <si>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</si>
  <si>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</si>
  <si>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</si>
  <si>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</si>
  <si>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</si>
  <si>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</si>
  <si>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</si>
  <si>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</si>
  <si>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</si>
  <si>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</si>
  <si>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</si>
  <si>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</si>
  <si>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</si>
  <si>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</si>
  <si>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</si>
  <si>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</si>
  <si>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</si>
  <si>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</si>
  <si>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</si>
  <si>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</si>
  <si>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</si>
  <si>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</si>
  <si>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</si>
  <si>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</si>
  <si>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</si>
  <si>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</si>
  <si>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</si>
  <si>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</si>
  <si>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</si>
  <si>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</si>
  <si>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</si>
  <si>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</si>
  <si>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</si>
  <si>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</si>
  <si>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</si>
  <si>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</si>
  <si>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</si>
  <si>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</si>
  <si>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</si>
  <si>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</si>
  <si>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</si>
  <si>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</si>
  <si>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</si>
  <si>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</si>
  <si>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</si>
  <si>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</si>
  <si>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</si>
  <si>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</si>
  <si>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</si>
  <si>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</si>
  <si>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</si>
  <si>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</si>
  <si>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</si>
  <si>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</si>
  <si>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</si>
  <si>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</si>
  <si>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</si>
  <si>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</si>
  <si>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</si>
  <si>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</si>
  <si>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</si>
  <si>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</si>
  <si>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</si>
  <si>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</si>
  <si>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</si>
  <si>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</si>
  <si>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</si>
  <si>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</si>
  <si>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</si>
  <si>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</si>
  <si>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</si>
  <si>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</si>
  <si>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</si>
  <si>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</si>
  <si>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</si>
  <si>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</si>
  <si>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</si>
  <si>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</si>
  <si>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</si>
  <si>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</si>
  <si>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</si>
  <si>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</si>
  <si>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</si>
  <si>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</si>
  <si>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</si>
  <si>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</si>
  <si>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</si>
  <si>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</si>
  <si>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</si>
  <si>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</si>
  <si>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</si>
  <si>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</si>
  <si>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</si>
  <si>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</si>
  <si>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</si>
  <si>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</si>
  <si>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</si>
  <si>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</si>
  <si>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</si>
  <si>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</si>
  <si>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</si>
  <si>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</si>
  <si>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</si>
  <si>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</si>
  <si>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</si>
  <si>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</si>
  <si>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</si>
  <si>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</si>
  <si>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</si>
  <si>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</si>
  <si>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</si>
  <si>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</si>
  <si>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</si>
  <si>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</si>
  <si>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</si>
  <si>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</si>
  <si>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</si>
  <si>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</si>
  <si>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</si>
  <si>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</si>
  <si>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</si>
  <si>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</si>
  <si>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</si>
  <si>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</si>
  <si>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</si>
  <si>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</si>
  <si>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</si>
  <si>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</si>
  <si>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</si>
  <si>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</si>
  <si>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</si>
  <si>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</si>
  <si>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</si>
  <si>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</si>
  <si>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</si>
  <si>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</si>
  <si>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</si>
  <si>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</si>
  <si>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</si>
  <si>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</si>
  <si>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</si>
  <si>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</si>
  <si>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</si>
  <si>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</si>
  <si>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</si>
  <si>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</si>
  <si>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</si>
  <si>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</si>
  <si>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</si>
  <si>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</si>
  <si>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</si>
  <si>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</si>
  <si>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</si>
  <si>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</si>
  <si>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</si>
  <si>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</si>
  <si>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</si>
  <si>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</si>
  <si>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</si>
  <si>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</si>
  <si>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</si>
  <si>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</si>
  <si>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</si>
  <si>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</si>
  <si>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</si>
  <si>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</si>
  <si>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</si>
  <si>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</si>
  <si>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</si>
  <si>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</si>
  <si>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</si>
  <si>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</si>
  <si>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</si>
  <si>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</si>
  <si>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</si>
  <si>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</si>
  <si>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</si>
  <si>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</si>
  <si>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</si>
  <si>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</si>
  <si>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</si>
  <si>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</si>
  <si>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</si>
  <si>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</si>
  <si>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</si>
  <si>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</si>
  <si>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</si>
  <si>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</si>
  <si>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</si>
  <si>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</si>
  <si>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</si>
  <si>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</si>
  <si>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</si>
  <si>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</si>
  <si>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</si>
  <si>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</si>
  <si>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</si>
  <si>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</si>
  <si>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</si>
  <si>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</si>
  <si>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</si>
  <si>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</si>
  <si>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</si>
  <si>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</si>
  <si>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</si>
  <si>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</si>
  <si>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</si>
  <si>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</si>
  <si>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</si>
  <si>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</si>
  <si>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</si>
  <si>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</si>
  <si>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</si>
  <si>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</si>
  <si>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</si>
  <si>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</si>
  <si>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</si>
  <si>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</si>
  <si>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</si>
  <si>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</si>
  <si>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</si>
  <si>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</si>
  <si>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</si>
  <si>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</si>
  <si>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</si>
  <si>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</si>
  <si>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</si>
  <si>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</si>
  <si>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</si>
  <si>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</si>
  <si>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</si>
  <si>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</si>
  <si>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</si>
  <si>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</si>
  <si>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</si>
  <si>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</si>
  <si>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</si>
  <si>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</si>
  <si>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</si>
  <si>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</si>
  <si>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</si>
  <si>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</si>
  <si>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</si>
  <si>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</si>
  <si>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</si>
  <si>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</si>
  <si>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</si>
  <si>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</si>
  <si>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</si>
  <si>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</si>
  <si>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</si>
  <si>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</si>
  <si>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</si>
  <si>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</si>
  <si>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</si>
  <si>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</si>
  <si>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</si>
  <si>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</si>
  <si>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</si>
  <si>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</si>
  <si>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</si>
  <si>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</si>
  <si>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</si>
  <si>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</si>
  <si>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</si>
  <si>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</si>
  <si>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</si>
  <si>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</si>
  <si>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</si>
  <si>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</si>
  <si>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</si>
  <si>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</si>
  <si>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</si>
  <si>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</si>
  <si>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</si>
  <si>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</si>
  <si>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</si>
  <si>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</si>
  <si>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</si>
  <si>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</si>
  <si>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</si>
  <si>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</si>
  <si>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</si>
  <si>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</si>
  <si>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</si>
  <si>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</si>
  <si>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</si>
  <si>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</si>
  <si>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</si>
  <si>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</si>
  <si>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</si>
  <si>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</si>
  <si>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</si>
  <si>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</si>
  <si>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</si>
  <si>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</si>
  <si>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</si>
  <si>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</si>
  <si>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</si>
  <si>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</si>
  <si>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</si>
  <si>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</si>
  <si>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</si>
  <si>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</si>
  <si>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</si>
  <si>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</si>
  <si>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</si>
  <si>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</si>
  <si>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</si>
  <si>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</si>
  <si>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</si>
  <si>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</si>
  <si>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</si>
  <si>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</si>
  <si>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</si>
  <si>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</si>
  <si>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</si>
  <si>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</si>
  <si>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</si>
  <si>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</si>
  <si>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</si>
  <si>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</si>
  <si>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</si>
  <si>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</si>
  <si>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</si>
  <si>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</si>
  <si>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</si>
  <si>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</si>
  <si>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</si>
  <si>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</si>
  <si>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</si>
  <si>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</si>
  <si>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</si>
  <si>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</si>
  <si>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</si>
  <si>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</si>
  <si>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</si>
  <si>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</si>
  <si>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</si>
  <si>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</si>
  <si>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</si>
  <si>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</si>
  <si>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</si>
  <si>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</si>
  <si>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</si>
  <si>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</si>
  <si>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</si>
  <si>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</si>
  <si>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</si>
  <si>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</si>
  <si>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</si>
  <si>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</si>
  <si>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</si>
  <si>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</si>
  <si>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</si>
  <si>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</si>
  <si>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</si>
  <si>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</si>
  <si>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</si>
  <si>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</si>
  <si>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</si>
  <si>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</si>
  <si>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</si>
  <si>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</si>
  <si>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</si>
  <si>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</si>
  <si>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</si>
  <si>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</si>
  <si>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</si>
  <si>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</si>
  <si>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</si>
  <si>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</si>
  <si>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</si>
  <si>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</si>
  <si>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</si>
  <si>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</si>
  <si>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</si>
  <si>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</si>
  <si>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</si>
  <si>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</si>
  <si>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</si>
  <si>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</si>
  <si>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</si>
  <si>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</si>
  <si>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</si>
  <si>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</si>
  <si>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</si>
  <si>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</si>
  <si>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</si>
  <si>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</si>
  <si>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</si>
  <si>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</si>
  <si>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</si>
  <si>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</si>
  <si>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</si>
  <si>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</si>
  <si>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</si>
  <si>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</si>
  <si>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</si>
  <si>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</si>
  <si>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</si>
  <si>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</si>
  <si>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</si>
  <si>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</si>
  <si>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</si>
  <si>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</si>
  <si>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</si>
  <si>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</si>
  <si>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</si>
  <si>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</si>
  <si>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</si>
  <si>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</si>
  <si>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</si>
  <si>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</si>
  <si>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</si>
  <si>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</si>
  <si>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</si>
  <si>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</si>
  <si>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</si>
  <si>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</si>
  <si>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</si>
  <si>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</si>
  <si>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</si>
  <si>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</si>
  <si>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</si>
  <si>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</si>
  <si>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</si>
  <si>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</si>
  <si>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</si>
  <si>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</si>
  <si>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</si>
  <si>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</si>
  <si>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</si>
  <si>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</si>
  <si>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</si>
  <si>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</si>
  <si>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</si>
  <si>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</si>
  <si>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</si>
  <si>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</si>
  <si>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</si>
  <si>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</si>
  <si>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</si>
  <si>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</si>
  <si>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</si>
  <si>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</si>
  <si>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</si>
  <si>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</si>
  <si>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</si>
  <si>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</si>
  <si>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</si>
  <si>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</si>
  <si>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</si>
  <si>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</si>
  <si>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</si>
  <si>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</si>
  <si>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</si>
  <si>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</si>
  <si>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</si>
  <si>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</si>
  <si>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</si>
  <si>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</si>
  <si>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</si>
  <si>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</si>
  <si>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</si>
  <si>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</si>
  <si>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</si>
  <si>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</si>
  <si>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</si>
  <si>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</si>
  <si>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</si>
  <si>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</si>
  <si>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</si>
  <si>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</si>
  <si>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</si>
  <si>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</si>
  <si>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</si>
  <si>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</si>
  <si>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</si>
  <si>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</si>
  <si>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</si>
  <si>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</si>
  <si>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</si>
  <si>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</si>
  <si>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</si>
  <si>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</si>
  <si>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</si>
  <si>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</si>
  <si>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</si>
  <si>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</si>
  <si>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</si>
  <si>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</si>
  <si>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</si>
  <si>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</si>
  <si>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</si>
  <si>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</si>
  <si>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</si>
  <si>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</si>
  <si>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</si>
  <si>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</si>
  <si>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</si>
  <si>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</si>
  <si>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</si>
  <si>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</si>
  <si>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</si>
  <si>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</si>
  <si>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</si>
  <si>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</si>
  <si>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</si>
  <si>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</si>
  <si>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</si>
  <si>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</si>
  <si>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</si>
  <si>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</si>
  <si>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</si>
  <si>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</si>
  <si>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</si>
  <si>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</si>
  <si>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</si>
  <si>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</si>
  <si>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</si>
  <si>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</si>
  <si>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</si>
  <si>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</si>
  <si>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</si>
  <si>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</si>
  <si>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</si>
  <si>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</si>
  <si>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</si>
  <si>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</si>
  <si>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</si>
  <si>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</si>
  <si>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</si>
  <si>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</si>
  <si>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</si>
  <si>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</si>
  <si>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</si>
  <si>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</si>
  <si>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</si>
  <si>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</si>
  <si>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</si>
  <si>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</si>
  <si>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</si>
  <si>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</si>
  <si>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</si>
  <si>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</si>
  <si>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</si>
  <si>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</si>
  <si>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</si>
  <si>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</si>
  <si>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</si>
  <si>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</si>
  <si>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</si>
  <si>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</si>
  <si>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</si>
  <si>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</si>
  <si>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</si>
  <si>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</si>
  <si>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</si>
  <si>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</si>
  <si>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</si>
  <si>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</si>
  <si>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</si>
  <si>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</si>
  <si>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</si>
  <si>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</si>
  <si>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</si>
  <si>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</si>
  <si>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</si>
  <si>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</si>
  <si>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</si>
  <si>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</si>
  <si>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</si>
  <si>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</si>
  <si>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</si>
  <si>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</si>
  <si>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</si>
  <si>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</si>
  <si>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</si>
  <si>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</si>
  <si>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</si>
  <si>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</si>
  <si>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</si>
  <si>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</si>
  <si>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</si>
  <si>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</si>
  <si>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</si>
  <si>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</si>
  <si>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</si>
  <si>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</si>
  <si>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</si>
  <si>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</si>
  <si>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</si>
  <si>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</si>
  <si>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</si>
  <si>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</si>
  <si>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</si>
  <si>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</si>
  <si>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</si>
  <si>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</si>
  <si>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</si>
  <si>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</si>
  <si>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</si>
  <si>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</si>
  <si>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</si>
  <si>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</si>
  <si>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</si>
  <si>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</si>
  <si>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</si>
  <si>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</si>
  <si>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</si>
  <si>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</si>
  <si>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</si>
  <si>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</si>
  <si>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</si>
  <si>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</si>
  <si>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</si>
  <si>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</si>
  <si>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</si>
  <si>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</si>
  <si>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</si>
  <si>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</si>
  <si>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</si>
  <si>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</si>
  <si>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</si>
  <si>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</si>
  <si>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</si>
  <si>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</si>
  <si>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</si>
  <si>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</si>
  <si>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</si>
  <si>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</si>
  <si>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</si>
  <si>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</si>
  <si>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</si>
  <si>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</si>
  <si>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</si>
  <si>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</si>
  <si>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</si>
  <si>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</si>
  <si>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</si>
  <si>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</si>
  <si>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</si>
  <si>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</si>
  <si>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</si>
  <si>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</si>
  <si>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</si>
  <si>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</si>
  <si>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</si>
  <si>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</si>
  <si>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</si>
  <si>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</si>
  <si>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</si>
  <si>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</si>
  <si>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</si>
  <si>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</si>
  <si>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</si>
  <si>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</si>
  <si>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</si>
  <si>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</si>
  <si>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</si>
  <si>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</si>
  <si>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</si>
  <si>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</si>
  <si>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</si>
  <si>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</si>
  <si>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</si>
  <si>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</si>
  <si>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</si>
  <si>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</si>
  <si>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</si>
  <si>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</si>
  <si>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</si>
  <si>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</si>
  <si>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</si>
  <si>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</si>
  <si>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</si>
  <si>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</si>
  <si>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</si>
  <si>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</si>
  <si>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</si>
  <si>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</si>
  <si>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</si>
  <si>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</si>
  <si>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</si>
  <si>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</si>
  <si>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</si>
  <si>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</si>
  <si>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</si>
  <si>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</si>
  <si>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</si>
  <si>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</si>
  <si>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</si>
  <si>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</si>
  <si>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</si>
  <si>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</si>
  <si>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</si>
  <si>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</si>
  <si>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</si>
  <si>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</si>
  <si>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</si>
  <si>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</si>
  <si>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</si>
  <si>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</si>
  <si>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</si>
  <si>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</si>
  <si>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</si>
  <si>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</si>
  <si>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</si>
  <si>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</si>
  <si>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</si>
  <si>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</si>
  <si>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</si>
  <si>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</si>
  <si>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</si>
  <si>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</si>
  <si>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</si>
  <si>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</si>
  <si>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</si>
  <si>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</si>
  <si>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</si>
  <si>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</si>
  <si>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</si>
  <si>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</si>
  <si>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</si>
  <si>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</si>
  <si>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</si>
  <si>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</si>
  <si>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</si>
  <si>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</si>
  <si>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</si>
  <si>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</si>
  <si>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</si>
  <si>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</si>
  <si>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</si>
  <si>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</si>
  <si>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</si>
  <si>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</si>
  <si>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</si>
  <si>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</si>
  <si>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</si>
  <si>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</si>
  <si>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</si>
  <si>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</si>
  <si>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</si>
  <si>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</si>
  <si>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</si>
  <si>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</si>
  <si>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</si>
  <si>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</si>
  <si>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</si>
  <si>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</si>
  <si>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</si>
  <si>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</si>
  <si>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</si>
  <si>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</si>
  <si>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</si>
  <si>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</si>
  <si>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</si>
  <si>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</si>
  <si>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</si>
  <si>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</si>
  <si>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</si>
  <si>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</si>
  <si>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</si>
  <si>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</si>
  <si>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</si>
  <si>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</si>
  <si>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</si>
  <si>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</si>
  <si>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</si>
  <si>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</si>
  <si>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</si>
  <si>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</si>
  <si>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</si>
  <si>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</si>
  <si>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</si>
  <si>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</si>
  <si>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</si>
  <si>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</si>
  <si>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</si>
  <si>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</si>
  <si>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</si>
  <si>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</si>
  <si>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</si>
  <si>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</si>
  <si>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</si>
  <si>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</si>
  <si>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</si>
  <si>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</si>
  <si>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</si>
  <si>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</si>
  <si>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</si>
  <si>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</si>
  <si>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</si>
  <si>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</si>
  <si>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</si>
  <si>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</si>
  <si>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</si>
  <si>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</si>
  <si>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</si>
  <si>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</si>
  <si>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</si>
  <si>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</si>
  <si>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</si>
  <si>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</si>
  <si>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</si>
  <si>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</si>
  <si>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</si>
  <si>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</si>
  <si>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</si>
  <si>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</si>
  <si>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</si>
  <si>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</si>
  <si>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</si>
  <si>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</si>
  <si>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</si>
  <si>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</si>
  <si>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</si>
  <si>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</si>
  <si>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</si>
  <si>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</si>
  <si>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</si>
  <si>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</si>
  <si>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</si>
  <si>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</si>
  <si>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</si>
  <si>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</si>
  <si>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</si>
  <si>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</si>
  <si>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</si>
  <si>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</si>
  <si>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</si>
  <si>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</si>
  <si>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</si>
  <si>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</si>
  <si>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</si>
  <si>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</si>
  <si>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</si>
  <si>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</si>
  <si>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</si>
  <si>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</si>
  <si>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</si>
  <si>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</si>
  <si>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</si>
  <si>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</si>
  <si>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</si>
  <si>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</si>
  <si>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</si>
  <si>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</si>
  <si>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</si>
  <si>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</si>
  <si>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</si>
  <si>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</si>
  <si>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</si>
  <si>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</si>
  <si>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</si>
  <si>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</si>
  <si>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</si>
  <si>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</si>
  <si>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</si>
  <si>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</si>
  <si>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</si>
  <si>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</si>
  <si>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</si>
  <si>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</si>
  <si>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</si>
  <si>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</si>
  <si>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</si>
  <si>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</si>
  <si>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</si>
  <si>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</si>
  <si>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</si>
  <si>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</si>
  <si>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</si>
  <si>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</si>
  <si>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</si>
  <si>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</si>
  <si>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</si>
  <si>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</si>
  <si>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</si>
  <si>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</si>
  <si>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</si>
  <si>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</si>
  <si>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</si>
  <si>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</si>
  <si>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</si>
  <si>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</si>
  <si>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</si>
  <si>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</si>
  <si>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</si>
  <si>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</si>
  <si>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</si>
  <si>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</si>
  <si>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</si>
  <si>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</si>
  <si>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</si>
  <si>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</si>
  <si>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</si>
  <si>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</si>
  <si>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</si>
  <si>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</si>
  <si>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</si>
  <si>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</si>
  <si>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</si>
  <si>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</si>
  <si>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</si>
  <si>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</si>
  <si>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</si>
  <si>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</si>
  <si>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</si>
  <si>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</si>
  <si>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</si>
  <si>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</si>
  <si>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</si>
  <si>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</si>
  <si>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</si>
  <si>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</si>
  <si>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</si>
  <si>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</si>
  <si>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</si>
  <si>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</si>
  <si>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</si>
  <si>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</si>
  <si>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</si>
  <si>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</si>
  <si>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</si>
  <si>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</si>
  <si>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</si>
  <si>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</si>
  <si>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</si>
  <si>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</si>
  <si>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</si>
  <si>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</si>
  <si>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</si>
  <si>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</si>
  <si>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</si>
  <si>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</si>
  <si>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</si>
  <si>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</si>
  <si>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</si>
  <si>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</si>
  <si>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</si>
  <si>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</si>
  <si>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</si>
  <si>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</si>
  <si>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</si>
  <si>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</si>
  <si>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</si>
  <si>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</si>
  <si>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</si>
  <si>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</si>
  <si>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</si>
  <si>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</si>
  <si>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</si>
  <si>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</si>
  <si>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</si>
  <si>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</si>
  <si>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</si>
  <si>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</si>
  <si>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</si>
  <si>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</si>
  <si>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</si>
  <si>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</si>
  <si>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</si>
  <si>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</si>
  <si>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</si>
  <si>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</si>
  <si>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</si>
  <si>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</si>
  <si>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</si>
  <si>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</si>
  <si>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</si>
  <si>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</si>
  <si>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</si>
  <si>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</si>
  <si>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</si>
  <si>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</si>
  <si>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</si>
  <si>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</si>
  <si>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</si>
  <si>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</si>
  <si>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</si>
  <si>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</si>
  <si>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</si>
  <si>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</si>
  <si>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</si>
  <si>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</si>
  <si>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</si>
  <si>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</si>
  <si>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</si>
  <si>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</si>
  <si>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</si>
  <si>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</si>
  <si>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</si>
  <si>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</si>
  <si>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</si>
  <si>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</si>
  <si>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</si>
  <si>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</si>
  <si>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</si>
  <si>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</si>
  <si>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</si>
  <si>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</si>
  <si>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</si>
  <si>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</si>
  <si>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</si>
  <si>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</si>
  <si>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</si>
  <si>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</si>
  <si>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</si>
  <si>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</si>
  <si>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</si>
  <si>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</si>
  <si>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</si>
  <si>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</si>
  <si>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</si>
  <si>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</si>
  <si>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</si>
  <si>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</si>
  <si>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</si>
  <si>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</si>
  <si>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</si>
  <si>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</si>
  <si>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</si>
  <si>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</si>
  <si>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</si>
  <si>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</si>
  <si>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</si>
  <si>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</si>
  <si>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</si>
  <si>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</si>
  <si>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</si>
  <si>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</si>
  <si>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</si>
  <si>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</si>
  <si>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</si>
  <si>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</si>
  <si>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</si>
  <si>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</si>
  <si>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</si>
  <si>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</si>
  <si>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</si>
  <si>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</si>
  <si>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</si>
  <si>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</si>
  <si>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</si>
  <si>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</si>
  <si>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</si>
  <si>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</si>
  <si>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</si>
  <si>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</si>
  <si>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</si>
  <si>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</si>
  <si>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</si>
  <si>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</si>
  <si>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</si>
  <si>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</si>
  <si>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</si>
  <si>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</si>
  <si>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</si>
  <si>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</si>
  <si>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</si>
  <si>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</si>
  <si>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</si>
  <si>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</si>
  <si>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</si>
  <si>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</si>
  <si>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</si>
  <si>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</si>
  <si>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</si>
  <si>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</si>
  <si>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</si>
  <si>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</si>
  <si>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</si>
  <si>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</si>
  <si>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</si>
  <si>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</si>
  <si>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</si>
  <si>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</si>
  <si>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</si>
  <si>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</si>
  <si>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</si>
  <si>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</si>
  <si>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</si>
  <si>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</si>
  <si>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</si>
  <si>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</si>
  <si>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</si>
  <si>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</si>
  <si>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</si>
  <si>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</si>
  <si>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</si>
  <si>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</si>
  <si>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</si>
  <si>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</si>
  <si>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</si>
  <si>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</si>
  <si>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</si>
  <si>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</si>
  <si>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</si>
  <si>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</si>
  <si>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</si>
  <si>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</si>
  <si>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</si>
  <si>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</si>
  <si>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</si>
  <si>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</si>
  <si>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</si>
  <si>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</si>
  <si>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</si>
  <si>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</si>
  <si>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</si>
  <si>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</si>
  <si>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</si>
  <si>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</si>
  <si>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</si>
  <si>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</si>
  <si>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</si>
  <si>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</si>
  <si>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</si>
  <si>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</si>
  <si>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</si>
  <si>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</si>
  <si>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</si>
  <si>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</si>
  <si>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</si>
  <si>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</si>
  <si>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</si>
  <si>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</si>
  <si>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</si>
  <si>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</si>
  <si>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</si>
  <si>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</si>
  <si>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</si>
  <si>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</si>
  <si>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</si>
  <si>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</si>
  <si>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</si>
  <si>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</si>
  <si>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</si>
  <si>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</si>
  <si>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</si>
  <si>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</si>
  <si>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</si>
  <si>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</si>
  <si>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</si>
  <si>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</si>
  <si>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</si>
  <si>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</si>
  <si>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</si>
  <si>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</si>
  <si>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</si>
  <si>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</si>
  <si>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</si>
  <si>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</si>
  <si>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</si>
  <si>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</si>
  <si>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</si>
  <si>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</si>
  <si>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</si>
  <si>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</si>
  <si>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</si>
  <si>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</si>
  <si>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</si>
  <si>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</si>
  <si>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</si>
  <si>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</si>
  <si>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</si>
  <si>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</si>
  <si>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</si>
  <si>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</si>
  <si>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</si>
  <si>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</si>
  <si>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</si>
  <si>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</si>
  <si>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</si>
  <si>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</si>
  <si>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</si>
  <si>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</si>
  <si>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</si>
  <si>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</si>
  <si>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</si>
  <si>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</si>
  <si>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</si>
  <si>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</si>
  <si>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</si>
  <si>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</si>
  <si>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</si>
  <si>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</si>
  <si>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</si>
  <si>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</si>
  <si>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</si>
  <si>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</si>
  <si>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</si>
  <si>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</si>
  <si>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</t>
  </si>
  <si>
    <t>Median</t>
  </si>
  <si>
    <t>Minimun</t>
  </si>
  <si>
    <t>Maximum</t>
  </si>
  <si>
    <t>Variance</t>
  </si>
  <si>
    <t>Standard Deviation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</si>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</sst>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 tint="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 My Chart_TN.xlsx]category!PivotTable2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99-F54E-BEF4-DF82E17C1739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99-F54E-BEF4-DF82E17C1739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99-F54E-BEF4-DF82E17C1739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99-F54E-BEF4-DF82E17C1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2642304"/>
        <c:axId val="1681947328"/>
      </c:barChart>
      <c:catAx>
        <c:axId val="168264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7328"/>
        <c:crosses val="autoZero"/>
        <c:auto val="1"/>
        <c:lblAlgn val="ctr"/>
        <c:lblOffset val="100"/>
        <c:noMultiLvlLbl val="0"/>
      </c:catAx>
      <c:valAx>
        <c:axId val="168194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64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 My Chart_TN.xlsx]sub-category!PivotTable2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C-7749-99E2-42CD9FDC891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A2B-BB49-BD83-23A72854C48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A2B-BB49-BD83-23A72854C48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A2B-BB49-BD83-23A72854C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2642304"/>
        <c:axId val="1681947328"/>
      </c:barChart>
      <c:catAx>
        <c:axId val="168264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947328"/>
        <c:crosses val="autoZero"/>
        <c:auto val="1"/>
        <c:lblAlgn val="ctr"/>
        <c:lblOffset val="100"/>
        <c:noMultiLvlLbl val="0"/>
      </c:catAx>
      <c:valAx>
        <c:axId val="168194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64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 My Chart_TN.xlsx]date!PivotTable1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38100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5"/>
        <c:spPr>
          <a:solidFill>
            <a:srgbClr val="FFFF00"/>
          </a:solidFill>
          <a:ln>
            <a:noFill/>
          </a:ln>
          <a:effectLst/>
        </c:spP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AA-3D42-ADAD-4502ED14BC2B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AA-3D42-ADAD-4502ED14BC2B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AA-3D42-ADAD-4502ED14B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823344"/>
        <c:axId val="1103825024"/>
      </c:lineChart>
      <c:catAx>
        <c:axId val="110382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5024"/>
        <c:crosses val="autoZero"/>
        <c:auto val="1"/>
        <c:lblAlgn val="ctr"/>
        <c:lblOffset val="100"/>
        <c:noMultiLvlLbl val="0"/>
      </c:catAx>
      <c:valAx>
        <c:axId val="110382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16-E942-8360-166075F4342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16-E942-8360-166075F4342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16-E942-8360-166075F43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857344"/>
        <c:axId val="1045557296"/>
      </c:lineChart>
      <c:catAx>
        <c:axId val="60285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557296"/>
        <c:crosses val="autoZero"/>
        <c:auto val="1"/>
        <c:lblAlgn val="ctr"/>
        <c:lblOffset val="100"/>
        <c:noMultiLvlLbl val="0"/>
      </c:catAx>
      <c:valAx>
        <c:axId val="10455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5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0</xdr:row>
      <xdr:rowOff>152400</xdr:rowOff>
    </xdr:from>
    <xdr:to>
      <xdr:col>19</xdr:col>
      <xdr:colOff>228600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B1E77-8675-DC42-96B9-A367D3EE9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0</xdr:row>
      <xdr:rowOff>152400</xdr:rowOff>
    </xdr:from>
    <xdr:to>
      <xdr:col>16</xdr:col>
      <xdr:colOff>622300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09D27-5F06-3E4B-8D57-66360598D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1</xdr:row>
      <xdr:rowOff>177800</xdr:rowOff>
    </xdr:from>
    <xdr:to>
      <xdr:col>14</xdr:col>
      <xdr:colOff>381000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D3FE4C-5364-4144-A5A3-B1DF8672C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16</xdr:row>
      <xdr:rowOff>25400</xdr:rowOff>
    </xdr:from>
    <xdr:to>
      <xdr:col>10</xdr:col>
      <xdr:colOff>50800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580F1-6CD8-2641-868E-ECBDDF139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uyen, Tyler" refreshedDate="44212.579950694446" createdVersion="6" refreshedVersion="6" minRefreshableVersion="3" recordCount="4114" xr:uid="{E30E519C-DC09-644B-80EC-65634467A5F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uyen, Tyler" refreshedDate="44212.641599652779" createdVersion="6" refreshedVersion="6" minRefreshableVersion="3" recordCount="4114" xr:uid="{8B0992D6-BAFA-0045-AF9B-FBA781F2E4D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5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6000000000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4954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6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00000000000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2993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0000000000032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86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642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45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7529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011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22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399999999999998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63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1999999999999999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1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6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49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00000000000000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519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E-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78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49999999999998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4999999999999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59999999999999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3151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300000000000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E-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842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3755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36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2993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600000000000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400000000002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9000000000000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199999999999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3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5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7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45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50000000000045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73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E-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.0000000000000009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8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.0000000000000009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E-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1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00000000000381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1999999999999851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087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1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248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00000000000051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7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500000000000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1000000000000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4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.0000000000000009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4999999999892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768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00000000000513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603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9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002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499999999999734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71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.0000000000000018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E-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5000000000015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00000000000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4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3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746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00000000000002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62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200000000000355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707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7069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E-2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71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0904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400000000000215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106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537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353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.0000000000000018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E-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6000000000000494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2999999999999998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40000000000040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600000000000415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70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3999999999999997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E-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.0000000000000018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399999999999709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3875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E-2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E-2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00000000000293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000000000000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.0000000000000018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6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7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529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36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476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3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74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50000000000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2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00000000000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499999999999963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399999999999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599999999999499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6965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4999999999999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3999999999999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824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5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442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1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007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454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4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29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100000000000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619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59999999999967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6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8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0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49999999999997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51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799999999999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2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81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40000000000000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10096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62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36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80000000000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3000000000000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4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79999999999999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3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586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4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3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3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19999999999997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0628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17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488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71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E-2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00000000000000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3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63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78E-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7000000000000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815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27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227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632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53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44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0000000000000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89999999999999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E-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40000000000000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587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600000000000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631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7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3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3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5999999999999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000000000000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486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8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000000000000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600000000000398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499999999999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6000000000000494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5999999999999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4999999999999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1999999999999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40000000000040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52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499999999999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96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200000000000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6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2999999999999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637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31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8000000000003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60000000000000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248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46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E-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E-2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4999999999999458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62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4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4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4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6000000000000494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1999999999999851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48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44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78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899999999999803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485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99999999999993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44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7052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0000000000206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63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725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1999999999999797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1832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44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.0000000000000009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54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1999999999999797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7096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E-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587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222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499999999999734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858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4999999999999458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4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499999999999778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71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7078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499999999999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4000000000000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7000000000000348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36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0000000000000009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2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44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5000000000000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E-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1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3000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384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71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599999999999999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80000000000000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40000000000007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009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2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50000000000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3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0000000000000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84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500000000000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399999999999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5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789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3805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43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599999999999451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200000000000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5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.0000000000000018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199999999999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815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499999999999734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44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3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2984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7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E-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.0000000000000018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7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0000000000000018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9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40000000000040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2993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86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4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83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.0000000000000009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401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E-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6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632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49999999999999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2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.0000000000000009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175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577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51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467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800000000000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700000000000003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199999999999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E-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73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000000000000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3999999999999997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7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12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E-2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2993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393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.0000000000000009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5000000000000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9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40000000000000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9067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E-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494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319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44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000000000000247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499999999999734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21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4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4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6999999999999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4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8000000000000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6000000000000476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00000000000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42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9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8000000000000282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49999999999999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72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1999999999999797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1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355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22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57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39999999999999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099999999999999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028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5000000000000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36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.0000000000000009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0999999999999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399999999999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59999999999999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000000000000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1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0000000000000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000000000000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5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1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6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0000000000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5999999999999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44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0000000000000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3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000000000000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3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9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4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4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13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36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44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46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0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485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99999999999993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78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59999999999999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.0000000000000009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148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544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99999999999993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7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77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500000000002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8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38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9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519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E-2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51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2975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333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199999999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399999999999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40000000000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6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499999999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6999999999995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2999999999997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7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5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599999999999999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184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49999999999618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78E-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705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388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E-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18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2000000000000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9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0000000000004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145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E-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61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1925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705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71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199999999999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4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499999999999952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3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4999999999998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8000000000003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3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7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E-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842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000000002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E-2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.0000000000000009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923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6718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4999999999964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4999999999999467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496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7069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83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71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572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6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499999999999734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.0000000000000018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786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002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.0000000000000018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453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037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846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.0000000000000018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62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678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115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2993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.0000000000000018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70000000000002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199999999999998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4999999999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53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4999999999999458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000000000000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4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2999999999999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51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E-2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70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44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519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4999999999999467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696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53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59999999999999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44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705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705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705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5862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4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00000000000001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E-2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100000000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49999999999999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59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75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245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69999999999999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8000000000000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4000000000000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2999999999999696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49999999999938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4999999999964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3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577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0000000000036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175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71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671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7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388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697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09999999999996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39999999999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400000000000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178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50000000000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899999999999999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7096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69999999999999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49999999999999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842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65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5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E-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499999999999952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4999999999999467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000000000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3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6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E-2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4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2993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599999999999999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E-2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4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.0000000000000018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E-2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70000000000000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199999999999999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2707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.000000000000008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245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00000000000000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2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384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28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599999999999997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79999999999997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065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49999999999999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E-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705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7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9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44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2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71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8000000000000291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E-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1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5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000000000000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3999999999999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500000000000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E-2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.0000000000000009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44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000000000277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6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3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5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599999999999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20000000000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1999999999999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40000000000001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32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4999999999999458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36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867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8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1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32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5999999999999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618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14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17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66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000000000000247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1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4999999999999467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499999999999778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556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006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49999999999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5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6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0000000000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3999999999999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6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9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E-2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2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.0000000000000009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17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7096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6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59999999999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7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71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49999999999999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6000000000000529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49999999999999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4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3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000000000000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7069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6000000000000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5000000000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099999999999999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00000000000001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4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8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79999999999999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39999999999999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0000000000000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89999999999999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2000000000000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0000000000000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600000000000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39999999999999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599999999999999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504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1999999999999999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4000000000000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49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.0000000000000009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E-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2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59999999999999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4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4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61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78E-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6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7096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00000000000000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90000000000000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E-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78E-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E-2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49999999999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7096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000000000000247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E-2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7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53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8000000000000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55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.0000000000000018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E-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E-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9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494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4999999999999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.0000000000000018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00000000000000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1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7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E-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49999999999999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000000000000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E-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499999999999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60000000000000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037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2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00000000000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74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50000000000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78E-2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6000000000000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2993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914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.0000000000000018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9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49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78E-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27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E-2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199999999999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099999999999999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.0000000000000009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1999999999999797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384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4000000000000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467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6999999999999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499999999999778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815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53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4000000000000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6753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199999999999999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8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699999999999998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00000000000000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88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1999999999999999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2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4999999999999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65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1999999999999999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467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2000000000000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499999999999734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4999999999999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3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.0000000000000018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467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E-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56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3407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037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1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E-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56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00000000000000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8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5000000000000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5000000000000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815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08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4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93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1999999999999997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000000000000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00000000000338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705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.9999999999998979E-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36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80000000000000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705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E-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2993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914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2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7999999999999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4999999999999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3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78E-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.0000000000000018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4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2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2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50000000000003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60000000001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1126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2966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4954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79999999999974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0000000000049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64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36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293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00000000000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2993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28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50000000000032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2292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86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494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6731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642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16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5.9999999999948983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45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7529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2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9.9999999999988987E-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011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9.9999999999988987E-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22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399999999999998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499999999999973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2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63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19999999999999996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1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6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3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000000000000049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00000000000000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6842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519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.0000000000000044E-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00000000004475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78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48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7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54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49999999999998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4999999999999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59999999999999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3596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5595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68985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3151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3000000000004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.0000000000000018E-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842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3755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36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499999999999969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2993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6000000000001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400000000002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9000000000000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199999999999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39999999999999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5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5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7999999999999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45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7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37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50000000000045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31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899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7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46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21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4999999999999973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.0000000000000044E-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64641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.0000000000000009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8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.0000000000000009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.0000000000000044E-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29662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91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4831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55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64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00000000000381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6757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1999999999999851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587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087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51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3875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248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07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98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000000000000512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87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7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500000000000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48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24947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46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10000000000005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54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.0000000000000009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4999999999892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41455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768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500000000000513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4831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603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82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29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15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5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03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55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002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499999999999734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71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.0000000000000018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27E-2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50000000000151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000000000003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26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16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7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40000000000000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59324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3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40004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746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11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8224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119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00000000000002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62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200000000000355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22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7073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659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899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7069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112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86444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7797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.0000000000000009E-2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71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0904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400000000000215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106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537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353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70868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.0000000000000018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0099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2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2966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6187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.0000000000000009E-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6000000000000494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21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99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1865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73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43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26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2999999999999998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40000000000040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600000000000415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6696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70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3999999999999997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539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.0000000000000018E-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12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.0000000000000018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399999999999709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3875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.0000000000000027E-2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1150227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.0000000000000009E-2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0000000000005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91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7999999999999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7797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00000000000293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5133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34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000000000000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7797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68985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.0000000000000018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34497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287557E-6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70000000000001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52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529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36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4999999999999476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63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0004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19999999999996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74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50000000000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2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000000000003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499999999999963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6696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7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399999999999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5595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599999999999499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6965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4999999999999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6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3999999999999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824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25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442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54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755688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4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705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61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007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454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4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29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100000000000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619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59999999999967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6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48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0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49999999999997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512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52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799999999999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5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42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81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87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40000000000000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5403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26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10096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15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62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36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16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80000000000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30000000000001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499999999999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799999999999997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3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89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586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00000000000004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3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503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3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19999999999997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0628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17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96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488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29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000000000000012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62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71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6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.0000000000000009E-2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000000000000003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53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63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3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499999999999973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9.9999999999999978E-2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70000000000005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36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25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29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815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27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227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98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499999999999973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632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18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9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53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44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0000000000000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89999999999999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16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.0000000000000053E-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400000000000005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3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55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587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28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18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27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82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600000000000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73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7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5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631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71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3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13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38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3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59999999999995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0000000000005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43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486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4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80000000000000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4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49999999999984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000000000000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600000000000398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499999999999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57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6000000000000494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38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55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5999999999999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391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6001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54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86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4999999999999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1999999999999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40000000000040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93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52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49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49999999999987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000000000000012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7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499999999999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96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200000000000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6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29999999999997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637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500000000000311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8000000000003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60000000000000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16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22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248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46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57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4493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1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.0000000000000009E-2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.0000000000000009E-2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4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4999999999999458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62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1393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08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00000000000004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4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56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09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964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33346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6000000000000494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1999999999999851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8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5258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2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9571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54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48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62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44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22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2146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78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2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53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899999999999803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485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99999999999993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5595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44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7052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0000000000206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3067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63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56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725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0499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1999999999999797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1832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44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82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.0000000000000009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54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1999999999999797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7096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0004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.0000000000000044E-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587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499999999998668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222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499999999999734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75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858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4999999999999458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74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499999999999778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4999999999999947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712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2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7078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79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8011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499999999999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40000000000001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46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43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7000000000000348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36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.0000000000000009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1798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712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6671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59324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44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5000000000000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68985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37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.0000000000000036E-2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18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55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39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300000000000004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384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71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599999999999999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37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800000000000005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57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40000000000007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009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500000000000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2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50000000000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3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0000000000000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841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500000000000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47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399999999999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0966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25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789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3805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9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43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88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77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98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599999999999451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000000000013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2000000000004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59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55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.0000000000000018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3000000000000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199999999999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83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815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499999999999734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44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53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4831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2984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07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.0000000000000044E-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.0000000000000018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77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45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.0000000000000018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26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.0000000000000009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40000000000040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2993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86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00000000000004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7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84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83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.0000000000000009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401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27E-2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85532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45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8348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544897E-6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7797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632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499999999999998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26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20000000000001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19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.0000000000000009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175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91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577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21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7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512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68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59324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17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4999999999999467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8000000000001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700000000000003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199999999999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2966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0000000000000036E-2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731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2966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000000000000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43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3999999999999997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7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12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.0000000000000036E-2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34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2993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67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393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1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.0000000000000009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22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5000000000000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59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7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40000000000000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9067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.0000000000000044E-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8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78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9999999999997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494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319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44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1865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15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0116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6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000000000000247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106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499999999999734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21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499999999999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4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3000000000000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6999999999999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4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5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8000000000000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9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6000000000000476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29999999999999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79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4493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43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00000000000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94303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87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42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9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8000000000000282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499999999999998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8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72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1999999999999797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56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1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355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22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765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4999999999999947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57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2966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399999999999994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3476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099999999999999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028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5000000000000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36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.0000000000000009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09999999999999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399999999999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59999999999999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0000000000005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89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4999999999966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1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0000000000000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59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0000000000005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5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948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29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1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6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0000000000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59999999999995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2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41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44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06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4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08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5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00000000002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5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0000000000000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1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3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6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000000000000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3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26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085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9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45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7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74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4999999999999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13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36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12173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44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4493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46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0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54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485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5435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99999999999993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78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11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59999999999999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.0000000000000009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148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544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0000000000002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1128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000000000000014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99999999999993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65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79999999999999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77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500000000002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3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899999999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56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000000000000038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9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4999999999987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4493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519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.0000000000000009E-2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6.9999999999999951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2975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5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333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199999999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3999999999997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400000000009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600000000001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499999999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6999999999995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8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5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2999999999997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799999999999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5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599999999999999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184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49999999999618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9.9999999999999978E-2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19999999999999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4493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8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7052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388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.0000000000000044E-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900000000035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000000000000014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12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18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5841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26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2000000000000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9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0000000000004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27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7797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145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.0000000000000018E-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61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1925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7052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55113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71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00000000000002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6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1999999999995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54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41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499999999999952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7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3999999999999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1000000000000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5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5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4999999999998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8000000000003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50000000000003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44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7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7.999999999999996E-2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842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000000002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27E-2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.0000000000000009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3944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000000000000013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923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6718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6734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4999999999964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4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5595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19999999999996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399999999999967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4999999999999467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496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16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7782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8523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3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7069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22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83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71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03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572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86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6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499999999999734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4493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4494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.0000000000000018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786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002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1999999999999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.0000000000000018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72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453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037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846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7247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7797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8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4831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.0000000000000018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1865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67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3355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2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77844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96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62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2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1126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678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115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2766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2993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.0000000000000018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70000000000002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199999999999998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49999999998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38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21683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53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717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4999999999999458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49999999999996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000000000000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4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856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3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29999999999998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5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512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.0000000000000009E-2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70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44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62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519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4999999999999467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696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53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59999999999999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7288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44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7052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7052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28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86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9.9999999999988987E-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12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7052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70868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5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43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5862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48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40000000000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400000000000001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00000000000001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.0000000000000009E-2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100000000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048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499999999999998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16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68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59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289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75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42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245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04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7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38975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88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639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69999999999999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14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80000000000005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40000000000007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47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26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2999999999999696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49999999999938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4999999999964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3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577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55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7797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0000000000036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77844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4877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175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71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29662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671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499999999999995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75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388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6971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09999999999996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796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7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399999999999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400000000000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178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00000000053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50000000000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54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1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899999999999999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7096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69999999999999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49999999999999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842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65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5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49999999999982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.0000000000000018E-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499999999999952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4999999999999467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000000000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3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6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27E-2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74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2993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199999999999997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599999999999999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500000000000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500000000000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.0000000000000009E-2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64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.0000000000000018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.0000000000000009E-2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4999999999993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17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70000000000000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36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3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49999999999996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199999999999999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2707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5595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000000000000014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9.000000000000008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245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000000000000002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64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26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14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2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19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384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28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599999999999997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79999999999997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065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49999999999999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.0000000000000044E-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7052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71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54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29999999999999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9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44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41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7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2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56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71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4831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8000000000000291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.0000000000000044E-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21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2292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499999999999969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6187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29662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9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7797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0004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55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000000000000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4999999999999964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3999999999999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0004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500000000000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.0000000000000009E-2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.0000000000000009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29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48004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22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51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44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000000000277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2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61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3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500000000001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5999999999999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20000000000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19999999999997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40000000000001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32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4999999999999458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36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94493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4831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86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867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4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5595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8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22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3393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10000000000000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85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4831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2938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19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32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5999999999999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618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14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17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6597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66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000000000000247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1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4999999999999467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499999999999778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556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6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4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7247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006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52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49999999999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51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36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0000000000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6493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5595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3999999999999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86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09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27E-2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2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.0000000000000009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17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4493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491749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7096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6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59999999999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08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7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71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78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4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2966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49999999999999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52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26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48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6000000000000529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58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499999999999998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5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400000000000001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3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73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87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39999999999995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4494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000000000000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7069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6000000000000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2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499999999999956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61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500000000001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099999999999999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00000000000001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400000000000001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8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5000000000001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79999999999999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399999999999999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0000000000000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89999999999999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2000000000000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00000000000001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6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6000000000001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2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399999999999999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599999999999999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4648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2966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504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19999999999999996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4000000000000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53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32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0004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000000000000049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63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.0000000000000009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32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.0000000000000053E-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20000000000001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59999999999999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4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400000000000001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99999999999961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2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.9999999999999978E-2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6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8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2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7096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00000000000000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90000000000000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.0000000000000018E-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9.9999999999999978E-2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.0000000000000009E-2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49999999999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7096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000000000000247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.0000000000000009E-2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8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02542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72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8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00000000000014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495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053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2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0427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80000000000000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55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7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13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4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48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000000000000034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.0000000000000018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037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22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7797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46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.0000000000000018E-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5595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4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.0000000000000044E-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1865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11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9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494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49999999999994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.0000000000000018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79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000000000000002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16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1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3138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71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.0000000000000044E-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49999999999996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41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499999999999996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000000000000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23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.0000000000000044E-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499999999999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60000000000000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499999999999956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48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037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2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6696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29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00000000000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742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79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500000000004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59324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.9999999999999978E-2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60000000000003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2993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914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.0000000000000018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16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48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69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49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2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9.9999999999999978E-2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27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.0000000000000009E-2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1999999999999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49999999999948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24155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7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0999999999999999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.0000000000000009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1999999999999797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384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40000000000005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4999999999999467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499999999999973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23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69999999999995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499999999999778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32756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5812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7247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29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000000000000013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815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45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6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53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40000000000005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38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6359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6753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7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199999999999999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8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957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699999999999998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1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000000000000005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88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19999999999999996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53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2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4999999999999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15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65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19999999999999996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37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5.9999999999948983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4999999999999467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20000000000000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499999999999734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4999999999999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72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3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.0000000000000018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08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59324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4999999999999467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.0000000000000053E-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32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56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000000000000012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1126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54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3407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3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037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18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499999999999956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.0000000000000044E-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56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4999999999999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000000000000003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87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36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5000000000000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5000000000000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815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08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7797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84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93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2292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0427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1999999999999997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000000000000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9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22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7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499999999999966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00000000000338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7052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.9999999999998979E-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4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36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65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80000000000000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68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7052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8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.0000000000000018E-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2993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914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42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79999999999999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43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4999999999999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7189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21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16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3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7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.9999999999999978E-2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63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21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3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24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5595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.0000000000000018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7AF05-35F7-EE44-ACA5-8B14D61B1C6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E86C0-D12A-6D4C-B0A7-1EBBB56A15F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5BF9B-892D-4145-AC4A-9B685570A0D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style="6" customWidth="1"/>
    <col min="16" max="17" width="19" customWidth="1"/>
    <col min="18" max="18" width="21.1640625" customWidth="1"/>
    <col min="19" max="19" width="28.83203125" customWidth="1"/>
    <col min="20" max="20" width="26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((E2-D2)/D2)+1</f>
        <v>1.3685882352941177</v>
      </c>
      <c r="P2" s="7">
        <f t="shared" ref="P2:P65" si="1">IF(L2&gt;0,E2/L2,0)</f>
        <v>63.917582417582416</v>
      </c>
      <c r="Q2" t="s">
        <v>8310</v>
      </c>
      <c r="R2" t="s">
        <v>8311</v>
      </c>
      <c r="S2" s="11">
        <f t="shared" ref="S2:S65" si="2">(((J2/60)/60)/24)+DATE(1970,1,1)</f>
        <v>42177.007071759261</v>
      </c>
      <c r="T2" s="11">
        <f t="shared" ref="T2:T65" si="3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si="1"/>
        <v>185.48101265822785</v>
      </c>
      <c r="Q3" t="s">
        <v>8310</v>
      </c>
      <c r="R3" t="s">
        <v>8311</v>
      </c>
      <c r="S3" s="11">
        <f t="shared" si="2"/>
        <v>42766.600497685184</v>
      </c>
      <c r="T3" s="11">
        <f t="shared" si="3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1.5473333333333334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((E66-D66)/D66)+1</f>
        <v>1.7333333333333334</v>
      </c>
      <c r="P66" s="7">
        <f t="shared" ref="P66:P129" si="5">IF(L66&gt;0,E66/L66,0)</f>
        <v>86.666666666666671</v>
      </c>
      <c r="Q66" t="s">
        <v>8310</v>
      </c>
      <c r="R66" t="s">
        <v>8312</v>
      </c>
      <c r="S66" s="11">
        <f t="shared" ref="S66:S129" si="6">(((J66/60)/60)/24)+DATE(1970,1,1)</f>
        <v>41433.01829861111</v>
      </c>
      <c r="T66" s="11">
        <f t="shared" ref="T66:T129" si="7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7">
        <f t="shared" si="5"/>
        <v>132.05263157894737</v>
      </c>
      <c r="Q67" t="s">
        <v>8310</v>
      </c>
      <c r="R67" t="s">
        <v>8312</v>
      </c>
      <c r="S67" s="11">
        <f t="shared" si="6"/>
        <v>41835.821226851855</v>
      </c>
      <c r="T67" s="11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1.5333333333333332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1.0740909090909092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2.1950000000000003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1.1303160000000001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1.4285714285711126E-4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3.3333333333329662E-4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2.7454545454544954E-3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5.5479999999999974E-2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2.3750000000000049E-2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((E130-D130)/D130)+1</f>
        <v>1.8669999999999964E-2</v>
      </c>
      <c r="P130" s="7">
        <f t="shared" ref="P130:P193" si="9">IF(L130&gt;0,E130/L130,0)</f>
        <v>311.16666666666669</v>
      </c>
      <c r="Q130" t="s">
        <v>8310</v>
      </c>
      <c r="R130" t="s">
        <v>8313</v>
      </c>
      <c r="S130" s="11">
        <f t="shared" ref="S130:S193" si="10">(((J130/60)/60)/24)+DATE(1970,1,1)</f>
        <v>42628.22792824074</v>
      </c>
      <c r="T130" s="11">
        <f t="shared" ref="T130:T193" si="11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7">
        <f t="shared" si="9"/>
        <v>0</v>
      </c>
      <c r="Q131" t="s">
        <v>8310</v>
      </c>
      <c r="R131" t="s">
        <v>8313</v>
      </c>
      <c r="S131" s="11">
        <f t="shared" si="10"/>
        <v>41882.937303240738</v>
      </c>
      <c r="T131" s="11">
        <f t="shared" si="11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9.5687500000000036E-2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3.1413333333333293E-2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0.10775000000000001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3.3333333333332993E-3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7.5111111111111128E-2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5.7500000000000329E-3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8.0000000000002292E-4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9.199999999999986E-3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5.6000000000000494E-4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7.894736842106731E-5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7.1799999999999642E-3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2.6666666666666616E-2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5.9999999999948983E-5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5.1000000000000045E-2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2.6711185308847529E-3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2.0000000000020002E-5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9.9999999999988987E-5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5.3333333333333011E-3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9.9999999999988987E-5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4.0625000000000022E-2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0.22399999999999998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3.2499999999999973E-2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2.0000000000020002E-5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6.4849999999999963E-2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0.19999999999999996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0.33416666666666661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0.21092608822670167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3.400000000000003E-2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5.5000000000000049E-2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0.16000000000000003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6.8999999999996842E-4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4.1666666666666519E-3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5.0000000000000044E-2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((E194-D194)/D194)+1</f>
        <v>1.7000000000044757E-5</v>
      </c>
      <c r="P194" s="7">
        <f t="shared" ref="P194:P257" si="13">IF(L194&gt;0,E194/L194,0)</f>
        <v>5.666666666666667</v>
      </c>
      <c r="Q194" t="s">
        <v>8310</v>
      </c>
      <c r="R194" t="s">
        <v>8314</v>
      </c>
      <c r="S194" s="11">
        <f t="shared" ref="S194:S257" si="14">(((J194/60)/60)/24)+DATE(1970,1,1)</f>
        <v>41899.792037037041</v>
      </c>
      <c r="T194" s="11">
        <f t="shared" ref="T194:T257" si="15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7">
        <f t="shared" si="13"/>
        <v>0</v>
      </c>
      <c r="Q195" t="s">
        <v>8310</v>
      </c>
      <c r="R195" t="s">
        <v>8314</v>
      </c>
      <c r="S195" s="11">
        <f t="shared" si="14"/>
        <v>41911.934791666667</v>
      </c>
      <c r="T195" s="11">
        <f t="shared" si="15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1.1999999999999789E-3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1.1159999999999948E-2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0.26192500000000007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0.58461538461538454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0.16249999999999998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0.25249999999999995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0.44599999999999995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1.5873015873013596E-4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3.9999999999995595E-4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7.9999999999968985E-5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2.2727272727273151E-3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0.11943000000000004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2.0000000000000018E-2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7.1999999999999842E-3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8.6206896551723755E-3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4.0000000000000036E-3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2.7499999999999969E-2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3.3333333333332993E-3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1.1375714285714285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1.8456000000000001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((E258-D258)/D258)+1</f>
        <v>1.391</v>
      </c>
      <c r="P258" s="7">
        <f t="shared" ref="P258:P321" si="17">IF(L258&gt;0,E258/L258,0)</f>
        <v>65.756363636363631</v>
      </c>
      <c r="Q258" t="s">
        <v>8310</v>
      </c>
      <c r="R258" t="s">
        <v>8315</v>
      </c>
      <c r="S258" s="11">
        <f t="shared" ref="S258:S321" si="18">(((J258/60)/60)/24)+DATE(1970,1,1)</f>
        <v>41319.769293981481</v>
      </c>
      <c r="T258" s="11">
        <f t="shared" ref="T258:T321" si="19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7">
        <f t="shared" si="17"/>
        <v>66.70405357142856</v>
      </c>
      <c r="Q259" t="s">
        <v>8310</v>
      </c>
      <c r="R259" t="s">
        <v>8315</v>
      </c>
      <c r="S259" s="11">
        <f t="shared" si="18"/>
        <v>42479.626875000002</v>
      </c>
      <c r="T259" s="11">
        <f t="shared" si="1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1.5034814814814816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1.5614400000000002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2.9290000000000003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2.8331999999999997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((E322-D322)/D322)+1</f>
        <v>1.0658000000000001</v>
      </c>
      <c r="P322" s="7">
        <f t="shared" ref="P322:P385" si="21">IF(L322&gt;0,E322/L322,0)</f>
        <v>134.91139240506328</v>
      </c>
      <c r="Q322" t="s">
        <v>8310</v>
      </c>
      <c r="R322" t="s">
        <v>8315</v>
      </c>
      <c r="S322" s="11">
        <f t="shared" ref="S322:S385" si="22">(((J322/60)/60)/24)+DATE(1970,1,1)</f>
        <v>42331.551307870366</v>
      </c>
      <c r="T322" s="11">
        <f t="shared" ref="T322:T385" si="23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7">
        <f t="shared" si="21"/>
        <v>106.62314540059347</v>
      </c>
      <c r="Q323" t="s">
        <v>8310</v>
      </c>
      <c r="R323" t="s">
        <v>8315</v>
      </c>
      <c r="S323" s="11">
        <f t="shared" si="22"/>
        <v>42647.446597222224</v>
      </c>
      <c r="T323" s="11">
        <f t="shared" si="23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1.3639999999999999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1.2734117647058825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2.5583333333333336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((E386-D386)/D386)+1</f>
        <v>1.1210500000000001</v>
      </c>
      <c r="P386" s="7">
        <f t="shared" ref="P386:P449" si="25">IF(L386&gt;0,E386/L386,0)</f>
        <v>58.540469973890339</v>
      </c>
      <c r="Q386" t="s">
        <v>8310</v>
      </c>
      <c r="R386" t="s">
        <v>8315</v>
      </c>
      <c r="S386" s="11">
        <f t="shared" ref="S386:S449" si="26">(((J386/60)/60)/24)+DATE(1970,1,1)</f>
        <v>41980.781793981485</v>
      </c>
      <c r="T386" s="11">
        <f t="shared" ref="T386:T449" si="27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7">
        <f t="shared" si="25"/>
        <v>111.79535864978902</v>
      </c>
      <c r="Q387" t="s">
        <v>8310</v>
      </c>
      <c r="R387" t="s">
        <v>8315</v>
      </c>
      <c r="S387" s="11">
        <f t="shared" si="26"/>
        <v>41934.584502314814</v>
      </c>
      <c r="T387" s="11">
        <f t="shared" si="2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2.1398947368421055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1.3679999999999999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4.3939393939393945E-3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2.0066666666666677E-2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1.0750000000000037E-2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7.6500000000000457E-3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6.7966666666666731E-2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1.2000000000000899E-4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1.3299999999999979E-2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5.6333333333333346E-2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2.4000000000000021E-2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0.13833333333333331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9.4999999999999973E-2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5.0000000000000044E-2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2.7272727272764641E-5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1.0000000000000009E-3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0.39358823529411768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1.0000000000000009E-3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5.0000000000000044E-2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3.3333333333329662E-5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7.2952380952380991E-2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1.6666666666664831E-4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((E450-D450)/D450)+1</f>
        <v>3.2804000000000055E-2</v>
      </c>
      <c r="P450" s="7">
        <f t="shared" ref="P450:P513" si="29">IF(L450&gt;0,E450/L450,0)</f>
        <v>20.502500000000001</v>
      </c>
      <c r="Q450" t="s">
        <v>8310</v>
      </c>
      <c r="R450" t="s">
        <v>8316</v>
      </c>
      <c r="S450" s="11">
        <f t="shared" ref="S450:S513" si="30">(((J450/60)/60)/24)+DATE(1970,1,1)</f>
        <v>41753.758043981477</v>
      </c>
      <c r="T450" s="11">
        <f t="shared" ref="T450:T513" si="31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2.2499999999999964E-2</v>
      </c>
      <c r="P451" s="7">
        <f t="shared" si="29"/>
        <v>9</v>
      </c>
      <c r="Q451" t="s">
        <v>8310</v>
      </c>
      <c r="R451" t="s">
        <v>8316</v>
      </c>
      <c r="S451" s="11">
        <f t="shared" si="30"/>
        <v>41534.568113425928</v>
      </c>
      <c r="T451" s="11">
        <f t="shared" si="31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7.9200000000000381E-3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2.7404479578396757E-4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8.1999999999999851E-3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6.9230769230765876E-4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6.8631863186318087E-3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8.2099999999999951E-2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6.4102564102563875E-4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2.9411764705882248E-3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2.2727272727272707E-2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9.9009900990099098E-4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7.6000000000000512E-3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1.0199999999999987E-2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0.11892727272727277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0.17625000000000002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2.8699999999999948E-2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3.0303030303024947E-4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2.2302681818181846E-2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0.19410000000000005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6.1000000000000054E-2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1.0000000000000009E-3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1.8624999999999892E-3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9.0909090909141455E-5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2.8667813379201768E-3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1.5500000000000513E-3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1.6666666666664831E-5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6.6964285714286031E-3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4.5985132395404582E-2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9.5500000000000029E-2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3.3076923076923115E-2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1.1499999999999955E-2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1.7538461538461503E-2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1.3673469387755155E-2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4.3333333333333002E-3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1.2499999999999734E-3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3.2000000000000028E-2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8.0000000000000071E-3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2.0000000000000018E-3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3.0000000000000027E-2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((E514-D514)/D514)+1</f>
        <v>1.3750000000000151E-3</v>
      </c>
      <c r="P514" s="7">
        <f t="shared" ref="P514:P577" si="33">IF(L514&gt;0,E514/L514,0)</f>
        <v>5.5</v>
      </c>
      <c r="Q514" t="s">
        <v>8310</v>
      </c>
      <c r="R514" t="s">
        <v>8316</v>
      </c>
      <c r="S514" s="11">
        <f t="shared" ref="S514:S577" si="34">(((J514/60)/60)/24)+DATE(1970,1,1)</f>
        <v>42649.742210648154</v>
      </c>
      <c r="T514" s="11">
        <f t="shared" ref="T514:T577" si="35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0.13924000000000003</v>
      </c>
      <c r="P515" s="7">
        <f t="shared" si="33"/>
        <v>102.38235294117646</v>
      </c>
      <c r="Q515" t="s">
        <v>8310</v>
      </c>
      <c r="R515" t="s">
        <v>8316</v>
      </c>
      <c r="S515" s="11">
        <f t="shared" si="34"/>
        <v>42552.653993055559</v>
      </c>
      <c r="T515" s="11">
        <f t="shared" si="35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3.3333333333333326E-2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1.3666666666666716E-2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0.22881426547787687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1.1400000000000001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6.6666666666659324E-5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5.5555555555555358E-3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4.0000000000040004E-6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3.1818181818181746E-3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1.2000000000000011E-2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8.6666666666668224E-4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9.000000000000119E-4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2.7200000000000002E-2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7.0000000000000062E-3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4.9200000000000355E-3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0.3658914728682171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2.5000000000000022E-2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9.1066666666667073E-3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2.083333333333659E-4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1.2000000000000899E-4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3.6666666666667069E-3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9.0666666666661122E-4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5.5555555555586444E-5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1.9999999999997797E-4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1.0000000000000009E-2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8.0000000000000071E-3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1.6705882352940904E-3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4.2400000000000215E-3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3.8925389253892106E-3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7.1556350626118537E-3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4.3166666666666353E-3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((E578-D578)/D578)+1</f>
        <v>1.2499999999970868E-5</v>
      </c>
      <c r="P578" s="7">
        <f t="shared" ref="P578:P641" si="37">IF(L578&gt;0,E578/L578,0)</f>
        <v>1</v>
      </c>
      <c r="Q578" t="s">
        <v>8319</v>
      </c>
      <c r="R578" t="s">
        <v>8320</v>
      </c>
      <c r="S578" s="11">
        <f t="shared" ref="S578:S641" si="38">(((J578/60)/60)/24)+DATE(1970,1,1)</f>
        <v>42031.471666666665</v>
      </c>
      <c r="T578" s="11">
        <f t="shared" ref="T578:T641" si="39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2.0000000000000018E-3</v>
      </c>
      <c r="P579" s="7">
        <f t="shared" si="37"/>
        <v>10</v>
      </c>
      <c r="Q579" t="s">
        <v>8319</v>
      </c>
      <c r="R579" t="s">
        <v>8320</v>
      </c>
      <c r="S579" s="11">
        <f t="shared" si="38"/>
        <v>42450.589143518519</v>
      </c>
      <c r="T579" s="11">
        <f t="shared" si="3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1.1200000000000099E-4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1.4583333333333282E-2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3.3333333333329662E-4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1.1111111111106187E-4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1.0000000000000009E-2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5.6000000000000494E-3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9.0833333333333321E-2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3.3444444444444499E-2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1.3333333333331865E-4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4.4599999999999973E-2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6.0999999999999943E-4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3.3333333333333326E-2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0.22999999999999998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1.0400000000000409E-3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4.2600000000000415E-3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2.9999999999996696E-4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2.666666666666706E-3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0.33999999999999997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6.1999999999995392E-4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2.0000000000000018E-2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1.4000000000000012E-2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3.933466666666674E-2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2.0000000000000018E-3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9.7399999999999709E-3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6.4102564102563875E-3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3.0000000000000027E-2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4.0000000001150227E-7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1.0000000000000009E-2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1.0440000000000005E-2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5.6833333333333291E-2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0.17379999999999995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1.9999999999997797E-4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1.7500000000000293E-3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8.3340278356525133E-4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1.3800000000000034E-2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0.12450000000000006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1.9999999999997797E-4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7.9999999999968985E-5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2.0000000000000018E-3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9.0000000000034497E-5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1.0000000000287557E-6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((E642-D642)/D642)+1</f>
        <v>1.4428571428571428</v>
      </c>
      <c r="P642" s="7">
        <f t="shared" ref="P642:P705" si="41">IF(L642&gt;0,E642/L642,0)</f>
        <v>50.5</v>
      </c>
      <c r="Q642" t="s">
        <v>8319</v>
      </c>
      <c r="R642" t="s">
        <v>8321</v>
      </c>
      <c r="S642" s="11">
        <f t="shared" ref="S642:S705" si="42">(((J642/60)/60)/24)+DATE(1970,1,1)</f>
        <v>42683.420312500006</v>
      </c>
      <c r="T642" s="11">
        <f t="shared" ref="T642:T705" si="43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7">
        <f t="shared" si="41"/>
        <v>151.31746031746033</v>
      </c>
      <c r="Q643" t="s">
        <v>8319</v>
      </c>
      <c r="R643" t="s">
        <v>8321</v>
      </c>
      <c r="S643" s="11">
        <f t="shared" si="42"/>
        <v>42199.57</v>
      </c>
      <c r="T643" s="11">
        <f t="shared" si="4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1.2570000000000001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3.0580000000000052E-2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9.4999999999999529E-3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4.0000000000000036E-3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3.4999999999999476E-3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7.5333333333333363E-2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4.0000000000040004E-5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0.10019999999999996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4.5599999999999974E-2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0.21507500000000002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0.29276666666666662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0.21628000000000003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2.0499999999999963E-3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2.9999999999996696E-4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0.14849999999999997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0.25583999999999996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3.8206896551724157E-2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3.9999999999995595E-4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1.0599999999999499E-3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8.5142857142856965E-3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0.27649999999999997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3.5499999999999976E-2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0.12339999999999995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5.1999999999999824E-3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6.5300000000000025E-2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3.9333333333333442E-3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1.0600000000000054E-2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5.7142857142755688E-6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0.15390000000000004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2.6866666666666705E-2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5.5799999999999961E-2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((E706-D706)/D706)+1</f>
        <v>8.7454545454545007E-3</v>
      </c>
      <c r="P706" s="7">
        <f t="shared" ref="P706:P769" si="45">IF(L706&gt;0,E706/L706,0)</f>
        <v>120.25</v>
      </c>
      <c r="Q706" t="s">
        <v>8319</v>
      </c>
      <c r="R706" t="s">
        <v>8321</v>
      </c>
      <c r="S706" s="11">
        <f t="shared" ref="S706:S769" si="46">(((J706/60)/60)/24)+DATE(1970,1,1)</f>
        <v>42726.192916666667</v>
      </c>
      <c r="T706" s="11">
        <f t="shared" ref="T706:T769" si="47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9.7699999999999454E-3</v>
      </c>
      <c r="P707" s="7">
        <f t="shared" si="45"/>
        <v>195.4</v>
      </c>
      <c r="Q707" t="s">
        <v>8319</v>
      </c>
      <c r="R707" t="s">
        <v>8321</v>
      </c>
      <c r="S707" s="11">
        <f t="shared" si="46"/>
        <v>42726.491643518515</v>
      </c>
      <c r="T707" s="11">
        <f t="shared" si="47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0.22092500000000004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4.0666666666666629E-3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0.33791000000000004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2.1649484536082619E-3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7.9599999999999671E-3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0.14993333333333336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5.0509090909090948E-2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0.10214285714285709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3.0499999999999972E-3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7.4999999999999512E-3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1.2933333333333352E-2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1.0937999999999999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1.5833333333333335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4.7000000000000042E-2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1.1655011655011815E-3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3.5399999999999987E-2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((E770-D770)/D770)+1</f>
        <v>0</v>
      </c>
      <c r="P770" s="7">
        <f t="shared" ref="P770:P833" si="49">IF(L770&gt;0,E770/L770,0)</f>
        <v>0</v>
      </c>
      <c r="Q770" t="s">
        <v>8322</v>
      </c>
      <c r="R770" t="s">
        <v>8324</v>
      </c>
      <c r="S770" s="11">
        <f t="shared" ref="S770:S833" si="50">(((J770/60)/60)/24)+DATE(1970,1,1)</f>
        <v>41594.207060185188</v>
      </c>
      <c r="T770" s="11">
        <f t="shared" ref="T770:T833" si="51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0.41400000000000003</v>
      </c>
      <c r="P771" s="7">
        <f t="shared" si="49"/>
        <v>31.846153846153847</v>
      </c>
      <c r="Q771" t="s">
        <v>8322</v>
      </c>
      <c r="R771" t="s">
        <v>8324</v>
      </c>
      <c r="S771" s="11">
        <f t="shared" si="50"/>
        <v>41604.996458333335</v>
      </c>
      <c r="T771" s="11">
        <f t="shared" si="51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2.6315789473685403E-4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3.3333333333333326E-2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8.5129023676510096E-3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1.7000000000000015E-2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7.0000000000000062E-3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4.0000000000000036E-3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2.6666666666666616E-2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1.8062800000000001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1.5213333333333332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1.2730000000000001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((E834-D834)/D834)+1</f>
        <v>1.0060706666666666</v>
      </c>
      <c r="P834" s="7">
        <f t="shared" ref="P834:P897" si="53">IF(L834&gt;0,E834/L834,0)</f>
        <v>97.993896103896105</v>
      </c>
      <c r="Q834" t="s">
        <v>8325</v>
      </c>
      <c r="R834" t="s">
        <v>8326</v>
      </c>
      <c r="S834" s="11">
        <f t="shared" ref="S834:S897" si="54">(((J834/60)/60)/24)+DATE(1970,1,1)</f>
        <v>40869.675173611111</v>
      </c>
      <c r="T834" s="11">
        <f t="shared" ref="T834:T897" si="55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7">
        <f t="shared" si="53"/>
        <v>148.78048780487805</v>
      </c>
      <c r="Q835" t="s">
        <v>8325</v>
      </c>
      <c r="R835" t="s">
        <v>8326</v>
      </c>
      <c r="S835" s="11">
        <f t="shared" si="54"/>
        <v>41718.878182870372</v>
      </c>
      <c r="T835" s="11">
        <f t="shared" si="55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1.1724999999999999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2.1799999999999997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0.18142857142857138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2.2444444444444489E-2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3.3999999999999586E-3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4.500000000000004E-2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0.41538461538461535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2.0454545454545503E-2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0.18285714285714283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0.24019999999999997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1.1111111111110628E-3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0.11818181818181817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3.0999999999999917E-3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5.4166666666666696E-2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8.1250000000000488E-3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1.28571428571429E-2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0.24333333333333329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0.40799492385786806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1.3000000000000012E-2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2.9894179894179862E-2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8.0000000000000071E-3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0.20133333333333336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1.0000000000000009E-2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0.41000000000000003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7.1999999999999953E-2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9.4412799999999963E-2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4.166666666666663E-2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3.2499999999999973E-2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9.9999999999999978E-2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0.39170000000000005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2.4375000000000036E-2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((E898-D898)/D898)+1</f>
        <v>0.4</v>
      </c>
      <c r="P898" s="7">
        <f t="shared" ref="P898:P961" si="57">IF(L898&gt;0,E898/L898,0)</f>
        <v>44.444444444444443</v>
      </c>
      <c r="Q898" t="s">
        <v>8325</v>
      </c>
      <c r="R898" t="s">
        <v>8329</v>
      </c>
      <c r="S898" s="11">
        <f t="shared" ref="S898:S961" si="58">(((J898/60)/60)/24)+DATE(1970,1,1)</f>
        <v>42218.872986111113</v>
      </c>
      <c r="T898" s="11">
        <f t="shared" ref="T898:T961" si="59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7">
        <f t="shared" si="57"/>
        <v>0</v>
      </c>
      <c r="Q899" t="s">
        <v>8325</v>
      </c>
      <c r="R899" t="s">
        <v>8329</v>
      </c>
      <c r="S899" s="11">
        <f t="shared" si="58"/>
        <v>41211.688750000001</v>
      </c>
      <c r="T899" s="11">
        <f t="shared" si="5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2.8000000000000025E-2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0.37333333333333329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4.1999999999999815E-3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3.0000000000000027E-3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3.2000000000000028E-2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3.0200000000000227E-3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3.0153846153846198E-2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3.2499999999999973E-2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8.5714285714285632E-3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6.6066666666666718E-2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5.7692307692307709E-2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6.0000000000000053E-3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5.0000000000000044E-3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0.30900000000000005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0.21037037037037032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2.200000000000002E-2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0.10899999999999999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2.6666666666666616E-2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0.10862068965517246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6.0000000000000053E-2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0.30400000000000005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1.4285714285714235E-2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1.1428571428571455E-2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3.5714285714285587E-3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1.4545454545454528E-2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0.17155555555555557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2.3220000000000018E-2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8.9066666666666627E-2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9.6333333333333382E-2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0.13326000000000005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2.4839999999999973E-2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1.9066666666666676E-2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1.3650000000000051E-2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0.39942857142857147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8.3999999999999631E-3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0.43406666666666671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5.6613333333333293E-2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1.7220000000000013E-2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1.9416666666666638E-2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0.11328275684711331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0.38859999999999995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((E962-D962)/D962)+1</f>
        <v>0.46100628930817611</v>
      </c>
      <c r="P962" s="7">
        <f t="shared" ref="P962:P1025" si="61">IF(L962&gt;0,E962/L962,0)</f>
        <v>136.46276595744681</v>
      </c>
      <c r="Q962" t="s">
        <v>8319</v>
      </c>
      <c r="R962" t="s">
        <v>8321</v>
      </c>
      <c r="S962" s="11">
        <f t="shared" ref="S962:S1025" si="62">(((J962/60)/60)/24)+DATE(1970,1,1)</f>
        <v>42766.626793981486</v>
      </c>
      <c r="T962" s="11">
        <f t="shared" ref="T962:T1025" si="63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0.42188421052631575</v>
      </c>
      <c r="P963" s="7">
        <f t="shared" si="61"/>
        <v>364.35454545454547</v>
      </c>
      <c r="Q963" t="s">
        <v>8319</v>
      </c>
      <c r="R963" t="s">
        <v>8321</v>
      </c>
      <c r="S963" s="11">
        <f t="shared" si="62"/>
        <v>42740.693692129629</v>
      </c>
      <c r="T963" s="11">
        <f t="shared" si="63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0.28480000000000005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1.0771428571428543E-2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7.9909090909090486E-3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1.1920000000000042E-2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0.14800000000000002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0.17810000000000004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1.3249999999999984E-2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0.45920000000000005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2.2600000000000398E-3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0.34624999999999995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2.0549999999999957E-2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5.6000000000000494E-3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2.6070000000000038E-2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1.9260000000000055E-2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0.14859999999999995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1.2375123751240391E-4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1.7142857142860013E-4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1.0600000000000054E-2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6.2933333333333286E-2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0.12749999999999995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0.13219999999999998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0.16769999999999996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1.0400000000000409E-3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4.2399999999999993E-2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4.669999999999952E-3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0.25087142857142852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2.3344999999999949E-2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1.6249999999999987E-2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1.3000000000000012E-2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2.215714764725607E-2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0.16054999999999997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5.8499999999999996E-2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0.44320000000000004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2.673796791443861E-3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0.13129999999999997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1.9088937093275637E-3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3.7500000000000311E-3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0.34528000000000003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0.30600000000000005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2.6666666666666616E-2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3.1050000000000022E-2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0.47333333333333338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((E1026-D1026)/D1026)+1</f>
        <v>1.1863774999999999</v>
      </c>
      <c r="P1026" s="7">
        <f t="shared" ref="P1026:P1089" si="65">IF(L1026&gt;0,E1026/L1026,0)</f>
        <v>388.9762295081967</v>
      </c>
      <c r="Q1026" t="s">
        <v>8325</v>
      </c>
      <c r="R1026" t="s">
        <v>8330</v>
      </c>
      <c r="S1026" s="11">
        <f t="shared" ref="S1026:S1089" si="66">(((J1026/60)/60)/24)+DATE(1970,1,1)</f>
        <v>42370.580590277779</v>
      </c>
      <c r="T1026" s="11">
        <f t="shared" ref="T1026:T1089" si="67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7">
        <f t="shared" si="65"/>
        <v>71.848571428571432</v>
      </c>
      <c r="Q1027" t="s">
        <v>8325</v>
      </c>
      <c r="R1027" t="s">
        <v>8330</v>
      </c>
      <c r="S1027" s="11">
        <f t="shared" si="66"/>
        <v>42049.833761574075</v>
      </c>
      <c r="T1027" s="11">
        <f t="shared" si="6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2.9411764705882248E-3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1.538461538461533E-2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8.5369999999999946E-2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8.5714285714288962E-4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2.6599999999999957E-2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4.9999999999994493E-4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1.4133333333333331E-2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1.0000000000000009E-2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1.0000000000000009E-2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8.9744444444444404E-2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2.7000000000000024E-2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1.4999999999999458E-3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7.0000000000000062E-3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6.8000000000001393E-4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1.3333333333333308E-2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4.500000000000004E-2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0.6276533333333334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7.4999999999999956E-2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2.6076923076923109E-2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9.1049999999999964E-2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1.7647058823533346E-4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5.6000000000000494E-3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8.1999999999999851E-3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3.4200000000000008E-2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8.3333333333335258E-4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((E1090-D1090)/D1090)+1</f>
        <v>0.14182977777777772</v>
      </c>
      <c r="P1090" s="7">
        <f t="shared" ref="P1090:P1153" si="69">IF(L1090&gt;0,E1090/L1090,0)</f>
        <v>43.41727891156463</v>
      </c>
      <c r="Q1090" t="s">
        <v>8333</v>
      </c>
      <c r="R1090" t="s">
        <v>8334</v>
      </c>
      <c r="S1090" s="11">
        <f t="shared" ref="S1090:S1153" si="70">(((J1090/60)/60)/24)+DATE(1970,1,1)</f>
        <v>41723.799386574072</v>
      </c>
      <c r="T1090" s="11">
        <f t="shared" ref="T1090:T1153" si="71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7.8266666666666707E-2</v>
      </c>
      <c r="P1091" s="7">
        <f t="shared" si="69"/>
        <v>23.959183673469386</v>
      </c>
      <c r="Q1091" t="s">
        <v>8333</v>
      </c>
      <c r="R1091" t="s">
        <v>8334</v>
      </c>
      <c r="S1091" s="11">
        <f t="shared" si="70"/>
        <v>42151.189525462964</v>
      </c>
      <c r="T1091" s="11">
        <f t="shared" si="71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3.8464497269019571E-4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1.0499999999999954E-2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0.14083333333333337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0.18300055555555561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5.0347999999999948E-2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4.6999999999997044E-4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7.2119999999999962E-2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5.0000000000000044E-3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2.5000000000000022E-2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4.1000000000002146E-4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5.3124999999999978E-2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1.6199999999999992E-2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4.9516666666666653E-2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1.5899999999999803E-3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2.9299999999999993E-2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4.4999999999999485E-3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5.0999999999999934E-3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3.9999999999995595E-4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5.0000000000000044E-3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1.6666666666667052E-3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1.3250000000000206E-3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3.5704000000003067E-4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8.2999999999999963E-2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2.4222222222222256E-2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2.3809523809523725E-3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1.1600000000000499E-4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2.1999999999999797E-3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4.7222222222221832E-3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5.0000000000000044E-3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1.6714285714285682E-2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1.0000000000000009E-3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1.0499999999999954E-3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2.1999999999999797E-3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0.14380000000000004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6.6666666666667096E-3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4.0000000000040004E-5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5.0000000000000044E-2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3.5714285714285587E-3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6.2499999999998668E-4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4.1333333333333222E-3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1.2499999999999734E-3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8.8333333333333375E-2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4.8666666666666858E-3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1.4999999999999458E-3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((E1154-D1154)/D1154)+1</f>
        <v>5.6937499999999974E-2</v>
      </c>
      <c r="P1154" s="7">
        <f t="shared" ref="P1154:P1217" si="73">IF(L1154&gt;0,E1154/L1154,0)</f>
        <v>60.733333333333334</v>
      </c>
      <c r="Q1154" t="s">
        <v>8336</v>
      </c>
      <c r="R1154" t="s">
        <v>8337</v>
      </c>
      <c r="S1154" s="11">
        <f t="shared" ref="S1154:S1217" si="74">(((J1154/60)/60)/24)+DATE(1970,1,1)</f>
        <v>42109.709629629629</v>
      </c>
      <c r="T1154" s="11">
        <f t="shared" ref="T1154:T1217" si="75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6.2499999999999778E-3</v>
      </c>
      <c r="P1155" s="7">
        <f t="shared" si="73"/>
        <v>50</v>
      </c>
      <c r="Q1155" t="s">
        <v>8336</v>
      </c>
      <c r="R1155" t="s">
        <v>8337</v>
      </c>
      <c r="S1155" s="11">
        <f t="shared" si="74"/>
        <v>42143.714178240742</v>
      </c>
      <c r="T1155" s="11">
        <f t="shared" si="75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6.4999999999999947E-2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7.5199999999999712E-3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1.5100000000000002E-2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4.6666666666667078E-3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3.8499999999999979E-2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5.8333333333338011E-4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0.20704999999999996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0.19140000000000001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1.6316666666666646E-2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5.6666666666666643E-2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1.7000000000000348E-3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4.0000000000000036E-3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1.0000000000000009E-3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2.4000000000001798E-4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5.9066666666666712E-2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5.714285714286671E-5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6.6666666666659324E-5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5.3333333333333344E-2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0.11750000000000005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7.9999999999968985E-5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4.2000000000000037E-2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4.0000000000000036E-2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1.6055000000000001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2.6991034482758618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((E1218-D1218)/D1218)+1</f>
        <v>1.4570000000000001</v>
      </c>
      <c r="P1218" s="7">
        <f t="shared" ref="P1218:P1281" si="77">IF(L1218&gt;0,E1218/L1218,0)</f>
        <v>91.882882882882882</v>
      </c>
      <c r="Q1218" t="s">
        <v>8338</v>
      </c>
      <c r="R1218" t="s">
        <v>8339</v>
      </c>
      <c r="S1218" s="11">
        <f t="shared" ref="S1218:S1281" si="78">(((J1218/60)/60)/24)+DATE(1970,1,1)</f>
        <v>42247.616400462968</v>
      </c>
      <c r="T1218" s="11">
        <f t="shared" ref="T1218:T1281" si="79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7">
        <f t="shared" si="77"/>
        <v>148.57377049180329</v>
      </c>
      <c r="Q1219" t="s">
        <v>8338</v>
      </c>
      <c r="R1219" t="s">
        <v>8339</v>
      </c>
      <c r="S1219" s="11">
        <f t="shared" si="78"/>
        <v>42535.809490740736</v>
      </c>
      <c r="T1219" s="11">
        <f t="shared" si="7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7.0666666666666655E-2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4.4000000000000039E-2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0.29300000000000004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9.0909090909090384E-3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8.0000000000000071E-3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0.11599999999999999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2.7873639500929137E-2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0.17800000000000005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3.0124999999999957E-2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0.50740000000000007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5.4884742041712009E-3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0.14091666666666669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1.2025000000000001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2.0015333333333336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((E1282-D1282)/D1282)+1</f>
        <v>1.1091186666666666</v>
      </c>
      <c r="P1282" s="7">
        <f t="shared" ref="P1282:P1345" si="81">IF(L1282&gt;0,E1282/L1282,0)</f>
        <v>127.97523076923076</v>
      </c>
      <c r="Q1282" t="s">
        <v>8325</v>
      </c>
      <c r="R1282" t="s">
        <v>8326</v>
      </c>
      <c r="S1282" s="11">
        <f t="shared" ref="S1282:S1345" si="82">(((J1282/60)/60)/24)+DATE(1970,1,1)</f>
        <v>40513.757569444446</v>
      </c>
      <c r="T1282" s="11">
        <f t="shared" ref="T1282:T1345" si="83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7">
        <f t="shared" si="81"/>
        <v>104.72972972972973</v>
      </c>
      <c r="Q1283" t="s">
        <v>8325</v>
      </c>
      <c r="R1283" t="s">
        <v>8326</v>
      </c>
      <c r="S1283" s="11">
        <f t="shared" si="82"/>
        <v>41463.743472222224</v>
      </c>
      <c r="T1283" s="11">
        <f t="shared" si="8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1.4117647058823528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1.3026085714285713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0.39627500000000004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0.2597666666666667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0.11514000000000002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0.11360000000000003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0.15500000000000003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6.0869565217391841E-3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0.31115000000000004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1.1266666666666647E-2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0.40403999999999995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1.333333333330966E-5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5.7335000000000025E-2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0.15103448275862064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5.0299999999999789E-3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1.3028138528138555E-2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3.0285714285713805E-3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8.879999999999999E-2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9.8400000000000043E-2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2.4299999999999988E-2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1.1299999999999977E-2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2.3306666666666698E-2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8.1599999999999451E-3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0.22494285714285711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1.3668000000000013E-2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0.49382000000000004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3.3033333333333359E-2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6.6339999999999955E-2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2.0000000000000018E-3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((E1346-D1346)/D1346)+1</f>
        <v>3.7773333333333334</v>
      </c>
      <c r="P1346" s="7">
        <f t="shared" ref="P1346:P1409" si="85">IF(L1346&gt;0,E1346/L1346,0)</f>
        <v>40.762589928057551</v>
      </c>
      <c r="Q1346" t="s">
        <v>8322</v>
      </c>
      <c r="R1346" t="s">
        <v>8323</v>
      </c>
      <c r="S1346" s="11">
        <f t="shared" ref="S1346:S1409" si="86">(((J1346/60)/60)/24)+DATE(1970,1,1)</f>
        <v>42522.789803240739</v>
      </c>
      <c r="T1346" s="11">
        <f t="shared" ref="T1346:T1409" si="87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7">
        <f t="shared" si="85"/>
        <v>53.571428571428569</v>
      </c>
      <c r="Q1347" t="s">
        <v>8322</v>
      </c>
      <c r="R1347" t="s">
        <v>8323</v>
      </c>
      <c r="S1347" s="11">
        <f t="shared" si="86"/>
        <v>41799.814340277779</v>
      </c>
      <c r="T1347" s="11">
        <f t="shared" si="8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1.2530000000000001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4.9651999999999994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1.6620689655172383E-2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4.1999999999999815E-3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1.2499999999999734E-3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5.0000000000000044E-3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((E1410-D1410)/D1410)+1</f>
        <v>7.1999999999999953E-2</v>
      </c>
      <c r="P1410" s="7">
        <f t="shared" ref="P1410:P1473" si="89">IF(L1410&gt;0,E1410/L1410,0)</f>
        <v>12</v>
      </c>
      <c r="Q1410" t="s">
        <v>8322</v>
      </c>
      <c r="R1410" t="s">
        <v>8341</v>
      </c>
      <c r="S1410" s="11">
        <f t="shared" ref="S1410:S1473" si="90">(((J1410/60)/60)/24)+DATE(1970,1,1)</f>
        <v>42291.872175925921</v>
      </c>
      <c r="T1410" s="11">
        <f t="shared" ref="T1410:T1473" si="91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7">
        <f t="shared" si="89"/>
        <v>0</v>
      </c>
      <c r="Q1411" t="s">
        <v>8322</v>
      </c>
      <c r="R1411" t="s">
        <v>8341</v>
      </c>
      <c r="S1411" s="11">
        <f t="shared" si="90"/>
        <v>41945.133506944447</v>
      </c>
      <c r="T1411" s="11">
        <f t="shared" si="91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1.6666666666664831E-4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2.3333333333332984E-3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4.5714285714285707E-2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5.0000000000000044E-2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2.0000000000000018E-3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0.18181818181818177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1.2222222222222245E-2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2.0000000000000018E-3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7.0634920634920606E-2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2.7272727272727226E-2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1.0000000000000009E-3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1.0400000000000409E-3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3.3333333333332993E-3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8.3799999999999986E-2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4.500000000000004E-2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0.31947058823529417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6.7083333333333384E-2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9.9878048780487783E-2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1.0000000000000009E-3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7.7000000000000401E-3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3.0000000000000027E-2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7.6923076923085532E-5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1.1222222222222245E-2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1.4999999999998348E-4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9.9999999999544897E-6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1.0554089709757797E-4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8.5714285714285632E-3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0.10499999999999998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2.9000000000000026E-2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1.6320000000000001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((E1474-D1474)/D1474)+1</f>
        <v>1.3870400000000001</v>
      </c>
      <c r="P1474" s="7">
        <f t="shared" ref="P1474:P1537" si="93">IF(L1474&gt;0,E1474/L1474,0)</f>
        <v>103.20238095238095</v>
      </c>
      <c r="Q1474" t="s">
        <v>8322</v>
      </c>
      <c r="R1474" t="s">
        <v>8342</v>
      </c>
      <c r="S1474" s="11">
        <f t="shared" ref="S1474:S1537" si="94">(((J1474/60)/60)/24)+DATE(1970,1,1)</f>
        <v>41533.542858796296</v>
      </c>
      <c r="T1474" s="11">
        <f t="shared" ref="T1474:T1537" si="95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7">
        <f t="shared" si="93"/>
        <v>38.462553191489363</v>
      </c>
      <c r="Q1475" t="s">
        <v>8322</v>
      </c>
      <c r="R1475" t="s">
        <v>8342</v>
      </c>
      <c r="S1475" s="11">
        <f t="shared" si="94"/>
        <v>40939.979618055557</v>
      </c>
      <c r="T1475" s="11">
        <f t="shared" si="95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2.1000000000000019E-2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1.0000000000000009E-3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7.1428571428571175E-3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2.2388059701492491E-2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2.3999999999999577E-3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2.4000000000000021E-2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8.333333333333337E-2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7.4999999999999512E-3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8.8999999999999968E-2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6.6666666666659324E-5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1.9000000000000017E-2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2.4999999999999467E-3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1.6633076923076922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1.6198000000000001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2.0700000000000003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2.815666666666667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4.8401999999999994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((E1538-D1538)/D1538)+1</f>
        <v>2.5030841666666666</v>
      </c>
      <c r="P1538" s="7">
        <f t="shared" ref="P1538:P1601" si="97">IF(L1538&gt;0,E1538/L1538,0)</f>
        <v>66.015406593406595</v>
      </c>
      <c r="Q1538" t="s">
        <v>8338</v>
      </c>
      <c r="R1538" t="s">
        <v>8339</v>
      </c>
      <c r="S1538" s="11">
        <f t="shared" ref="S1538:S1601" si="98">(((J1538/60)/60)/24)+DATE(1970,1,1)</f>
        <v>42213.802199074074</v>
      </c>
      <c r="T1538" s="11">
        <f t="shared" ref="T1538:T1601" si="99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7">
        <f t="shared" si="97"/>
        <v>96.375</v>
      </c>
      <c r="Q1539" t="s">
        <v>8338</v>
      </c>
      <c r="R1539" t="s">
        <v>8339</v>
      </c>
      <c r="S1539" s="11">
        <f t="shared" si="98"/>
        <v>42552.315127314811</v>
      </c>
      <c r="T1539" s="11">
        <f t="shared" si="9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3.3333333333329662E-4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4.0000000000000036E-2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4.4444444444444731E-3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3.3333333333329662E-4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0.28900000000000003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8.5714285714285743E-2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0.33999999999999997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0.13466666666666671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0.49186046511627912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0.45133333333333336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4.0000000000000036E-2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4.6666666666666634E-2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3.3333333333332993E-3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3.7599999999999967E-2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6.7000000000000393E-3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1.4166666666666661E-2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1.0000000000000009E-3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2.5000000000000022E-2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0.21250000000000002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4.1176470588235259E-2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0.13639999999999997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0.41400000000000003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6.6115702479339067E-3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5.0000000000000044E-2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2.4777777777777787E-2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5.0599999999999978E-2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0.22909999999999997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5.4999999999999494E-3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8.4008400840084319E-3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5.0000000000000044E-3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9.2999999999999972E-2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7.5000000000002842E-4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1.3333333333331865E-4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1.7000000000000015E-2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1.3636363636360116E-4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0.20499999999999996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2.8000000000000247E-3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2.3076923076923106E-2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1.2499999999999734E-3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((E1602-D1602)/D1602)+1</f>
        <v>7.3400000000000021E-2</v>
      </c>
      <c r="P1602" s="7">
        <f t="shared" ref="P1602:P1665" si="101">IF(L1602&gt;0,E1602/L1602,0)</f>
        <v>40.777777777777779</v>
      </c>
      <c r="Q1602" t="s">
        <v>8338</v>
      </c>
      <c r="R1602" t="s">
        <v>8345</v>
      </c>
      <c r="S1602" s="11">
        <f t="shared" ref="S1602:S1665" si="102">(((J1602/60)/60)/24)+DATE(1970,1,1)</f>
        <v>41791.057314814818</v>
      </c>
      <c r="T1602" s="11">
        <f t="shared" ref="T1602:T1665" si="103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7">
        <f t="shared" si="101"/>
        <v>48.325535714285714</v>
      </c>
      <c r="Q1603" t="s">
        <v>8325</v>
      </c>
      <c r="R1603" t="s">
        <v>8326</v>
      </c>
      <c r="S1603" s="11">
        <f t="shared" si="102"/>
        <v>40638.092974537038</v>
      </c>
      <c r="T1603" s="11">
        <f t="shared" si="10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2.7184999999999997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1.1412499999999999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1.2530000000000001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1.2469999999999999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1.252608695652174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1.1990909090909092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1.4286666666666665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1.1280000000000001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((E1666-D1666)/D1666)+1</f>
        <v>1.2240879999999998</v>
      </c>
      <c r="P1666" s="7">
        <f t="shared" ref="P1666:P1729" si="105">IF(L1666&gt;0,E1666/L1666,0)</f>
        <v>34.384494382022467</v>
      </c>
      <c r="Q1666" t="s">
        <v>8325</v>
      </c>
      <c r="R1666" t="s">
        <v>8346</v>
      </c>
      <c r="S1666" s="11">
        <f t="shared" ref="S1666:S1729" si="106">(((J1666/60)/60)/24)+DATE(1970,1,1)</f>
        <v>40939.761782407404</v>
      </c>
      <c r="T1666" s="11">
        <f t="shared" ref="T1666:T1729" si="107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7">
        <f t="shared" si="105"/>
        <v>44.956989247311824</v>
      </c>
      <c r="Q1667" t="s">
        <v>8325</v>
      </c>
      <c r="R1667" t="s">
        <v>8346</v>
      </c>
      <c r="S1667" s="11">
        <f t="shared" si="106"/>
        <v>40564.649456018517</v>
      </c>
      <c r="T1667" s="11">
        <f t="shared" si="10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0.21714285714285719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3.6000000000000476E-3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0.44299999999999995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9.3333333333333379E-2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4.9999999999994493E-4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0.11708333333333332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0.20208000000000004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4.2311459353574943E-2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0.26060000000000005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6.0606060606094303E-5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1.0199999999999987E-2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9.7400000000000042E-2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4.8571428571428599E-2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6.8000000000000282E-3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0.10499999999999998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1.6666666666666718E-2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7.8679999999999972E-2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2.1999999999999797E-3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7.4999999999999956E-2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2.142857142857113E-3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8.7500000000000355E-3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5.6250000000000022E-2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3.472222222222765E-4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6.4999999999999947E-2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5.833333333333357E-3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0.10181818181818181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3.3333333333329662E-4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((E1730-D1730)/D1730)+1</f>
        <v>0.68399999999999994</v>
      </c>
      <c r="P1730" s="7">
        <f t="shared" ref="P1730:P1793" si="109">IF(L1730&gt;0,E1730/L1730,0)</f>
        <v>122.14285714285714</v>
      </c>
      <c r="Q1730" t="s">
        <v>8325</v>
      </c>
      <c r="R1730" t="s">
        <v>8347</v>
      </c>
      <c r="S1730" s="11">
        <f t="shared" ref="S1730:S1793" si="110">(((J1730/60)/60)/24)+DATE(1970,1,1)</f>
        <v>42268.625856481478</v>
      </c>
      <c r="T1730" s="11">
        <f t="shared" ref="T1730:T1793" si="111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7">
        <f t="shared" si="109"/>
        <v>0</v>
      </c>
      <c r="Q1731" t="s">
        <v>8325</v>
      </c>
      <c r="R1731" t="s">
        <v>8347</v>
      </c>
      <c r="S1731" s="11">
        <f t="shared" si="110"/>
        <v>42471.052152777775</v>
      </c>
      <c r="T1731" s="11">
        <f t="shared" si="111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2.2222222222223476E-4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0.10999999999999999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7.3333333333333028E-3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0.21250000000000002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4.0000000000000036E-3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1.0000000000000009E-3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1.4809999999999999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1.6543999999999999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0.19599999999999995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0.45720000000000005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3.7399999999999989E-2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2.7024999999999966E-2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0.21309523809523812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0.15600000000000003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6.2566666666666659E-2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0.45920000000000005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0.65101538461538455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6.6999999999999948E-2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1.9900000000000029E-2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0.36236363636363633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0.39743333333333331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0.15491428571428567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0.23692500000000005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0.39759999999999995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0.47631578947368425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1.3818181818181841E-2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5.0000000000000044E-3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4.9575757575757606E-2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3.5666666666666624E-2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((E1794-D1794)/D1794)+1</f>
        <v>0.61124000000000001</v>
      </c>
      <c r="P1794" s="7">
        <f t="shared" ref="P1794:P1857" si="113">IF(L1794&gt;0,E1794/L1794,0)</f>
        <v>109.93525179856115</v>
      </c>
      <c r="Q1794" t="s">
        <v>8338</v>
      </c>
      <c r="R1794" t="s">
        <v>8339</v>
      </c>
      <c r="S1794" s="11">
        <f t="shared" ref="S1794:S1857" si="114">(((J1794/60)/60)/24)+DATE(1970,1,1)</f>
        <v>42189.031041666662</v>
      </c>
      <c r="T1794" s="11">
        <f t="shared" ref="T1794:T1857" si="115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1.3333333333333308E-2</v>
      </c>
      <c r="P1795" s="7">
        <f t="shared" si="113"/>
        <v>20</v>
      </c>
      <c r="Q1795" t="s">
        <v>8338</v>
      </c>
      <c r="R1795" t="s">
        <v>8339</v>
      </c>
      <c r="S1795" s="11">
        <f t="shared" si="114"/>
        <v>41940.89166666667</v>
      </c>
      <c r="T1795" s="11">
        <f t="shared" si="115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0.11077777777777775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0.13637500000000002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1.7457500000000015E-2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0.20449632511889326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0.1385294117647059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0.30800000000000005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0.351741935483871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0.36404444444444439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2.9549999999999965E-2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0.11060000000000003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0.41407142857142853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0.10857142857142854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3.3333333333333326E-2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7.407407407407085E-4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0.13307692307692309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2.0360000000000045E-2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2.083333333333337E-2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6.5653846153846174E-2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1.1804999999999999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((E1858-D1858)/D1858)+1</f>
        <v>1.0125</v>
      </c>
      <c r="P1858" s="7">
        <f t="shared" ref="P1858:P1921" si="117">IF(L1858&gt;0,E1858/L1858,0)</f>
        <v>53.289473684210527</v>
      </c>
      <c r="Q1858" t="s">
        <v>8325</v>
      </c>
      <c r="R1858" t="s">
        <v>8326</v>
      </c>
      <c r="S1858" s="11">
        <f t="shared" ref="S1858:S1921" si="118">(((J1858/60)/60)/24)+DATE(1970,1,1)</f>
        <v>41817.854999999996</v>
      </c>
      <c r="T1858" s="11">
        <f t="shared" ref="T1858:T1921" si="119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7">
        <f t="shared" si="117"/>
        <v>136.36363636363637</v>
      </c>
      <c r="Q1859" t="s">
        <v>8325</v>
      </c>
      <c r="R1859" t="s">
        <v>8326</v>
      </c>
      <c r="S1859" s="11">
        <f t="shared" si="118"/>
        <v>41864.76866898148</v>
      </c>
      <c r="T1859" s="11">
        <f t="shared" si="11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8.0833333333333313E-2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4.0000000000000036E-3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0.42892307692307696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3.6363636363612173E-5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5.0000000000000044E-3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4.9999999999994493E-4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4.8679999999999946E-2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0.10314285714285709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1.0600000000000054E-2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4.4999999999999485E-3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1.6249999999995435E-4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5.0999999999999934E-3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1.1999999999999789E-3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0.20079999999999998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1.2000000000000011E-2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0.46599999999999997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1.0000000000000009E-3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1.6800000000000148E-3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2.8333333333333544E-3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1.7320000000000002E-2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0.14111428571428575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0.39395294117647062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2.3529411764711128E-4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1.3270833333333343E-2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9.0090090090090058E-2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1.6000000000000014E-2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5.0999999999999934E-3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1.0399999999999965E-2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((E1922-D1922)/D1922)+1</f>
        <v>0.43030000000000002</v>
      </c>
      <c r="P1922" s="7">
        <f t="shared" ref="P1922:P1985" si="121">IF(L1922&gt;0,E1922/L1922,0)</f>
        <v>40.980952380952381</v>
      </c>
      <c r="Q1922" t="s">
        <v>8319</v>
      </c>
      <c r="R1922" t="s">
        <v>8348</v>
      </c>
      <c r="S1922" s="11">
        <f t="shared" ref="S1922:S1985" si="122">(((J1922/60)/60)/24)+DATE(1970,1,1)</f>
        <v>42270.875706018516</v>
      </c>
      <c r="T1922" s="11">
        <f t="shared" ref="T1922:T1985" si="123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1.3679999999999999</v>
      </c>
      <c r="P1923" s="7">
        <f t="shared" si="121"/>
        <v>54</v>
      </c>
      <c r="Q1923" t="s">
        <v>8325</v>
      </c>
      <c r="R1923" t="s">
        <v>8329</v>
      </c>
      <c r="S1923" s="11">
        <f t="shared" si="122"/>
        <v>41074.221562500003</v>
      </c>
      <c r="T1923" s="11">
        <f t="shared" si="12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1.9537933333333335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1.0313725490196077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1.7243333333333335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1.8724500000000002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1.7092307692307691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1.3844033333333332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1.1790285714285713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1.9292500000000001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2.0674308999999997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2.5683081313131311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5.0799999999999956E-2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4.3000000000000038E-2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((E1986-D1986)/D1986)+1</f>
        <v>0.21146666666666669</v>
      </c>
      <c r="P1986" s="7">
        <f t="shared" ref="P1986:P2049" si="125">IF(L1986&gt;0,E1986/L1986,0)</f>
        <v>453.14285714285717</v>
      </c>
      <c r="Q1986" t="s">
        <v>8338</v>
      </c>
      <c r="R1986" t="s">
        <v>8350</v>
      </c>
      <c r="S1986" s="11">
        <f t="shared" ref="S1986:S2049" si="126">(((J1986/60)/60)/24)+DATE(1970,1,1)</f>
        <v>41913.790289351848</v>
      </c>
      <c r="T1986" s="11">
        <f t="shared" ref="T1986:T2049" si="127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3.1874999999999987E-2</v>
      </c>
      <c r="P1987" s="7">
        <f t="shared" si="125"/>
        <v>12.75</v>
      </c>
      <c r="Q1987" t="s">
        <v>8338</v>
      </c>
      <c r="R1987" t="s">
        <v>8350</v>
      </c>
      <c r="S1987" s="11">
        <f t="shared" si="126"/>
        <v>42555.698738425926</v>
      </c>
      <c r="T1987" s="11">
        <f t="shared" si="127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4.9999999999994493E-4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4.1666666666666519E-3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1.0000000000000009E-2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0.16966666666666663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6.9999999999999951E-2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1.3333333333332975E-3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7.7999999999999958E-2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7.6129032258064333E-3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2.1679421999999997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2.4783999999999997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8.1956400000000009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1.7867600000000001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2.1103642499999999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1.3166833333333332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((E2050-D2050)/D2050)+1</f>
        <v>1.4833229411764706</v>
      </c>
      <c r="P2050" s="7">
        <f t="shared" ref="P2050:P2113" si="129">IF(L2050&gt;0,E2050/L2050,0)</f>
        <v>91.82989803350327</v>
      </c>
      <c r="Q2050" t="s">
        <v>8319</v>
      </c>
      <c r="R2050" t="s">
        <v>8349</v>
      </c>
      <c r="S2050" s="11">
        <f t="shared" ref="S2050:S2113" si="130">(((J2050/60)/60)/24)+DATE(1970,1,1)</f>
        <v>41387.651516203703</v>
      </c>
      <c r="T2050" s="11">
        <f t="shared" ref="T2050:T2113" si="131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7">
        <f t="shared" si="129"/>
        <v>80.991037735849048</v>
      </c>
      <c r="Q2051" t="s">
        <v>8319</v>
      </c>
      <c r="R2051" t="s">
        <v>8349</v>
      </c>
      <c r="S2051" s="11">
        <f t="shared" si="130"/>
        <v>41575.527349537035</v>
      </c>
      <c r="T2051" s="11">
        <f t="shared" si="131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4.7326999999999995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1.6741666666666668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1.4345666666666665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1.9116676082790636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2.8072999999999997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1.526043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1.1550799999999999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1.3236666666666665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1.3599999999999999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((E2114-D2114)/D2114)+1</f>
        <v>1</v>
      </c>
      <c r="P2114" s="7">
        <f t="shared" ref="P2114:P2177" si="133">IF(L2114&gt;0,E2114/L2114,0)</f>
        <v>27.272727272727273</v>
      </c>
      <c r="Q2114" t="s">
        <v>8325</v>
      </c>
      <c r="R2114" t="s">
        <v>8329</v>
      </c>
      <c r="S2114" s="11">
        <f t="shared" ref="S2114:S2177" si="134">(((J2114/60)/60)/24)+DATE(1970,1,1)</f>
        <v>41365.928159722222</v>
      </c>
      <c r="T2114" s="11">
        <f t="shared" ref="T2114:T2177" si="135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7">
        <f t="shared" si="133"/>
        <v>68.598130841121488</v>
      </c>
      <c r="Q2115" t="s">
        <v>8325</v>
      </c>
      <c r="R2115" t="s">
        <v>8329</v>
      </c>
      <c r="S2115" s="11">
        <f t="shared" si="134"/>
        <v>41870.86546296296</v>
      </c>
      <c r="T2115" s="11">
        <f t="shared" si="135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5.6800000000000184E-3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3.8749999999999618E-3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9.9999999999999978E-2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1.419999999999999E-2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4.9999999999994493E-4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0.28842857142857148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1.6666666666667052E-3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2.0238095238095388E-3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5.0000000000000044E-2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2.1129900000000035E-2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1.6000000000000014E-2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1.7333333333333312E-2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9.5600000000000018E-2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5.9612500000005841E-4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5.4200000000000026E-2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1.1200000000000099E-3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5.7238095238095199E-2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0.11250000000000004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1.7098591549295827E-2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1.9999999999997797E-4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6.9641025641025145E-3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2.0000000000000018E-2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8.0999999999999961E-3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2.6222222222221925E-3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1.6666666666667052E-3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9.1244548809155113E-5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8.0000000000000071E-3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2.300000000000002E-2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2.666071428571426E-2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0.28191999999999995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6.5900366666666654E-2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7.222222222222241E-3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8.499999999999952E-3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1.8085714285714287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((E2178-D2178)/D2178)+1</f>
        <v>1.2602</v>
      </c>
      <c r="P2178" s="7">
        <f t="shared" ref="P2178:P2241" si="137">IF(L2178&gt;0,E2178/L2178,0)</f>
        <v>88.74647887323944</v>
      </c>
      <c r="Q2178" t="s">
        <v>8325</v>
      </c>
      <c r="R2178" t="s">
        <v>8326</v>
      </c>
      <c r="S2178" s="11">
        <f t="shared" ref="S2178:S2241" si="138">(((J2178/60)/60)/24)+DATE(1970,1,1)</f>
        <v>42096.633206018523</v>
      </c>
      <c r="T2178" s="11">
        <f t="shared" ref="T2178:T2241" si="139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7">
        <f t="shared" si="137"/>
        <v>65.868421052631575</v>
      </c>
      <c r="Q2179" t="s">
        <v>8325</v>
      </c>
      <c r="R2179" t="s">
        <v>8326</v>
      </c>
      <c r="S2179" s="11">
        <f t="shared" si="138"/>
        <v>42502.250775462962</v>
      </c>
      <c r="T2179" s="11">
        <f t="shared" si="13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1.6139999999999999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1.5310000000000001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1.0967500000000001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1.5636363636363635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2.4314999999999998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1.259529411764706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((E2242-D2242)/D2242)+1</f>
        <v>2.7068000000000003</v>
      </c>
      <c r="P2242" s="7">
        <f t="shared" ref="P2242:P2305" si="141">IF(L2242&gt;0,E2242/L2242,0)</f>
        <v>140.97916666666666</v>
      </c>
      <c r="Q2242" t="s">
        <v>8333</v>
      </c>
      <c r="R2242" t="s">
        <v>8351</v>
      </c>
      <c r="S2242" s="11">
        <f t="shared" ref="S2242:S2305" si="142">(((J2242/60)/60)/24)+DATE(1970,1,1)</f>
        <v>42452.825740740736</v>
      </c>
      <c r="T2242" s="11">
        <f t="shared" ref="T2242:T2305" si="143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7">
        <f t="shared" si="141"/>
        <v>49.472392638036808</v>
      </c>
      <c r="Q2243" t="s">
        <v>8333</v>
      </c>
      <c r="R2243" t="s">
        <v>8351</v>
      </c>
      <c r="S2243" s="11">
        <f t="shared" si="142"/>
        <v>42766.827546296292</v>
      </c>
      <c r="T2243" s="11">
        <f t="shared" si="14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1.3444929411764708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2.9850000000000003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2.8308999999999997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1.8533333333333335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1.4608080000000001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((E2306-D2306)/D2306)+1</f>
        <v>1.0070033333333335</v>
      </c>
      <c r="P2306" s="7">
        <f t="shared" ref="P2306:P2369" si="145">IF(L2306&gt;0,E2306/L2306,0)</f>
        <v>53.469203539823013</v>
      </c>
      <c r="Q2306" t="s">
        <v>8325</v>
      </c>
      <c r="R2306" t="s">
        <v>8329</v>
      </c>
      <c r="S2306" s="11">
        <f t="shared" ref="S2306:S2369" si="146">(((J2306/60)/60)/24)+DATE(1970,1,1)</f>
        <v>40502.815868055557</v>
      </c>
      <c r="T2306" s="11">
        <f t="shared" ref="T2306:T2369" si="147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7">
        <f t="shared" si="145"/>
        <v>109.10778443113773</v>
      </c>
      <c r="Q2307" t="s">
        <v>8325</v>
      </c>
      <c r="R2307" t="s">
        <v>8329</v>
      </c>
      <c r="S2307" s="11">
        <f t="shared" si="146"/>
        <v>41834.695277777777</v>
      </c>
      <c r="T2307" s="11">
        <f t="shared" si="14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3.1481481481481444E-2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0.20733333333333337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7.999999999999996E-2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7.1999999999999842E-3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1.4431375000000002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3.0000000000000027E-2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1.0000000000000009E-3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6.5000000000003944E-4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1.5000000000000013E-2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3.8571428571428923E-3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5.7142857142856718E-3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7.1428571428566734E-4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6.8749999999999645E-3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0.14680000000000004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3.9999999999995595E-4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0.10519999999999996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1.3399999999999967E-2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((E2370-D2370)/D2370)+1</f>
        <v>2.4999999999999467E-3</v>
      </c>
      <c r="P2370" s="7">
        <f t="shared" ref="P2370:P2433" si="149">IF(L2370&gt;0,E2370/L2370,0)</f>
        <v>50</v>
      </c>
      <c r="Q2370" t="s">
        <v>8319</v>
      </c>
      <c r="R2370" t="s">
        <v>8320</v>
      </c>
      <c r="S2370" s="11">
        <f t="shared" ref="S2370:S2433" si="150">(((J2370/60)/60)/24)+DATE(1970,1,1)</f>
        <v>42063.721817129626</v>
      </c>
      <c r="T2370" s="11">
        <f t="shared" ref="T2370:T2433" si="151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7">
        <f t="shared" si="149"/>
        <v>0</v>
      </c>
      <c r="Q2371" t="s">
        <v>8319</v>
      </c>
      <c r="R2371" t="s">
        <v>8320</v>
      </c>
      <c r="S2371" s="11">
        <f t="shared" si="150"/>
        <v>42380.812627314815</v>
      </c>
      <c r="T2371" s="11">
        <f t="shared" si="151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3.2799999999999496E-3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3.2727272727272716E-2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5.882352941177782E-5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4.5454545454548523E-4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0.10877666666666663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3.6666666666667069E-3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1.81933989577302E-2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2.5000000000000022E-2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4.3499999999999983E-2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8.0000000000000071E-3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1.2123076923076903E-2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6.8399999999999572E-3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1.2513513513513486E-2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1.87499999999996E-3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1.2499999999999734E-3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4.9999999999994493E-4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6.0000000000004494E-4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2.0000000000000018E-3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7.1785714285714786E-3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4.3333333333333002E-3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0.22519999999999996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2.0000000000000018E-3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1.8399999999999972E-2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6.0400000000000453E-3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8.3333333333333037E-3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3.066666666666662E-2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5.5833333333333846E-3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2.4999999999997247E-4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1.9999999999997797E-4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0.14825133372851218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1.6666666666664831E-4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2.0000000000000018E-3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1.3333333333331865E-4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1.2399999999999967E-2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2.8571428571433355E-4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2.0000000000020002E-5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2.8571428571377844E-5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1.4321428571428596E-2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7.0000000000000062E-3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2.0000000000020002E-5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((E2434-D2434)/D2434)+1</f>
        <v>1.4285714285711126E-4</v>
      </c>
      <c r="P2434" s="7">
        <f t="shared" ref="P2434:P2497" si="153">IF(L2434&gt;0,E2434/L2434,0)</f>
        <v>1</v>
      </c>
      <c r="Q2434" t="s">
        <v>8336</v>
      </c>
      <c r="R2434" t="s">
        <v>8337</v>
      </c>
      <c r="S2434" s="11">
        <f t="shared" ref="S2434:S2497" si="154">(((J2434/60)/60)/24)+DATE(1970,1,1)</f>
        <v>42041.218715277777</v>
      </c>
      <c r="T2434" s="11">
        <f t="shared" ref="T2434:T2497" si="155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7">
        <f t="shared" si="153"/>
        <v>0</v>
      </c>
      <c r="Q2435" t="s">
        <v>8336</v>
      </c>
      <c r="R2435" t="s">
        <v>8337</v>
      </c>
      <c r="S2435" s="11">
        <f t="shared" si="154"/>
        <v>42397.89980324074</v>
      </c>
      <c r="T2435" s="11">
        <f t="shared" si="155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1.2999999999999678E-3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4.8960000000000115E-3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3.8461538461542766E-4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3.3333333333332993E-3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2.0000000000000018E-3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1.5470000000000002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1.8199999999999998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1.2753666666666668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((E2498-D2498)/D2498)+1</f>
        <v>1</v>
      </c>
      <c r="P2498" s="7">
        <f t="shared" ref="P2498:P2561" si="157">IF(L2498&gt;0,E2498/L2498,0)</f>
        <v>600</v>
      </c>
      <c r="Q2498" t="s">
        <v>8325</v>
      </c>
      <c r="R2498" t="s">
        <v>8329</v>
      </c>
      <c r="S2498" s="11">
        <f t="shared" ref="S2498:S2561" si="158">(((J2498/60)/60)/24)+DATE(1970,1,1)</f>
        <v>41327.996435185189</v>
      </c>
      <c r="T2498" s="11">
        <f t="shared" ref="T2498:T2561" si="159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1.1277149999999998</v>
      </c>
      <c r="P2499" s="7">
        <f t="shared" si="157"/>
        <v>80.551071428571419</v>
      </c>
      <c r="Q2499" t="s">
        <v>8325</v>
      </c>
      <c r="R2499" t="s">
        <v>8329</v>
      </c>
      <c r="S2499" s="11">
        <f t="shared" si="158"/>
        <v>40730.878912037035</v>
      </c>
      <c r="T2499" s="11">
        <f t="shared" si="15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2.5545454545454538E-2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7.8181818181821683E-4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6.0000000000000053E-3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1.0526315789473717E-2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1.4999999999999458E-3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1.749999999999996E-2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0.18600000000000005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9.8166666666666624E-2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4.3333333333328561E-4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1.5644444444444443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1.9529999999999998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1.5553333333333335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((E2562-D2562)/D2562)+1</f>
        <v>1.0009999999999999</v>
      </c>
      <c r="P2562" s="7">
        <f t="shared" ref="P2562:P2625" si="161">IF(L2562&gt;0,E2562/L2562,0)</f>
        <v>143</v>
      </c>
      <c r="Q2562" t="s">
        <v>8325</v>
      </c>
      <c r="R2562" t="s">
        <v>8354</v>
      </c>
      <c r="S2562" s="11">
        <f t="shared" ref="S2562:S2625" si="162">(((J2562/60)/60)/24)+DATE(1970,1,1)</f>
        <v>42039.951087962967</v>
      </c>
      <c r="T2562" s="11">
        <f t="shared" ref="T2562:T2625" si="163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7">
        <f t="shared" si="161"/>
        <v>0</v>
      </c>
      <c r="Q2563" t="s">
        <v>8336</v>
      </c>
      <c r="R2563" t="s">
        <v>8337</v>
      </c>
      <c r="S2563" s="11">
        <f t="shared" si="162"/>
        <v>42260.528807870374</v>
      </c>
      <c r="T2563" s="11">
        <f t="shared" si="16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7.4999999999999512E-3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1.0000000000000009E-2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2.666666666666706E-3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5.0000000000000044E-3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2.2307692307692362E-2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8.4285714285714519E-3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2.4999999999999467E-3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1.3849999999999696E-3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6.0000000000000053E-3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0.10599999999999998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1.111111111107288E-5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5.0000000000000044E-3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1.6666666666667052E-3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1.6666666666667052E-3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2.4340000000000028E-2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3.8833333333333386E-2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9.9999999999988987E-5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1.7333333333333312E-2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1.6666666666667052E-3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1.2499999999970868E-5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0.23588571428571425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5.6666666666666643E-2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9.9546510341775862E-3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6.9320000000000048E-2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1.3118400000000001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1.1400000000000001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((E2626-D2626)/D2626)+1</f>
        <v>13.794206249999998</v>
      </c>
      <c r="P2626" s="7">
        <f t="shared" ref="P2626:P2689" si="165">IF(L2626&gt;0,E2626/L2626,0)</f>
        <v>31.820544982698959</v>
      </c>
      <c r="Q2626" t="s">
        <v>8319</v>
      </c>
      <c r="R2626" t="s">
        <v>8355</v>
      </c>
      <c r="S2626" s="11">
        <f t="shared" ref="S2626:S2689" si="166">(((J2626/60)/60)/24)+DATE(1970,1,1)</f>
        <v>41144.42155092593</v>
      </c>
      <c r="T2626" s="11">
        <f t="shared" ref="T2626:T2689" si="167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7">
        <f t="shared" si="165"/>
        <v>27.576923076923077</v>
      </c>
      <c r="Q2627" t="s">
        <v>8319</v>
      </c>
      <c r="R2627" t="s">
        <v>8355</v>
      </c>
      <c r="S2627" s="11">
        <f t="shared" si="166"/>
        <v>42658.810277777782</v>
      </c>
      <c r="T2627" s="11">
        <f t="shared" si="16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1.6400000000000001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1.0000000000000009E-2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0.33559731000000004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2.0530000000000048E-2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0.10499999999999998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8.4172839999999916E-2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1.4399999999999968E-2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8.8333333333333597E-3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9.9199999999999289E-4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5.9666666666666757E-3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1.8689285714285742E-2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8.8500000000000245E-3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0.11521568627450984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5.1000000000001044E-4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0.21033333333333337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0.11436666666666662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9.2857142857138975E-4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2.7204081632653088E-2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9.5000000000000639E-4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1.2314285714285713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1.7069999999999999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6.4158609339642014E-2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0.27580000000000005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0.62840000000000007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7.5879999999999947E-2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0.17512820512820515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1.3750000000001261E-4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3.2999999999999696E-3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8.6249999999999938E-3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6.8749999999999645E-3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0.28300000000000003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2.3999999999999577E-3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1.1428571428571455E-2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1.9999999999997797E-4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((E2690-D2690)/D2690)+1</f>
        <v>1.4800000000000368E-3</v>
      </c>
      <c r="P2690" s="7">
        <f t="shared" ref="P2690:P2753" si="169">IF(L2690&gt;0,E2690/L2690,0)</f>
        <v>5.2857142857142856</v>
      </c>
      <c r="Q2690" t="s">
        <v>8336</v>
      </c>
      <c r="R2690" t="s">
        <v>8337</v>
      </c>
      <c r="S2690" s="11">
        <f t="shared" ref="S2690:S2753" si="170">(((J2690/60)/60)/24)+DATE(1970,1,1)</f>
        <v>42028.118865740747</v>
      </c>
      <c r="T2690" s="11">
        <f t="shared" ref="T2690:T2753" si="171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2.8571428571377844E-5</v>
      </c>
      <c r="P2691" s="7">
        <f t="shared" si="169"/>
        <v>1</v>
      </c>
      <c r="Q2691" t="s">
        <v>8336</v>
      </c>
      <c r="R2691" t="s">
        <v>8337</v>
      </c>
      <c r="S2691" s="11">
        <f t="shared" si="170"/>
        <v>42551.961689814809</v>
      </c>
      <c r="T2691" s="11">
        <f t="shared" si="171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5.384615384614877E-4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7.1428571428571175E-3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8.0000000000000071E-3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3.3333333333329662E-5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4.7333333333333671E-3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5.6499999999999995E-2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0.26352173913043475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3.2512500000000388E-3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7.000700070006971E-3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0.34409999999999996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6.0263157894736796E-2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0.10539393939393937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1.2010399999999999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2.5254000000000003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2.0182666666666664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4.3750000000000178E-3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5.2187500000000053E-2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0.21887500000000004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1.0600000000000054E-2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1.100000000000001E-2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((E2754-D2754)/D2754)+1</f>
        <v>0.11458333333333337</v>
      </c>
      <c r="P2754" s="7">
        <f t="shared" ref="P2754:P2817" si="173">IF(L2754&gt;0,E2754/L2754,0)</f>
        <v>39.285714285714285</v>
      </c>
      <c r="Q2754" t="s">
        <v>8322</v>
      </c>
      <c r="R2754" t="s">
        <v>8358</v>
      </c>
      <c r="S2754" s="11">
        <f t="shared" ref="S2754:S2817" si="174">(((J2754/60)/60)/24)+DATE(1970,1,1)</f>
        <v>40855.765092592592</v>
      </c>
      <c r="T2754" s="11">
        <f t="shared" ref="T2754:T2817" si="175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0.18999999999999995</v>
      </c>
      <c r="P2755" s="7">
        <f t="shared" si="173"/>
        <v>47.5</v>
      </c>
      <c r="Q2755" t="s">
        <v>8322</v>
      </c>
      <c r="R2755" t="s">
        <v>8358</v>
      </c>
      <c r="S2755" s="11">
        <f t="shared" si="174"/>
        <v>41117.900729166664</v>
      </c>
      <c r="T2755" s="11">
        <f t="shared" si="175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6.6666666666667096E-3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0.11699999999999999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0.10499999999999998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7.1999999999999842E-3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7.692307692307665E-3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2.2842639593908531E-3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1.1249999999999982E-2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2.0000000000000018E-2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8.499999999999952E-3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0.14314285714285713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2.4999999999999467E-3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0.10411250000000005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1.8867924528301883E-3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0.14249999999999996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3.0000000000000027E-2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7.8809523809523774E-2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3.3333333333332993E-3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0.25545454545454549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2.1199999999999997E-2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((E2818-D2818)/D2818)+1</f>
        <v>1.4156666666666666</v>
      </c>
      <c r="P2818" s="7">
        <f t="shared" ref="P2818:P2881" si="177">IF(L2818&gt;0,E2818/L2818,0)</f>
        <v>25.130177514792898</v>
      </c>
      <c r="Q2818" t="s">
        <v>8317</v>
      </c>
      <c r="R2818" t="s">
        <v>8318</v>
      </c>
      <c r="S2818" s="11">
        <f t="shared" ref="S2818:S2881" si="178">(((J2818/60)/60)/24)+DATE(1970,1,1)</f>
        <v>42188.467499999999</v>
      </c>
      <c r="T2818" s="11">
        <f t="shared" ref="T2818:T2881" si="179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7">
        <f t="shared" si="177"/>
        <v>23.636363636363637</v>
      </c>
      <c r="Q2819" t="s">
        <v>8317</v>
      </c>
      <c r="R2819" t="s">
        <v>8318</v>
      </c>
      <c r="S2819" s="11">
        <f t="shared" si="178"/>
        <v>42023.634976851856</v>
      </c>
      <c r="T2819" s="11">
        <f t="shared" si="17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1.3599999999999999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1.2025000000000001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1.2025000000000001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1.0000000000000009E-2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5.4545454545454564E-2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2.0000000000000018E-3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1.0000000000000009E-2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3.8874999999999993E-2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1.9000000000000017E-2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0.41700000000000004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4.8666666666666636E-2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0.19736842105263153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1.749999999999996E-2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0.31999999999999995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4.3307086614172707E-3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3.9999999999995595E-4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1.6000000000000014E-2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9.000000000000008E-3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8.8500000000000245E-3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0.15000000000000002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4.6699999999999964E-2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5.4200000000000026E-2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3.4999999999996145E-4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0.10833333333333328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2.1000000000000019E-2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2.5892857142857384E-3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((E2882-D2882)/D2882)+1</f>
        <v>0.23333333333333328</v>
      </c>
      <c r="P2882" s="7">
        <f t="shared" ref="P2882:P2945" si="181">IF(L2882&gt;0,E2882/L2882,0)</f>
        <v>96.551724137931032</v>
      </c>
      <c r="Q2882" t="s">
        <v>8317</v>
      </c>
      <c r="R2882" t="s">
        <v>8318</v>
      </c>
      <c r="S2882" s="11">
        <f t="shared" ref="S2882:S2945" si="182">(((J2882/60)/60)/24)+DATE(1970,1,1)</f>
        <v>42192.905694444446</v>
      </c>
      <c r="T2882" s="11">
        <f t="shared" ref="T2882:T2945" si="183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7">
        <f t="shared" si="181"/>
        <v>0</v>
      </c>
      <c r="Q2883" t="s">
        <v>8317</v>
      </c>
      <c r="R2883" t="s">
        <v>8318</v>
      </c>
      <c r="S2883" s="11">
        <f t="shared" si="182"/>
        <v>41916.597638888888</v>
      </c>
      <c r="T2883" s="11">
        <f t="shared" si="18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0.33599999999999997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0.19079999999999997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4.1111111111110654E-3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0.32499999999999996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5.0000000000000044E-2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1.6666666666667052E-3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0.38066666666666671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1.0499999999999954E-2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2.7299999999999991E-2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9.0909090909090939E-2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5.0000000000000044E-3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4.6000000000000041E-2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0.20833333333333337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4.5833333333333282E-2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4.2133333333333356E-2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8.0000000000000071E-3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1.6666666666664831E-4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7.8000000000000291E-3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5.0000000000000044E-2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9.4166666666666621E-2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8.0000000000002292E-4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2.7499999999999969E-2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1.1111111111106187E-4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3.3333333333329662E-5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0.14058171745152359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1.9999999999997797E-4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4.0000000000040004E-5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7.8378378378378355E-2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0.21850000000000003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8.4999999999999964E-2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0.26839999999999997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4.0000000000040004E-5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0.20425000000000004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((E2946-D2946)/D2946)+1</f>
        <v>1.0000000000000009E-2</v>
      </c>
      <c r="P2946" s="7">
        <f t="shared" ref="P2946:P3009" si="185">IF(L2946&gt;0,E2946/L2946,0)</f>
        <v>100</v>
      </c>
      <c r="Q2946" t="s">
        <v>8317</v>
      </c>
      <c r="R2946" t="s">
        <v>8357</v>
      </c>
      <c r="S2946" s="11">
        <f t="shared" ref="S2946:S3009" si="186">(((J2946/60)/60)/24)+DATE(1970,1,1)</f>
        <v>42132.9143287037</v>
      </c>
      <c r="T2946" s="11">
        <f t="shared" ref="T2946:T3009" si="187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7">
        <f t="shared" si="185"/>
        <v>0</v>
      </c>
      <c r="Q2947" t="s">
        <v>8317</v>
      </c>
      <c r="R2947" t="s">
        <v>8357</v>
      </c>
      <c r="S2947" s="11">
        <f t="shared" si="186"/>
        <v>42118.139583333337</v>
      </c>
      <c r="T2947" s="11">
        <f t="shared" si="18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1.0000000000000009E-3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4.2880000000000029E-2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4.8000000000048004E-5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2.5000000000000022E-2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2.1920000000000051E-2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8.0250000000000044E-2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1.5125000000000277E-3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0.16734177215189872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1.866666666666672E-2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1.7142857142857144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4.5774666666666661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1.7194285714285713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((E3010-D3010)/D3010)+1</f>
        <v>1.0116666666666667</v>
      </c>
      <c r="P3010" s="7">
        <f t="shared" ref="P3010:P3073" si="189">IF(L3010&gt;0,E3010/L3010,0)</f>
        <v>116.73076923076923</v>
      </c>
      <c r="Q3010" t="s">
        <v>8317</v>
      </c>
      <c r="R3010" t="s">
        <v>8357</v>
      </c>
      <c r="S3010" s="11">
        <f t="shared" ref="S3010:S3073" si="190">(((J3010/60)/60)/24)+DATE(1970,1,1)</f>
        <v>42360.212025462963</v>
      </c>
      <c r="T3010" s="11">
        <f t="shared" ref="T3010:T3073" si="191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7">
        <f t="shared" si="189"/>
        <v>233.8984375</v>
      </c>
      <c r="Q3011" t="s">
        <v>8317</v>
      </c>
      <c r="R3011" t="s">
        <v>8357</v>
      </c>
      <c r="S3011" s="11">
        <f t="shared" si="190"/>
        <v>41939.569907407407</v>
      </c>
      <c r="T3011" s="11">
        <f t="shared" si="191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1.1712500000000001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1.5695999999999999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1.6802000000000001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2.1319999999999997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1.6640000000000001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0.23628571428571432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1.4999999999999458E-3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4.0000000000000036E-3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4.9999999999994493E-5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1.6666666666664831E-4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3.0066666666666686E-2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1.5227272727272867E-3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0.11294666666666664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3.9999999999995595E-4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0.11985714285714288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2.5000000000000022E-2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7.0000000000003393E-4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0.14100000000000001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3.3399999999999985E-2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((E3074-D3074)/D3074)+1</f>
        <v>1.6666666666664831E-4</v>
      </c>
      <c r="P3074" s="7">
        <f t="shared" ref="P3074:P3137" si="193">IF(L3074&gt;0,E3074/L3074,0)</f>
        <v>1</v>
      </c>
      <c r="Q3074" t="s">
        <v>8317</v>
      </c>
      <c r="R3074" t="s">
        <v>8357</v>
      </c>
      <c r="S3074" s="11">
        <f t="shared" ref="S3074:S3137" si="194">(((J3074/60)/60)/24)+DATE(1970,1,1)</f>
        <v>42658.690532407403</v>
      </c>
      <c r="T3074" s="11">
        <f t="shared" ref="T3074:T3137" si="195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2.3035714285712938E-4</v>
      </c>
      <c r="P3075" s="7">
        <f t="shared" si="193"/>
        <v>92.142857142857139</v>
      </c>
      <c r="Q3075" t="s">
        <v>8317</v>
      </c>
      <c r="R3075" t="s">
        <v>8357</v>
      </c>
      <c r="S3075" s="11">
        <f t="shared" si="194"/>
        <v>42111.684027777781</v>
      </c>
      <c r="T3075" s="11">
        <f t="shared" si="195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8.799999999999919E-4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8.6400000000000032E-2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0.15059999999999996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4.7727272727272618E-3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1.183333333333314E-3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8.4173998587352417E-3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1.8799999999996597E-4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2.102999999999966E-3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2.8000000000000247E-3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0.11579206701157918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2.4399999999999977E-2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2.4999999999999467E-3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6.2499999999999778E-3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1.9384615384615556E-3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0.23416000000000003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5.0808888888888903E-2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1.1831900000000006E-2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0.22750000000000004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2.4999999999997247E-4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3.3512064343163006E-3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3.9749999999999952E-2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0.17149999999999999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3.6080041046690603E-2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0.39112499999999994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2.6829268292682951E-3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4.1000000000000036E-2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0.19762500000000005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5.1999999999996493E-4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3.9999999999995595E-4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0.26639999999999997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4.7363636363636386E-2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4.2435339894712709E-2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3.0000000000000027E-2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0.57333333333333325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1.0000000000000009E-3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3.0999999999999917E-3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4.9999999999994493E-4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9.8461538461491749E-5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6.6666666666667096E-3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0.58291457286432169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0.68153599999999992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3.249999999999087E-5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4.159999999999997E-2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8.0000000000000071E-3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3.7499999999999978E-2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0.15731707317073174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3.3333333333329662E-4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0.22499999999999998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0.20849420849420852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((E3138-D3138)/D3138)+1</f>
        <v>1.278</v>
      </c>
      <c r="P3138" s="7">
        <f t="shared" ref="P3138:P3201" si="197">IF(L3138&gt;0,E3138/L3138,0)</f>
        <v>29.045454545454547</v>
      </c>
      <c r="Q3138" t="s">
        <v>8317</v>
      </c>
      <c r="R3138" t="s">
        <v>8318</v>
      </c>
      <c r="S3138" s="11">
        <f t="shared" ref="S3138:S3201" si="198">(((J3138/60)/60)/24)+DATE(1970,1,1)</f>
        <v>42789.462430555555</v>
      </c>
      <c r="T3138" s="11">
        <f t="shared" ref="T3138:T3201" si="199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3.3333333333333326E-2</v>
      </c>
      <c r="P3139" s="7">
        <f t="shared" si="197"/>
        <v>50</v>
      </c>
      <c r="Q3139" t="s">
        <v>8317</v>
      </c>
      <c r="R3139" t="s">
        <v>8318</v>
      </c>
      <c r="S3139" s="11">
        <f t="shared" si="198"/>
        <v>42807.885057870371</v>
      </c>
      <c r="T3139" s="11">
        <f t="shared" si="1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5.4000000000000048E-2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9.6000000000000529E-3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1.6363636363636358E-2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0.10499999999999998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1.3116666666666665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1.1400000000000001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1.6022808571428571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0.12327272727272731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4.0266666666666673E-2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1.0199999999999987E-2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0.11739999999999995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6.0000000000004494E-4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0.11450000000000005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3.6666666666667069E-3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0.52160000000000006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((E3202-D3202)/D3202)+1</f>
        <v>2.0000000000020002E-5</v>
      </c>
      <c r="P3202" s="7">
        <f t="shared" ref="P3202:P3265" si="201">IF(L3202&gt;0,E3202/L3202,0)</f>
        <v>1</v>
      </c>
      <c r="Q3202" t="s">
        <v>8317</v>
      </c>
      <c r="R3202" t="s">
        <v>8359</v>
      </c>
      <c r="S3202" s="11">
        <f t="shared" ref="S3202:S3265" si="202">(((J3202/60)/60)/24)+DATE(1970,1,1)</f>
        <v>42460.320613425924</v>
      </c>
      <c r="T3202" s="11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1.2499999999999956E-2</v>
      </c>
      <c r="P3203" s="7">
        <f t="shared" si="201"/>
        <v>12.5</v>
      </c>
      <c r="Q3203" t="s">
        <v>8317</v>
      </c>
      <c r="R3203" t="s">
        <v>8359</v>
      </c>
      <c r="S3203" s="11">
        <f t="shared" si="202"/>
        <v>41861.767094907409</v>
      </c>
      <c r="T3203" s="11">
        <f t="shared" si="2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3.4124999999999961E-2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1.0342500000000001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1.6099999999999999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((E3266-D3266)/D3266)+1</f>
        <v>1.03</v>
      </c>
      <c r="P3266" s="7">
        <f t="shared" ref="P3266:P3329" si="205">IF(L3266&gt;0,E3266/L3266,0)</f>
        <v>52.551020408163268</v>
      </c>
      <c r="Q3266" t="s">
        <v>8317</v>
      </c>
      <c r="R3266" t="s">
        <v>8318</v>
      </c>
      <c r="S3266" s="11">
        <f t="shared" ref="S3266:S3329" si="206">(((J3266/60)/60)/24)+DATE(1970,1,1)</f>
        <v>42016.800208333334</v>
      </c>
      <c r="T3266" s="11">
        <f t="shared" ref="T3266:T3329" si="207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1.6400000000000001</v>
      </c>
      <c r="P3267" s="7">
        <f t="shared" si="205"/>
        <v>70.285714285714292</v>
      </c>
      <c r="Q3267" t="s">
        <v>8317</v>
      </c>
      <c r="R3267" t="s">
        <v>8318</v>
      </c>
      <c r="S3267" s="11">
        <f t="shared" si="206"/>
        <v>42311.711979166663</v>
      </c>
      <c r="T3267" s="11">
        <f t="shared" si="2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1.1400000000000001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1.4406666666666665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1.3616666666666668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((E3330-D3330)/D3330)+1</f>
        <v>1.463888888888889</v>
      </c>
      <c r="P3330" s="7">
        <f t="shared" ref="P3330:P3393" si="209">IF(L3330&gt;0,E3330/L3330,0)</f>
        <v>292.77777777777777</v>
      </c>
      <c r="Q3330" t="s">
        <v>8317</v>
      </c>
      <c r="R3330" t="s">
        <v>8318</v>
      </c>
      <c r="S3330" s="11">
        <f t="shared" ref="S3330:S3393" si="210">(((J3330/60)/60)/24)+DATE(1970,1,1)</f>
        <v>41822.57503472222</v>
      </c>
      <c r="T3330" s="11">
        <f t="shared" ref="T3330:T3393" si="211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7">
        <f t="shared" si="209"/>
        <v>44.92307692307692</v>
      </c>
      <c r="Q3331" t="s">
        <v>8317</v>
      </c>
      <c r="R3331" t="s">
        <v>8318</v>
      </c>
      <c r="S3331" s="11">
        <f t="shared" si="210"/>
        <v>41837.323009259257</v>
      </c>
      <c r="T3331" s="11">
        <f t="shared" si="211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1.7142857142857144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1.1945000000000001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2.1799999999999997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((E3394-D3394)/D3394)+1</f>
        <v>1</v>
      </c>
      <c r="P3394" s="7">
        <f t="shared" ref="P3394:P3457" si="213">IF(L3394&gt;0,E3394/L3394,0)</f>
        <v>41.666666666666664</v>
      </c>
      <c r="Q3394" t="s">
        <v>8317</v>
      </c>
      <c r="R3394" t="s">
        <v>8318</v>
      </c>
      <c r="S3394" s="11">
        <f t="shared" ref="S3394:S3457" si="214">(((J3394/60)/60)/24)+DATE(1970,1,1)</f>
        <v>42446.845543981486</v>
      </c>
      <c r="T3394" s="11">
        <f t="shared" ref="T3394:T3457" si="215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7">
        <f t="shared" si="213"/>
        <v>36.06818181818182</v>
      </c>
      <c r="Q3395" t="s">
        <v>8317</v>
      </c>
      <c r="R3395" t="s">
        <v>8318</v>
      </c>
      <c r="S3395" s="11">
        <f t="shared" si="214"/>
        <v>41923.921643518523</v>
      </c>
      <c r="T3395" s="11">
        <f t="shared" si="215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1.8399999999999999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1.0433333333333334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2.1100000000000003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2.8899999999999997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1.2833333333333332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((E3458-D3458)/D3458)+1</f>
        <v>1.913</v>
      </c>
      <c r="P3458" s="7">
        <f t="shared" ref="P3458:P3521" si="217">IF(L3458&gt;0,E3458/L3458,0)</f>
        <v>358.6875</v>
      </c>
      <c r="Q3458" t="s">
        <v>8317</v>
      </c>
      <c r="R3458" t="s">
        <v>8318</v>
      </c>
      <c r="S3458" s="11">
        <f t="shared" ref="S3458:S3521" si="218">(((J3458/60)/60)/24)+DATE(1970,1,1)</f>
        <v>41821.205636574072</v>
      </c>
      <c r="T3458" s="11">
        <f t="shared" ref="T3458:T3521" si="219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1.4020000000000001</v>
      </c>
      <c r="P3459" s="7">
        <f t="shared" si="217"/>
        <v>50.981818181818184</v>
      </c>
      <c r="Q3459" t="s">
        <v>8317</v>
      </c>
      <c r="R3459" t="s">
        <v>8318</v>
      </c>
      <c r="S3459" s="11">
        <f t="shared" si="218"/>
        <v>42016.706678240742</v>
      </c>
      <c r="T3459" s="11">
        <f t="shared" si="21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1.3900000000000001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1.5994029850746267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1.5819999999999999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1.0756000000000001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((E3522-D3522)/D3522)+1</f>
        <v>1.0075000000000001</v>
      </c>
      <c r="P3522" s="7">
        <f t="shared" ref="P3522:P3585" si="221">IF(L3522&gt;0,E3522/L3522,0)</f>
        <v>95.952380952380949</v>
      </c>
      <c r="Q3522" t="s">
        <v>8317</v>
      </c>
      <c r="R3522" t="s">
        <v>8318</v>
      </c>
      <c r="S3522" s="11">
        <f t="shared" ref="S3522:S3585" si="222">(((J3522/60)/60)/24)+DATE(1970,1,1)</f>
        <v>42227.824212962965</v>
      </c>
      <c r="T3522" s="11">
        <f t="shared" ref="T3522:T3585" si="223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7">
        <f t="shared" si="221"/>
        <v>45.615384615384613</v>
      </c>
      <c r="Q3523" t="s">
        <v>8317</v>
      </c>
      <c r="R3523" t="s">
        <v>8318</v>
      </c>
      <c r="S3523" s="11">
        <f t="shared" si="222"/>
        <v>41881.361342592594</v>
      </c>
      <c r="T3523" s="11">
        <f t="shared" si="22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1.1895833333333332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1.5333333333333332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1.2206666666666668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((E3586-D3586)/D3586)+1</f>
        <v>1.155</v>
      </c>
      <c r="P3586" s="7">
        <f t="shared" ref="P3586:P3649" si="225">IF(L3586&gt;0,E3586/L3586,0)</f>
        <v>30.9375</v>
      </c>
      <c r="Q3586" t="s">
        <v>8317</v>
      </c>
      <c r="R3586" t="s">
        <v>8318</v>
      </c>
      <c r="S3586" s="11">
        <f t="shared" ref="S3586:S3649" si="226">(((J3586/60)/60)/24)+DATE(1970,1,1)</f>
        <v>42168.316481481481</v>
      </c>
      <c r="T3586" s="11">
        <f t="shared" ref="T3586:T3649" si="227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7">
        <f t="shared" si="225"/>
        <v>176.08695652173913</v>
      </c>
      <c r="Q3587" t="s">
        <v>8317</v>
      </c>
      <c r="R3587" t="s">
        <v>8318</v>
      </c>
      <c r="S3587" s="11">
        <f t="shared" si="226"/>
        <v>41964.716319444444</v>
      </c>
      <c r="T3587" s="11">
        <f t="shared" si="227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1.0772727272727272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1.7066666666666666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1.8399999999999999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1.3599999999999999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1.999999999946489E-6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3.3333333333329662E-4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0.51023391812865504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0.19999999999999996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0.35240000000000005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4.2466666666666653E-2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6.5454545454545432E-2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4.0000000000040004E-5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5.5000000000000049E-2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2.1428571428571463E-2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1.0000000000000009E-3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4.8100000000000032E-2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6.0000000000000053E-2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((E3650-D3650)/D3650)+1</f>
        <v>1.003825</v>
      </c>
      <c r="P3650" s="7">
        <f t="shared" ref="P3650:P3713" si="229">IF(L3650&gt;0,E3650/L3650,0)</f>
        <v>550.04109589041093</v>
      </c>
      <c r="Q3650" t="s">
        <v>8317</v>
      </c>
      <c r="R3650" t="s">
        <v>8318</v>
      </c>
      <c r="S3650" s="11">
        <f t="shared" ref="S3650:S3713" si="230">(((J3650/60)/60)/24)+DATE(1970,1,1)</f>
        <v>41887.292187500003</v>
      </c>
      <c r="T3650" s="11">
        <f t="shared" ref="T3650:T3713" si="231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7">
        <f t="shared" si="229"/>
        <v>97.5</v>
      </c>
      <c r="Q3651" t="s">
        <v>8317</v>
      </c>
      <c r="R3651" t="s">
        <v>8318</v>
      </c>
      <c r="S3651" s="11">
        <f t="shared" si="230"/>
        <v>41780.712893518517</v>
      </c>
      <c r="T3651" s="11">
        <f t="shared" si="231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1.3820000000000001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1.8599999999999999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1.4115384615384614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1.1400000000000001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((E3714-D3714)/D3714)+1</f>
        <v>1.5373333333333332</v>
      </c>
      <c r="P3714" s="7">
        <f t="shared" ref="P3714:P3777" si="233">IF(L3714&gt;0,E3714/L3714,0)</f>
        <v>110.86538461538461</v>
      </c>
      <c r="Q3714" t="s">
        <v>8317</v>
      </c>
      <c r="R3714" t="s">
        <v>8318</v>
      </c>
      <c r="S3714" s="11">
        <f t="shared" ref="S3714:S3777" si="234">(((J3714/60)/60)/24)+DATE(1970,1,1)</f>
        <v>42134.172071759262</v>
      </c>
      <c r="T3714" s="11">
        <f t="shared" ref="T3714:T3777" si="235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7">
        <f t="shared" si="233"/>
        <v>106.84210526315789</v>
      </c>
      <c r="Q3715" t="s">
        <v>8317</v>
      </c>
      <c r="R3715" t="s">
        <v>8318</v>
      </c>
      <c r="S3715" s="11">
        <f t="shared" si="234"/>
        <v>42505.738032407404</v>
      </c>
      <c r="T3715" s="11">
        <f t="shared" si="235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9.3099999999999961E-2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7.240000000000002E-2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9.9999999999999978E-2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0.11272727272727268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0.15411764705882358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0.28466666666666662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6.6666666666667096E-3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0.2142857142857143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0.18000000000000005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0.20125000000000004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0.17900000000000005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2.0000000000000018E-2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9.9999999999999978E-2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1.0000000000000009E-2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((E3778-D3778)/D3778)+1</f>
        <v>1.0671250000000001</v>
      </c>
      <c r="P3778" s="7">
        <f t="shared" ref="P3778:P3841" si="237">IF(L3778&gt;0,E3778/L3778,0)</f>
        <v>90.819148936170208</v>
      </c>
      <c r="Q3778" t="s">
        <v>8317</v>
      </c>
      <c r="R3778" t="s">
        <v>8359</v>
      </c>
      <c r="S3778" s="11">
        <f t="shared" ref="S3778:S3841" si="238">(((J3778/60)/60)/24)+DATE(1970,1,1)</f>
        <v>41814.367800925924</v>
      </c>
      <c r="T3778" s="11">
        <f t="shared" ref="T3778:T3841" si="239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7">
        <f t="shared" si="237"/>
        <v>48.542372881355931</v>
      </c>
      <c r="Q3779" t="s">
        <v>8317</v>
      </c>
      <c r="R3779" t="s">
        <v>8359</v>
      </c>
      <c r="S3779" s="11">
        <f t="shared" si="238"/>
        <v>41887.111354166671</v>
      </c>
      <c r="T3779" s="11">
        <f t="shared" si="23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1.0504166666666666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1.5074999999999998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6.6666666666667096E-3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2.8000000000000247E-3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1.0000000000000009E-2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1.6666666666666718E-2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4.4444444444402542E-5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0.89666666666666672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1.464285714285718E-2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4.0200000000000014E-2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4.0045454545454495E-2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8.5200000000000053E-2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2.0000000000020002E-5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6.6666666666670427E-4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2.2800000000000002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((E3842-D3842)/D3842)+1</f>
        <v>65</v>
      </c>
      <c r="P3842" s="7">
        <f t="shared" ref="P3842:P3905" si="241">IF(L3842&gt;0,E3842/L3842,0)</f>
        <v>21.666666666666668</v>
      </c>
      <c r="Q3842" t="s">
        <v>8317</v>
      </c>
      <c r="R3842" t="s">
        <v>8318</v>
      </c>
      <c r="S3842" s="11">
        <f t="shared" ref="S3842:S3905" si="242">(((J3842/60)/60)/24)+DATE(1970,1,1)</f>
        <v>42432.701724537037</v>
      </c>
      <c r="T3842" s="11">
        <f t="shared" ref="T3842:T3905" si="243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8.7200000000000055E-2</v>
      </c>
      <c r="P3843" s="7">
        <f t="shared" si="241"/>
        <v>25.647058823529413</v>
      </c>
      <c r="Q3843" t="s">
        <v>8317</v>
      </c>
      <c r="R3843" t="s">
        <v>8318</v>
      </c>
      <c r="S3843" s="11">
        <f t="shared" si="242"/>
        <v>41780.785729166666</v>
      </c>
      <c r="T3843" s="11">
        <f t="shared" si="243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0.21299999999999997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2.1050000000000013E-2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2.7000000000000024E-2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0.16161904761904766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7.0433333333333348E-2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3.8000000000000034E-2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2.0000000000000018E-3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2.6000000000003798E-4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2.5000000000000022E-2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1.9999999999997797E-4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5.2000000000000046E-2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2.0000000000000018E-2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3.9999999999995595E-4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0.17666666666666664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5.0000000000000044E-2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1.3333333333331865E-4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1.2000000000000011E-2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0.26937422295897229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5.4999999999999494E-3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0.12549999999999994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2.0000000000000018E-3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3.4474868431088379E-2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0.15000000000000002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2.6666666666666616E-2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4.9640000000000017E-2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5.5555555555553138E-4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0.13066666666666671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5.0000000000000044E-2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1.749999999999996E-2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1.4750000000000041E-2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0.32499999999999996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0.21550000000000002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3.4666666666666623E-2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5.0000000000000044E-2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0.10624999999999996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0.17600000000000005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1.2499999999999956E-2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5.4000000000000048E-2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8.3333333333333037E-3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0.48833333333333329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((E3906-D3906)/D3906)+1</f>
        <v>2.9999999999996696E-4</v>
      </c>
      <c r="P3906" s="7">
        <f t="shared" ref="P3906:P3969" si="245">IF(L3906&gt;0,E3906/L3906,0)</f>
        <v>1.5</v>
      </c>
      <c r="Q3906" t="s">
        <v>8317</v>
      </c>
      <c r="R3906" t="s">
        <v>8318</v>
      </c>
      <c r="S3906" s="11">
        <f t="shared" ref="S3906:S3969" si="246">(((J3906/60)/60)/24)+DATE(1970,1,1)</f>
        <v>42095.229166666672</v>
      </c>
      <c r="T3906" s="11">
        <f t="shared" ref="T3906:T3969" si="247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0.11533333333333329</v>
      </c>
      <c r="P3907" s="7">
        <f t="shared" si="245"/>
        <v>24.714285714285715</v>
      </c>
      <c r="Q3907" t="s">
        <v>8317</v>
      </c>
      <c r="R3907" t="s">
        <v>8318</v>
      </c>
      <c r="S3907" s="11">
        <f t="shared" si="246"/>
        <v>42124.623877314814</v>
      </c>
      <c r="T3907" s="11">
        <f t="shared" si="247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0.15300000000000002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2.2499999999999742E-3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3.0833333333333379E-2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0.37412500000000004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6.6666666666659324E-5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9.9999999999999978E-2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0.36360000000000003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3.3333333333332993E-3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2.8571428571428914E-3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2.0000000000000018E-3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1.8000000000000016E-2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5.4000000000000048E-2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8.1333333333333369E-2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0.12034782608695649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0.15266666666666662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9.9999999999999978E-2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3.0000000000000027E-3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1.0000000000000009E-2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0.13019999999999998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2.2649999999999948E-2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8.3333333333324155E-5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0.15742857142857147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0.10999999999999999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0.86135181975736574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0.12196620583717355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1.0000000000000009E-3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2.1999999999999797E-3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9.0909090909090384E-3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0.35640000000000005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2.4999999999999467E-3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3.2499999999999973E-2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3.3666666666666623E-2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0.15769999999999995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6.2499999999999778E-3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5.000000000032756E-6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9.6153846153845812E-4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0.24285714285714288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2.4999999999997247E-4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0.24333333333333329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1.5000000000000013E-2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4.1999999999999815E-3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6.2999999999999945E-2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0.14249999999999996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6.0000000000000053E-3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((E3970-D3970)/D3970)+1</f>
        <v>0.10540000000000005</v>
      </c>
      <c r="P3970" s="7">
        <f t="shared" ref="P3970:P4033" si="249">IF(L3970&gt;0,E3970/L3970,0)</f>
        <v>47.909090909090907</v>
      </c>
      <c r="Q3970" t="s">
        <v>8317</v>
      </c>
      <c r="R3970" t="s">
        <v>8318</v>
      </c>
      <c r="S3970" s="11">
        <f t="shared" ref="S3970:S4033" si="250">(((J3970/60)/60)/24)+DATE(1970,1,1)</f>
        <v>42452.815659722226</v>
      </c>
      <c r="T3970" s="11">
        <f t="shared" ref="T3970:T4033" si="251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7.4690265486725638E-2</v>
      </c>
      <c r="P3971" s="7">
        <f t="shared" si="249"/>
        <v>35.166666666666664</v>
      </c>
      <c r="Q3971" t="s">
        <v>8317</v>
      </c>
      <c r="R3971" t="s">
        <v>8318</v>
      </c>
      <c r="S3971" s="11">
        <f t="shared" si="250"/>
        <v>42601.854699074072</v>
      </c>
      <c r="T3971" s="11">
        <f t="shared" si="251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7.3333333333336359E-4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9.7142857142856753E-3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0.21099999999999997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0.31999999999999995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0.47692307692307689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1.4499999999999957E-2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0.10699999999999998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1.8333333333333313E-2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0.18000000000000005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4.0833333333333388E-2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0.19999999999999996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6.3333333333333353E-2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9.760000000000002E-2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0.37749999999999995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2.1333333333333315E-2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4.1818181818181865E-2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0.19999999999999996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5.4100000000000037E-2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5.9999999999948983E-5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2.4999999999999467E-3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0.16566666666666663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0.57200000000000006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1.2499999999999734E-3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0.37749999999999995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1.8399999999999972E-2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0.10050000000000003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2.0000000000000018E-3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1.3333333333333308E-2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6.6666666666659324E-5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2.4999999999999467E-3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6.0000000000000053E-2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3.8860103626943032E-2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0.24194444444444441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7.5999999999999956E-2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1.3000000000000012E-2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1.4285714285711126E-4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1.0499999999999954E-2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8.2857142857143407E-3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0.16666666666666663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8.3333333333333037E-3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0.69561111111111118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1.2499999999999956E-2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5.0000000000000044E-2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7.1666666666666656E-2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0.28049999999999997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0.16000000000000003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((E4034-D4034)/D4034)+1</f>
        <v>6.828703703703709E-2</v>
      </c>
      <c r="P4034" s="7">
        <f t="shared" ref="P4034:P4097" si="253">IF(L4034&gt;0,E4034/L4034,0)</f>
        <v>59</v>
      </c>
      <c r="Q4034" t="s">
        <v>8317</v>
      </c>
      <c r="R4034" t="s">
        <v>8318</v>
      </c>
      <c r="S4034" s="11">
        <f t="shared" ref="S4034:S4097" si="254">(((J4034/60)/60)/24)+DATE(1970,1,1)</f>
        <v>42293.809212962966</v>
      </c>
      <c r="T4034" s="11">
        <f t="shared" ref="T4034:T4097" si="255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0.25698702928870287</v>
      </c>
      <c r="P4035" s="7">
        <f t="shared" si="253"/>
        <v>65.340319148936175</v>
      </c>
      <c r="Q4035" t="s">
        <v>8317</v>
      </c>
      <c r="R4035" t="s">
        <v>8318</v>
      </c>
      <c r="S4035" s="11">
        <f t="shared" si="254"/>
        <v>42614.268796296295</v>
      </c>
      <c r="T4035" s="11">
        <f t="shared" si="255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1.4814814814814836E-2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0.36850000000000005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0.47050000000000003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0.11428571428571432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0.12039999999999995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4.1999999999999815E-3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2.0999999999999908E-3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1.9999999999997797E-4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8.2142857142857184E-2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2.200000000000002E-2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0.17652941176470593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8.0000000000002292E-4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6.6666666666670427E-4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0.21999999999999997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0.17620000000000002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2.5333333333333319E-2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2.5000000000000022E-2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2.849999999999997E-2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2.4499999999999966E-2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1.4210526315789451E-2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6.7500000000000338E-3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1.6666666666667052E-3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9.9999999999998979E-3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0.16500000000000004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4.0000000000000036E-3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1.0571428571428565E-2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0.26727272727272722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0.28800000000000003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8.8999999999999968E-2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1.6666666666667052E-3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0.15737410071942448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2.0000000000000018E-2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3.3333333333332993E-3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2.8571428571428914E-3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4.7000000000000042E-2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0.10799999999999998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4.8000000000000043E-2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3.2000000000000028E-2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0.12749999999999995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1.8181818181817189E-4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2.4000000000000021E-2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2.6666666666666616E-2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((E4098-D4098)/D4098)+1</f>
        <v>0.11428571428571432</v>
      </c>
      <c r="P4098" s="7">
        <f t="shared" ref="P4098:P4115" si="257">IF(L4098&gt;0,E4098/L4098,0)</f>
        <v>80</v>
      </c>
      <c r="Q4098" t="s">
        <v>8317</v>
      </c>
      <c r="R4098" t="s">
        <v>8318</v>
      </c>
      <c r="S4098" s="11">
        <f t="shared" ref="S4098:S4115" si="258">(((J4098/60)/60)/24)+DATE(1970,1,1)</f>
        <v>42750.530312499999</v>
      </c>
      <c r="T4098" s="11">
        <f t="shared" ref="T4098:T4115" si="259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>
        <f t="shared" si="257"/>
        <v>0</v>
      </c>
      <c r="Q4099" t="s">
        <v>8317</v>
      </c>
      <c r="R4099" t="s">
        <v>8318</v>
      </c>
      <c r="S4099" s="11">
        <f t="shared" si="258"/>
        <v>42344.824502314819</v>
      </c>
      <c r="T4099" s="11">
        <f t="shared" si="25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1.1111111111111072E-2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9.9999999999999978E-2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2.0499999999999963E-2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1.9666666666666721E-2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0.28666666666666663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3.1333333333333324E-2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3.9999999999995595E-4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2.0000000000000018E-3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6763F69B-713B-B948-B56A-42E67029CBFC}"/>
  <conditionalFormatting sqref="F2:F4115">
    <cfRule type="containsText" dxfId="19" priority="5" operator="containsText" text="canceled">
      <formula>NOT(ISERROR(SEARCH("canceled",F2)))</formula>
    </cfRule>
    <cfRule type="containsText" dxfId="18" priority="6" operator="containsText" text="successful">
      <formula>NOT(ISERROR(SEARCH("successful",F2)))</formula>
    </cfRule>
    <cfRule type="containsText" dxfId="17" priority="7" operator="containsText" text="live">
      <formula>NOT(ISERROR(SEARCH("live",F2)))</formula>
    </cfRule>
    <cfRule type="containsText" dxfId="16" priority="8" operator="containsText" text="failed">
      <formula>NOT(ISERROR(SEARCH("failed",F2)))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529DE-524D-6845-A8CD-79232E59BEF1}">
  <dimension ref="A2:G50"/>
  <sheetViews>
    <sheetView workbookViewId="0">
      <selection activeCell="F26" sqref="F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9.1640625" bestFit="1" customWidth="1"/>
    <col min="8" max="8" width="9.83203125" bestFit="1" customWidth="1"/>
    <col min="9" max="9" width="7" bestFit="1" customWidth="1"/>
    <col min="10" max="10" width="13" bestFit="1" customWidth="1"/>
    <col min="11" max="12" width="5.6640625" bestFit="1" customWidth="1"/>
    <col min="13" max="13" width="7" bestFit="1" customWidth="1"/>
    <col min="14" max="14" width="8.1640625" bestFit="1" customWidth="1"/>
    <col min="15" max="15" width="10.5" bestFit="1" customWidth="1"/>
    <col min="16" max="16" width="4.6640625" bestFit="1" customWidth="1"/>
    <col min="17" max="17" width="6" bestFit="1" customWidth="1"/>
    <col min="18" max="18" width="5.6640625" bestFit="1" customWidth="1"/>
    <col min="19" max="19" width="11" bestFit="1" customWidth="1"/>
    <col min="20" max="20" width="9.1640625" bestFit="1" customWidth="1"/>
    <col min="21" max="21" width="9.83203125" bestFit="1" customWidth="1"/>
    <col min="22" max="22" width="7" bestFit="1" customWidth="1"/>
    <col min="23" max="23" width="9.6640625" bestFit="1" customWidth="1"/>
    <col min="24" max="24" width="10.5" bestFit="1" customWidth="1"/>
    <col min="25" max="25" width="4.6640625" bestFit="1" customWidth="1"/>
    <col min="26" max="26" width="9.33203125" bestFit="1" customWidth="1"/>
    <col min="27" max="27" width="5.6640625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2.33203125" bestFit="1" customWidth="1"/>
    <col min="32" max="32" width="10" bestFit="1" customWidth="1"/>
  </cols>
  <sheetData>
    <row r="2" spans="1:6" x14ac:dyDescent="0.2">
      <c r="A2" s="8" t="s">
        <v>8223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9" t="s">
        <v>8310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2">
      <c r="A7" s="9" t="s">
        <v>8336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2">
      <c r="A8" s="9" t="s">
        <v>8333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2">
      <c r="A9" s="9" t="s">
        <v>8331</v>
      </c>
      <c r="B9" s="10"/>
      <c r="C9" s="10"/>
      <c r="D9" s="10"/>
      <c r="E9" s="10">
        <v>24</v>
      </c>
      <c r="F9" s="10">
        <v>24</v>
      </c>
    </row>
    <row r="10" spans="1:6" x14ac:dyDescent="0.2">
      <c r="A10" s="9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2">
      <c r="A11" s="9" t="s">
        <v>8338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2">
      <c r="A12" s="9" t="s">
        <v>8322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2">
      <c r="A13" s="9" t="s">
        <v>8319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2">
      <c r="A14" s="9" t="s">
        <v>8317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2">
      <c r="A15" s="9" t="s">
        <v>8362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  <row r="42" spans="7:7" x14ac:dyDescent="0.2">
      <c r="G42" s="6"/>
    </row>
    <row r="43" spans="7:7" x14ac:dyDescent="0.2">
      <c r="G43" s="6"/>
    </row>
    <row r="44" spans="7:7" x14ac:dyDescent="0.2">
      <c r="G44" s="6"/>
    </row>
    <row r="45" spans="7:7" x14ac:dyDescent="0.2">
      <c r="G45" s="6"/>
    </row>
    <row r="46" spans="7:7" x14ac:dyDescent="0.2">
      <c r="G46" s="6"/>
    </row>
    <row r="47" spans="7:7" x14ac:dyDescent="0.2">
      <c r="G47" s="6"/>
    </row>
    <row r="48" spans="7:7" x14ac:dyDescent="0.2">
      <c r="G48" s="6"/>
    </row>
    <row r="49" spans="7:7" x14ac:dyDescent="0.2">
      <c r="G49" s="6"/>
    </row>
    <row r="50" spans="7:7" x14ac:dyDescent="0.2">
      <c r="G50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D328D-BF8A-0B47-8BF2-34FDCAF2BFB0}">
  <dimension ref="A1:F47"/>
  <sheetViews>
    <sheetView workbookViewId="0">
      <selection activeCell="T16" sqref="T1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8362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B1FF-E99C-3946-AF76-FE20C39109F9}">
  <dimension ref="A1:E18"/>
  <sheetViews>
    <sheetView workbookViewId="0">
      <selection activeCell="C30" sqref="C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8360</v>
      </c>
    </row>
    <row r="2" spans="1:5" x14ac:dyDescent="0.2">
      <c r="A2" s="8" t="s">
        <v>8379</v>
      </c>
      <c r="B2" t="s">
        <v>8360</v>
      </c>
    </row>
    <row r="4" spans="1:5" x14ac:dyDescent="0.2">
      <c r="A4" s="8" t="s">
        <v>8363</v>
      </c>
      <c r="B4" s="8" t="s">
        <v>8364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0BC1B-671A-7F48-BFE6-9D9F32E80E68}">
  <dimension ref="A1:H13"/>
  <sheetViews>
    <sheetView workbookViewId="0">
      <selection activeCell="K6" sqref="K6"/>
    </sheetView>
  </sheetViews>
  <sheetFormatPr baseColWidth="10" defaultRowHeight="15" x14ac:dyDescent="0.2"/>
  <cols>
    <col min="1" max="1" width="30.1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7.6640625" customWidth="1"/>
    <col min="8" max="8" width="16.83203125" bestFit="1" customWidth="1"/>
  </cols>
  <sheetData>
    <row r="1" spans="1:8" x14ac:dyDescent="0.2">
      <c r="A1" s="13" t="s">
        <v>8386</v>
      </c>
      <c r="B1" s="13" t="s">
        <v>8387</v>
      </c>
      <c r="C1" s="13" t="s">
        <v>8388</v>
      </c>
      <c r="D1" s="13" t="s">
        <v>8389</v>
      </c>
      <c r="E1" s="13" t="s">
        <v>8390</v>
      </c>
      <c r="F1" s="13" t="s">
        <v>8391</v>
      </c>
      <c r="G1" s="13" t="s">
        <v>8405</v>
      </c>
      <c r="H1" s="13" t="s">
        <v>8392</v>
      </c>
    </row>
    <row r="2" spans="1:8" x14ac:dyDescent="0.2">
      <c r="A2" t="s">
        <v>8393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4">
        <f>B2/$E2</f>
        <v>0.71081677704194257</v>
      </c>
      <c r="G2" s="14">
        <f>C2/$E2</f>
        <v>0.24944812362030905</v>
      </c>
      <c r="H2" s="14">
        <f>D2/$E2</f>
        <v>3.9735099337748346E-2</v>
      </c>
    </row>
    <row r="3" spans="1:8" x14ac:dyDescent="0.2">
      <c r="A3" t="s">
        <v>8394</v>
      </c>
      <c r="B3">
        <f>COUNTIFS(Sheet1!$F$2:$F$4115,"successful",Sheet1!$D$2:$D$4115,"&gt;=1000",Sheet1!$D$2:$D$4115,"&lt;5000")</f>
        <v>932</v>
      </c>
      <c r="C3">
        <f>COUNTIFS(Sheet1!$F$2:$F$4115,"failed",Sheet1!$D$2:$D$4115,"&gt;=1000",Sheet1!$D$2:$D$4115,"&lt;5000")</f>
        <v>420</v>
      </c>
      <c r="D3">
        <f>COUNTIFS(Sheet1!$F$2:$F$4115,"canceled",Sheet1!$D$2:$D$4115,"&gt;=1000",Sheet1!$D$2:$D$4115,"&lt;5000")</f>
        <v>60</v>
      </c>
      <c r="E3">
        <f t="shared" ref="E3:E13" si="0">SUM(B3:D3)</f>
        <v>1412</v>
      </c>
      <c r="F3" s="14">
        <f t="shared" ref="F3:H13" si="1">B3/$E3</f>
        <v>0.66005665722379603</v>
      </c>
      <c r="G3" s="14">
        <f t="shared" si="1"/>
        <v>0.29745042492917845</v>
      </c>
      <c r="H3" s="14">
        <f t="shared" si="1"/>
        <v>4.2492917847025496E-2</v>
      </c>
    </row>
    <row r="4" spans="1:8" x14ac:dyDescent="0.2">
      <c r="A4" t="s">
        <v>8395</v>
      </c>
      <c r="B4">
        <f>COUNTIFS(Sheet1!$F$2:$F$4115,"successful",Sheet1!$D$2:$D$4115,"&gt;=5000",Sheet1!$D$2:$D$4115,"&lt;10000")</f>
        <v>381</v>
      </c>
      <c r="C4">
        <f>COUNTIFS(Sheet1!$F$2:$F$4115,"failed",Sheet1!$D$2:$D$4115,"&gt;=5000",Sheet1!$D$2:$D$4115,"&lt;10000")</f>
        <v>283</v>
      </c>
      <c r="D4">
        <f>COUNTIFS(Sheet1!$F$2:$F$4115,"canceled",Sheet1!$D$2:$D$4115,"&gt;=5000",Sheet1!$D$2:$D$4115,"&lt;10000")</f>
        <v>52</v>
      </c>
      <c r="E4">
        <f t="shared" si="0"/>
        <v>716</v>
      </c>
      <c r="F4" s="14">
        <f t="shared" si="1"/>
        <v>0.53212290502793291</v>
      </c>
      <c r="G4" s="14">
        <f t="shared" si="1"/>
        <v>0.39525139664804471</v>
      </c>
      <c r="H4" s="14">
        <f t="shared" si="1"/>
        <v>7.2625698324022353E-2</v>
      </c>
    </row>
    <row r="5" spans="1:8" x14ac:dyDescent="0.2">
      <c r="A5" t="s">
        <v>8396</v>
      </c>
      <c r="B5">
        <f>COUNTIFS(Sheet1!$F$2:$F$4115,"successful",Sheet1!$D$2:$D$4115,"&gt;=10000",Sheet1!$D$2:$D$4115,"&lt;15000")</f>
        <v>168</v>
      </c>
      <c r="C5">
        <f>COUNTIFS(Sheet1!$F$2:$F$4115,"failed",Sheet1!$D$2:$D$4115,"&gt;=10000",Sheet1!$D$2:$D$4115,"&lt;15000")</f>
        <v>144</v>
      </c>
      <c r="D5">
        <f>COUNTIFS(Sheet1!$F$2:$F$4115,"canceled",Sheet1!$D$2:$D$4115,"&gt;=10000",Sheet1!$D$2:$D$4115,"&lt;15000")</f>
        <v>40</v>
      </c>
      <c r="E5">
        <f t="shared" si="0"/>
        <v>352</v>
      </c>
      <c r="F5" s="14">
        <f t="shared" si="1"/>
        <v>0.47727272727272729</v>
      </c>
      <c r="G5" s="14">
        <f t="shared" si="1"/>
        <v>0.40909090909090912</v>
      </c>
      <c r="H5" s="14">
        <f t="shared" si="1"/>
        <v>0.11363636363636363</v>
      </c>
    </row>
    <row r="6" spans="1:8" x14ac:dyDescent="0.2">
      <c r="A6" t="s">
        <v>8397</v>
      </c>
      <c r="B6">
        <f>COUNTIFS(Sheet1!$F$2:$F$4115,"successful",Sheet1!$D$2:$D$4115,"&gt;=15000",Sheet1!$D$2:$D$4115,"&lt;20000")</f>
        <v>94</v>
      </c>
      <c r="C6">
        <f>COUNTIFS(Sheet1!$F$2:$F$4115,"failed",Sheet1!$D$2:$D$4115,"&gt;=15000",Sheet1!$D$2:$D$4115,"&lt;20000")</f>
        <v>90</v>
      </c>
      <c r="D6">
        <f>COUNTIFS(Sheet1!$F$2:$F$4115,"canceled",Sheet1!$D$2:$D$4115,"&gt;=15000",Sheet1!$D$2:$D$4115,"&lt;20000")</f>
        <v>17</v>
      </c>
      <c r="E6">
        <f t="shared" si="0"/>
        <v>201</v>
      </c>
      <c r="F6" s="14">
        <f t="shared" si="1"/>
        <v>0.46766169154228854</v>
      </c>
      <c r="G6" s="14">
        <f t="shared" si="1"/>
        <v>0.44776119402985076</v>
      </c>
      <c r="H6" s="14">
        <f t="shared" si="1"/>
        <v>8.45771144278607E-2</v>
      </c>
    </row>
    <row r="7" spans="1:8" x14ac:dyDescent="0.2">
      <c r="A7" t="s">
        <v>8398</v>
      </c>
      <c r="B7">
        <f>COUNTIFS(Sheet1!$F$2:$F$4115,"successful",Sheet1!$D$2:$D$4115,"&gt;=20000",Sheet1!$D$2:$D$4115,"&lt;25000")</f>
        <v>62</v>
      </c>
      <c r="C7">
        <f>COUNTIFS(Sheet1!$F$2:$F$4115,"failed",Sheet1!$D$2:$D$4115,"&gt;=20000",Sheet1!$D$2:$D$4115,"&lt;25000")</f>
        <v>72</v>
      </c>
      <c r="D7">
        <f>COUNTIFS(Sheet1!$F$2:$F$4115,"canceled",Sheet1!$D$2:$D$4115,"&gt;=20000",Sheet1!$D$2:$D$4115,"&lt;25000")</f>
        <v>14</v>
      </c>
      <c r="E7">
        <f t="shared" si="0"/>
        <v>148</v>
      </c>
      <c r="F7" s="14">
        <f t="shared" si="1"/>
        <v>0.41891891891891891</v>
      </c>
      <c r="G7" s="14">
        <f t="shared" si="1"/>
        <v>0.48648648648648651</v>
      </c>
      <c r="H7" s="14">
        <f t="shared" si="1"/>
        <v>9.45945945945946E-2</v>
      </c>
    </row>
    <row r="8" spans="1:8" x14ac:dyDescent="0.2">
      <c r="A8" t="s">
        <v>8399</v>
      </c>
      <c r="B8">
        <f>COUNTIFS(Sheet1!$F$2:$F$4115,"successful",Sheet1!$D$2:$D$4115,"&gt;=25000",Sheet1!$D$2:$D$4115,"&lt;30000")</f>
        <v>55</v>
      </c>
      <c r="C8">
        <f>COUNTIFS(Sheet1!$F$2:$F$4115,"failed",Sheet1!$D$2:$D$4115,"&gt;=25000",Sheet1!$D$2:$D$4115,"&lt;30000")</f>
        <v>64</v>
      </c>
      <c r="D8">
        <f>COUNTIFS(Sheet1!$F$2:$F$4115,"canceled",Sheet1!$D$2:$D$4115,"&gt;=25000",Sheet1!$D$2:$D$4115,"&lt;30000")</f>
        <v>18</v>
      </c>
      <c r="E8">
        <f t="shared" si="0"/>
        <v>137</v>
      </c>
      <c r="F8" s="14">
        <f t="shared" si="1"/>
        <v>0.40145985401459855</v>
      </c>
      <c r="G8" s="14">
        <f t="shared" si="1"/>
        <v>0.46715328467153283</v>
      </c>
      <c r="H8" s="14">
        <f t="shared" si="1"/>
        <v>0.13138686131386862</v>
      </c>
    </row>
    <row r="9" spans="1:8" x14ac:dyDescent="0.2">
      <c r="A9" t="s">
        <v>8400</v>
      </c>
      <c r="B9">
        <f>COUNTIFS(Sheet1!$F$2:$F$4115,"successful",Sheet1!$D$2:$D$4115,"&gt;=30000",Sheet1!$D$2:$D$4115,"&lt;35000")</f>
        <v>32</v>
      </c>
      <c r="C9">
        <f>COUNTIFS(Sheet1!$F$2:$F$4115,"failed",Sheet1!$D$2:$D$4115,"&gt;=30000",Sheet1!$D$2:$D$4115,"&lt;35000")</f>
        <v>37</v>
      </c>
      <c r="D9">
        <f>COUNTIFS(Sheet1!$F$2:$F$4115,"canceled",Sheet1!$D$2:$D$4115,"&gt;=30000",Sheet1!$D$2:$D$4115,"&lt;35000")</f>
        <v>13</v>
      </c>
      <c r="E9">
        <f t="shared" si="0"/>
        <v>82</v>
      </c>
      <c r="F9" s="14">
        <f t="shared" si="1"/>
        <v>0.3902439024390244</v>
      </c>
      <c r="G9" s="14">
        <f t="shared" si="1"/>
        <v>0.45121951219512196</v>
      </c>
      <c r="H9" s="14">
        <f t="shared" si="1"/>
        <v>0.15853658536585366</v>
      </c>
    </row>
    <row r="10" spans="1:8" x14ac:dyDescent="0.2">
      <c r="A10" t="s">
        <v>8401</v>
      </c>
      <c r="B10">
        <f>COUNTIFS(Sheet1!$F$2:$F$4115,"successful",Sheet1!$D$2:$D$4115,"&gt;=35000",Sheet1!$D$2:$D$4115,"&lt;40000")</f>
        <v>26</v>
      </c>
      <c r="C10">
        <f>COUNTIFS(Sheet1!$F$2:$F$4115,"failed",Sheet1!$D$2:$D$4115,"&gt;=35000",Sheet1!$D$2:$D$4115,"&lt;40000")</f>
        <v>22</v>
      </c>
      <c r="D10">
        <f>COUNTIFS(Sheet1!$F$2:$F$4115,"canceled",Sheet1!$D$2:$D$4115,"&gt;=35000",Sheet1!$D$2:$D$4115,"&lt;40000")</f>
        <v>7</v>
      </c>
      <c r="E10">
        <f t="shared" si="0"/>
        <v>55</v>
      </c>
      <c r="F10" s="14">
        <f t="shared" si="1"/>
        <v>0.47272727272727272</v>
      </c>
      <c r="G10" s="14">
        <f t="shared" si="1"/>
        <v>0.4</v>
      </c>
      <c r="H10" s="14">
        <f t="shared" si="1"/>
        <v>0.12727272727272726</v>
      </c>
    </row>
    <row r="11" spans="1:8" x14ac:dyDescent="0.2">
      <c r="A11" t="s">
        <v>8402</v>
      </c>
      <c r="B11">
        <f>COUNTIFS(Sheet1!$F$2:$F$4115,"successful",Sheet1!$D$2:$D$4115,"&gt;=40000",Sheet1!$D$2:$D$4115,"&lt;45000")</f>
        <v>21</v>
      </c>
      <c r="C11">
        <f>COUNTIFS(Sheet1!$F$2:$F$4115,"failed",Sheet1!$D$2:$D$4115,"&gt;=40000",Sheet1!$D$2:$D$4115,"&lt;45000")</f>
        <v>16</v>
      </c>
      <c r="D11">
        <f>COUNTIFS(Sheet1!$F$2:$F$4115,"canceled",Sheet1!$D$2:$D$4115,"&gt;=40000",Sheet1!$D$2:$D$4115,"&lt;45000")</f>
        <v>6</v>
      </c>
      <c r="E11">
        <f t="shared" si="0"/>
        <v>43</v>
      </c>
      <c r="F11" s="14">
        <f t="shared" si="1"/>
        <v>0.48837209302325579</v>
      </c>
      <c r="G11" s="14">
        <f t="shared" si="1"/>
        <v>0.37209302325581395</v>
      </c>
      <c r="H11" s="14">
        <f t="shared" si="1"/>
        <v>0.13953488372093023</v>
      </c>
    </row>
    <row r="12" spans="1:8" x14ac:dyDescent="0.2">
      <c r="A12" t="s">
        <v>8403</v>
      </c>
      <c r="B12">
        <f>COUNTIFS(Sheet1!$F$2:$F$4115,"successful",Sheet1!$D$2:$D$4115,"&gt;=45000",Sheet1!$D$2:$D$4115,"&lt;50000")</f>
        <v>6</v>
      </c>
      <c r="C12">
        <f>COUNTIFS(Sheet1!$F$2:$F$4115,"failed",Sheet1!$D$2:$D$4115,"&gt;=45000",Sheet1!$D$2:$D$4115,"&lt;50000")</f>
        <v>11</v>
      </c>
      <c r="D12">
        <f>COUNTIFS(Sheet1!$F$2:$F$4115,"canceled",Sheet1!$D$2:$D$4115,"&gt;=45000",Sheet1!$D$2:$D$4115,"&lt;50000")</f>
        <v>4</v>
      </c>
      <c r="E12">
        <f t="shared" si="0"/>
        <v>21</v>
      </c>
      <c r="F12" s="14">
        <f t="shared" si="1"/>
        <v>0.2857142857142857</v>
      </c>
      <c r="G12" s="14">
        <f t="shared" si="1"/>
        <v>0.52380952380952384</v>
      </c>
      <c r="H12" s="14">
        <f t="shared" si="1"/>
        <v>0.19047619047619047</v>
      </c>
    </row>
    <row r="13" spans="1:8" x14ac:dyDescent="0.2">
      <c r="A13" t="s">
        <v>8404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1"/>
        <v>0.58108108108108103</v>
      </c>
      <c r="H13" s="14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6AEC5-686A-714B-8331-111E0A562898}">
  <dimension ref="A1:N2186"/>
  <sheetViews>
    <sheetView workbookViewId="0">
      <selection activeCell="H10" sqref="H10"/>
    </sheetView>
  </sheetViews>
  <sheetFormatPr baseColWidth="10" defaultRowHeight="15" x14ac:dyDescent="0.2"/>
  <cols>
    <col min="2" max="2" width="12.33203125" bestFit="1" customWidth="1"/>
    <col min="5" max="5" width="12.1640625" customWidth="1"/>
    <col min="14" max="14" width="15.6640625" bestFit="1" customWidth="1"/>
  </cols>
  <sheetData>
    <row r="1" spans="1:14" x14ac:dyDescent="0.2">
      <c r="A1" s="1" t="s">
        <v>8218</v>
      </c>
      <c r="B1" s="1" t="s">
        <v>8262</v>
      </c>
      <c r="D1" s="1" t="s">
        <v>8218</v>
      </c>
      <c r="E1" s="1" t="s">
        <v>8262</v>
      </c>
      <c r="I1" s="13" t="s">
        <v>8380</v>
      </c>
      <c r="J1" s="13" t="s">
        <v>8381</v>
      </c>
      <c r="K1" s="13" t="s">
        <v>8382</v>
      </c>
      <c r="L1" s="13" t="s">
        <v>8383</v>
      </c>
      <c r="M1" s="13" t="s">
        <v>8384</v>
      </c>
      <c r="N1" s="13" t="s">
        <v>8385</v>
      </c>
    </row>
    <row r="2" spans="1:14" x14ac:dyDescent="0.2">
      <c r="A2" t="s">
        <v>8219</v>
      </c>
      <c r="B2">
        <v>182</v>
      </c>
      <c r="D2" t="s">
        <v>8221</v>
      </c>
      <c r="E2">
        <v>0</v>
      </c>
      <c r="H2" t="s">
        <v>8219</v>
      </c>
      <c r="I2">
        <f>AVERAGE($B2:$B$2186)</f>
        <v>194.42517162471395</v>
      </c>
      <c r="J2">
        <f>MEDIAN($B2:$B$2186)</f>
        <v>62</v>
      </c>
      <c r="K2">
        <f>MIN($B2:$B$2186)</f>
        <v>1</v>
      </c>
      <c r="L2">
        <f>MAX($B2:$B$2186)</f>
        <v>26457</v>
      </c>
      <c r="M2">
        <f>_xlfn.VAR.S($B2:$B$2186)</f>
        <v>713167.37912800396</v>
      </c>
      <c r="N2">
        <f>_xlfn.STDEV.S($B2:$B$2186)</f>
        <v>844.49237955591047</v>
      </c>
    </row>
    <row r="3" spans="1:14" x14ac:dyDescent="0.2">
      <c r="A3" t="s">
        <v>8219</v>
      </c>
      <c r="B3">
        <v>79</v>
      </c>
      <c r="D3" t="s">
        <v>8221</v>
      </c>
      <c r="E3">
        <v>1</v>
      </c>
      <c r="H3" t="s">
        <v>8221</v>
      </c>
      <c r="I3">
        <f>AVERAGE(E2:E1531)</f>
        <v>17.709803921568628</v>
      </c>
      <c r="J3">
        <f>MEDIAN(E2:E1531)</f>
        <v>4</v>
      </c>
      <c r="K3">
        <f>MIN(E2:E1531)</f>
        <v>0</v>
      </c>
      <c r="L3">
        <f>MAX(E2:E1531)</f>
        <v>1293</v>
      </c>
      <c r="M3">
        <f>_xlfn.VAR.S(E2:E1531)</f>
        <v>3775.6894394644714</v>
      </c>
      <c r="N3">
        <f>_xlfn.STDEV.S(E2:E1531)</f>
        <v>61.446638959868842</v>
      </c>
    </row>
    <row r="4" spans="1:14" x14ac:dyDescent="0.2">
      <c r="A4" t="s">
        <v>8219</v>
      </c>
      <c r="B4">
        <v>35</v>
      </c>
      <c r="D4" t="s">
        <v>8221</v>
      </c>
      <c r="E4">
        <v>10</v>
      </c>
    </row>
    <row r="5" spans="1:14" x14ac:dyDescent="0.2">
      <c r="A5" t="s">
        <v>8219</v>
      </c>
      <c r="B5">
        <v>150</v>
      </c>
      <c r="D5" t="s">
        <v>8221</v>
      </c>
      <c r="E5">
        <v>0</v>
      </c>
    </row>
    <row r="6" spans="1:14" x14ac:dyDescent="0.2">
      <c r="A6" t="s">
        <v>8219</v>
      </c>
      <c r="B6">
        <v>284</v>
      </c>
      <c r="D6" t="s">
        <v>8221</v>
      </c>
      <c r="E6">
        <v>7</v>
      </c>
    </row>
    <row r="7" spans="1:14" x14ac:dyDescent="0.2">
      <c r="A7" t="s">
        <v>8219</v>
      </c>
      <c r="B7">
        <v>47</v>
      </c>
      <c r="D7" t="s">
        <v>8221</v>
      </c>
      <c r="E7">
        <v>0</v>
      </c>
    </row>
    <row r="8" spans="1:14" x14ac:dyDescent="0.2">
      <c r="A8" t="s">
        <v>8219</v>
      </c>
      <c r="B8">
        <v>58</v>
      </c>
      <c r="D8" t="s">
        <v>8221</v>
      </c>
      <c r="E8">
        <v>1</v>
      </c>
    </row>
    <row r="9" spans="1:14" x14ac:dyDescent="0.2">
      <c r="A9" t="s">
        <v>8219</v>
      </c>
      <c r="B9">
        <v>57</v>
      </c>
      <c r="D9" t="s">
        <v>8221</v>
      </c>
      <c r="E9">
        <v>2</v>
      </c>
    </row>
    <row r="10" spans="1:14" x14ac:dyDescent="0.2">
      <c r="A10" t="s">
        <v>8219</v>
      </c>
      <c r="B10">
        <v>12</v>
      </c>
      <c r="D10" t="s">
        <v>8221</v>
      </c>
      <c r="E10">
        <v>3</v>
      </c>
    </row>
    <row r="11" spans="1:14" x14ac:dyDescent="0.2">
      <c r="A11" t="s">
        <v>8219</v>
      </c>
      <c r="B11">
        <v>20</v>
      </c>
      <c r="D11" t="s">
        <v>8221</v>
      </c>
      <c r="E11">
        <v>10</v>
      </c>
    </row>
    <row r="12" spans="1:14" x14ac:dyDescent="0.2">
      <c r="A12" t="s">
        <v>8219</v>
      </c>
      <c r="B12">
        <v>19</v>
      </c>
      <c r="D12" t="s">
        <v>8221</v>
      </c>
      <c r="E12">
        <v>10</v>
      </c>
    </row>
    <row r="13" spans="1:14" x14ac:dyDescent="0.2">
      <c r="A13" t="s">
        <v>8219</v>
      </c>
      <c r="B13">
        <v>75</v>
      </c>
      <c r="D13" t="s">
        <v>8221</v>
      </c>
      <c r="E13">
        <v>1</v>
      </c>
    </row>
    <row r="14" spans="1:14" x14ac:dyDescent="0.2">
      <c r="A14" t="s">
        <v>8219</v>
      </c>
      <c r="B14">
        <v>827</v>
      </c>
      <c r="D14" t="s">
        <v>8221</v>
      </c>
      <c r="E14">
        <v>0</v>
      </c>
    </row>
    <row r="15" spans="1:14" x14ac:dyDescent="0.2">
      <c r="A15" t="s">
        <v>8219</v>
      </c>
      <c r="B15">
        <v>51</v>
      </c>
      <c r="D15" t="s">
        <v>8221</v>
      </c>
      <c r="E15">
        <v>0</v>
      </c>
    </row>
    <row r="16" spans="1:14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15" priority="13" operator="containsText" text="canceled">
      <formula>NOT(ISERROR(SEARCH("canceled",A2)))</formula>
    </cfRule>
    <cfRule type="containsText" dxfId="14" priority="14" operator="containsText" text="successful">
      <formula>NOT(ISERROR(SEARCH("successful",A2)))</formula>
    </cfRule>
    <cfRule type="containsText" dxfId="13" priority="15" operator="containsText" text="live">
      <formula>NOT(ISERROR(SEARCH("live",A2)))</formula>
    </cfRule>
    <cfRule type="containsText" dxfId="12" priority="16" operator="containsText" text="failed">
      <formula>NOT(ISERROR(SEARCH("failed",A2)))</formula>
    </cfRule>
  </conditionalFormatting>
  <conditionalFormatting sqref="D2:D1531">
    <cfRule type="containsText" dxfId="11" priority="9" operator="containsText" text="canceled">
      <formula>NOT(ISERROR(SEARCH("canceled",D2)))</formula>
    </cfRule>
    <cfRule type="containsText" dxfId="10" priority="10" operator="containsText" text="successful">
      <formula>NOT(ISERROR(SEARCH("successful",D2)))</formula>
    </cfRule>
    <cfRule type="containsText" dxfId="9" priority="11" operator="containsText" text="live">
      <formula>NOT(ISERROR(SEARCH("live",D2)))</formula>
    </cfRule>
    <cfRule type="containsText" dxfId="8" priority="12" operator="containsText" text="failed">
      <formula>NOT(ISERROR(SEARCH("failed",D2)))</formula>
    </cfRule>
  </conditionalFormatting>
  <conditionalFormatting sqref="H2">
    <cfRule type="containsText" dxfId="7" priority="5" operator="containsText" text="canceled">
      <formula>NOT(ISERROR(SEARCH("canceled",H2)))</formula>
    </cfRule>
    <cfRule type="containsText" dxfId="6" priority="6" operator="containsText" text="successful">
      <formula>NOT(ISERROR(SEARCH("successful",H2)))</formula>
    </cfRule>
    <cfRule type="containsText" dxfId="5" priority="7" operator="containsText" text="live">
      <formula>NOT(ISERROR(SEARCH("live",H2)))</formula>
    </cfRule>
    <cfRule type="containsText" dxfId="4" priority="8" operator="containsText" text="failed">
      <formula>NOT(ISERROR(SEARCH("failed",H2)))</formula>
    </cfRule>
  </conditionalFormatting>
  <conditionalFormatting sqref="H3">
    <cfRule type="containsText" dxfId="3" priority="1" operator="containsText" text="canceled">
      <formula>NOT(ISERROR(SEARCH("canceled",H3)))</formula>
    </cfRule>
    <cfRule type="containsText" dxfId="2" priority="2" operator="containsText" text="successful">
      <formula>NOT(ISERROR(SEARCH("successful",H3)))</formula>
    </cfRule>
    <cfRule type="containsText" dxfId="1" priority="3" operator="containsText" text="live">
      <formula>NOT(ISERROR(SEARCH("live",H3)))</formula>
    </cfRule>
    <cfRule type="containsText" dxfId="0" priority="4" operator="containsText" text="failed">
      <formula>NOT(ISERROR(SEARCH("failed",H3)))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date</vt:lpstr>
      <vt:lpstr>Bonus</vt:lpstr>
      <vt:lpstr>Bonus_Statistical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Nguyen, Tyler</cp:lastModifiedBy>
  <dcterms:created xsi:type="dcterms:W3CDTF">2017-04-20T15:17:24Z</dcterms:created>
  <dcterms:modified xsi:type="dcterms:W3CDTF">2021-01-22T00:23:31Z</dcterms:modified>
</cp:coreProperties>
</file>