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urthy\Learning\Great Lakes\05 Advanced Stats\regressiondata\"/>
    </mc:Choice>
  </mc:AlternateContent>
  <bookViews>
    <workbookView xWindow="0" yWindow="0" windowWidth="23040" windowHeight="9384"/>
  </bookViews>
  <sheets>
    <sheet name="Sheet2" sheetId="1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1" l="1"/>
  <c r="C74" i="1" l="1"/>
  <c r="C73" i="1"/>
  <c r="B73" i="1"/>
  <c r="B74" i="1"/>
  <c r="D58" i="1" l="1"/>
  <c r="J58" i="1" s="1"/>
  <c r="D20" i="1"/>
  <c r="J20" i="1" s="1"/>
  <c r="D47" i="1"/>
  <c r="D49" i="1"/>
  <c r="J49" i="1" s="1"/>
  <c r="D52" i="1"/>
  <c r="F52" i="1" s="1"/>
  <c r="D55" i="1"/>
  <c r="F55" i="1" s="1"/>
  <c r="D56" i="1"/>
  <c r="D59" i="1"/>
  <c r="J59" i="1" s="1"/>
  <c r="D60" i="1"/>
  <c r="F60" i="1" s="1"/>
  <c r="D66" i="1"/>
  <c r="F66" i="1" s="1"/>
  <c r="D13" i="1"/>
  <c r="D67" i="1"/>
  <c r="J67" i="1" s="1"/>
  <c r="D68" i="1"/>
  <c r="J68" i="1" s="1"/>
  <c r="D71" i="1"/>
  <c r="D19" i="1"/>
  <c r="D39" i="1"/>
  <c r="D41" i="1"/>
  <c r="D51" i="1"/>
  <c r="D27" i="1"/>
  <c r="D29" i="1"/>
  <c r="D43" i="1"/>
  <c r="D45" i="1"/>
  <c r="D14" i="1"/>
  <c r="D21" i="1"/>
  <c r="J21" i="1" s="1"/>
  <c r="D25" i="1"/>
  <c r="F25" i="1" s="1"/>
  <c r="D31" i="1"/>
  <c r="F31" i="1" s="1"/>
  <c r="D33" i="1"/>
  <c r="J33" i="1" s="1"/>
  <c r="D35" i="1"/>
  <c r="J35" i="1" s="1"/>
  <c r="F35" i="1"/>
  <c r="J37" i="1"/>
  <c r="D37" i="1"/>
  <c r="F37" i="1" s="1"/>
  <c r="D22" i="1"/>
  <c r="D23" i="1"/>
  <c r="D24" i="1"/>
  <c r="D28" i="1"/>
  <c r="D32" i="1"/>
  <c r="D36" i="1"/>
  <c r="D17" i="1"/>
  <c r="D30" i="1"/>
  <c r="J30" i="1" s="1"/>
  <c r="D46" i="1"/>
  <c r="F46" i="1" s="1"/>
  <c r="D62" i="1"/>
  <c r="F62" i="1" s="1"/>
  <c r="D15" i="1"/>
  <c r="J15" i="1" s="1"/>
  <c r="D50" i="1"/>
  <c r="D53" i="1"/>
  <c r="D54" i="1"/>
  <c r="D57" i="1"/>
  <c r="D61" i="1"/>
  <c r="D63" i="1"/>
  <c r="D64" i="1"/>
  <c r="D18" i="1"/>
  <c r="D26" i="1"/>
  <c r="D65" i="1"/>
  <c r="D40" i="1"/>
  <c r="D38" i="1"/>
  <c r="J38" i="1" s="1"/>
  <c r="F42" i="1"/>
  <c r="D42" i="1"/>
  <c r="J42" i="1" s="1"/>
  <c r="D69" i="1"/>
  <c r="J69" i="1" s="1"/>
  <c r="D70" i="1"/>
  <c r="F70" i="1" s="1"/>
  <c r="D72" i="1"/>
  <c r="F72" i="1" s="1"/>
  <c r="D6" i="1"/>
  <c r="J6" i="1" s="1"/>
  <c r="D5" i="1"/>
  <c r="F5" i="1" s="1"/>
  <c r="F10" i="1"/>
  <c r="D10" i="1"/>
  <c r="J10" i="1" s="1"/>
  <c r="D12" i="1"/>
  <c r="J12" i="1" s="1"/>
  <c r="D4" i="1"/>
  <c r="F4" i="1" s="1"/>
  <c r="D8" i="1"/>
  <c r="J8" i="1" s="1"/>
  <c r="D11" i="1"/>
  <c r="J11" i="1" s="1"/>
  <c r="D9" i="1"/>
  <c r="J9" i="1" s="1"/>
  <c r="D7" i="1"/>
  <c r="J7" i="1" s="1"/>
  <c r="D16" i="1"/>
  <c r="J16" i="1" s="1"/>
  <c r="D44" i="1"/>
  <c r="J44" i="1" s="1"/>
  <c r="D48" i="1"/>
  <c r="J48" i="1" s="1"/>
  <c r="D34" i="1"/>
  <c r="J34" i="1" s="1"/>
  <c r="D3" i="1"/>
  <c r="F3" i="1" s="1"/>
  <c r="J3" i="1"/>
  <c r="F44" i="1" l="1"/>
  <c r="F11" i="1"/>
  <c r="F12" i="1"/>
  <c r="F38" i="1"/>
  <c r="F67" i="1"/>
  <c r="F16" i="1"/>
  <c r="F9" i="1"/>
  <c r="F8" i="1"/>
  <c r="F21" i="1"/>
  <c r="F68" i="1"/>
  <c r="F48" i="1"/>
  <c r="F33" i="1"/>
  <c r="J25" i="1"/>
  <c r="F34" i="1"/>
  <c r="J5" i="1"/>
  <c r="F30" i="1"/>
  <c r="J31" i="1"/>
  <c r="J4" i="1"/>
  <c r="F6" i="1"/>
  <c r="J66" i="1"/>
  <c r="F71" i="1"/>
  <c r="J71" i="1"/>
  <c r="F28" i="1"/>
  <c r="J28" i="1"/>
  <c r="J40" i="1"/>
  <c r="F40" i="1"/>
  <c r="F65" i="1"/>
  <c r="J65" i="1"/>
  <c r="J63" i="1"/>
  <c r="F63" i="1"/>
  <c r="F53" i="1"/>
  <c r="J53" i="1"/>
  <c r="F43" i="1"/>
  <c r="J43" i="1"/>
  <c r="F41" i="1"/>
  <c r="J41" i="1"/>
  <c r="F7" i="1"/>
  <c r="J72" i="1"/>
  <c r="J70" i="1"/>
  <c r="F69" i="1"/>
  <c r="F26" i="1"/>
  <c r="J26" i="1"/>
  <c r="F61" i="1"/>
  <c r="J61" i="1"/>
  <c r="F50" i="1"/>
  <c r="J50" i="1"/>
  <c r="J17" i="1"/>
  <c r="F17" i="1"/>
  <c r="J24" i="1"/>
  <c r="F24" i="1"/>
  <c r="F29" i="1"/>
  <c r="J29" i="1"/>
  <c r="J39" i="1"/>
  <c r="F39" i="1"/>
  <c r="F13" i="1"/>
  <c r="J13" i="1"/>
  <c r="F56" i="1"/>
  <c r="J56" i="1"/>
  <c r="J47" i="1"/>
  <c r="F47" i="1"/>
  <c r="F18" i="1"/>
  <c r="J18" i="1"/>
  <c r="F57" i="1"/>
  <c r="J57" i="1"/>
  <c r="F36" i="1"/>
  <c r="J36" i="1"/>
  <c r="F23" i="1"/>
  <c r="J23" i="1"/>
  <c r="J14" i="1"/>
  <c r="F14" i="1"/>
  <c r="J27" i="1"/>
  <c r="F27" i="1"/>
  <c r="J19" i="1"/>
  <c r="F19" i="1"/>
  <c r="F64" i="1"/>
  <c r="J64" i="1"/>
  <c r="F54" i="1"/>
  <c r="J54" i="1"/>
  <c r="F32" i="1"/>
  <c r="J32" i="1"/>
  <c r="F22" i="1"/>
  <c r="J22" i="1"/>
  <c r="J45" i="1"/>
  <c r="F45" i="1"/>
  <c r="J51" i="1"/>
  <c r="F51" i="1"/>
  <c r="F15" i="1"/>
  <c r="J62" i="1"/>
  <c r="J46" i="1"/>
  <c r="J60" i="1"/>
  <c r="F59" i="1"/>
  <c r="J52" i="1"/>
  <c r="F49" i="1"/>
  <c r="F58" i="1"/>
  <c r="J55" i="1"/>
  <c r="F20" i="1"/>
  <c r="I41" i="1"/>
  <c r="E67" i="1"/>
  <c r="I67" i="1" s="1"/>
  <c r="E24" i="1"/>
  <c r="G24" i="1" s="1"/>
  <c r="E41" i="1"/>
  <c r="G41" i="1" s="1"/>
  <c r="E57" i="1"/>
  <c r="E39" i="1"/>
  <c r="I39" i="1" s="1"/>
  <c r="E62" i="1"/>
  <c r="I62" i="1" s="1"/>
  <c r="E58" i="1"/>
  <c r="I58" i="1" s="1"/>
  <c r="E50" i="1"/>
  <c r="I50" i="1" s="1"/>
  <c r="E16" i="1"/>
  <c r="G16" i="1" s="1"/>
  <c r="E8" i="1"/>
  <c r="G8" i="1" s="1"/>
  <c r="E37" i="1"/>
  <c r="G37" i="1" s="1"/>
  <c r="I37" i="1"/>
  <c r="E53" i="1"/>
  <c r="E63" i="1"/>
  <c r="I63" i="1" s="1"/>
  <c r="E33" i="1"/>
  <c r="G33" i="1" s="1"/>
  <c r="I19" i="1"/>
  <c r="E19" i="1"/>
  <c r="G19" i="1" s="1"/>
  <c r="E4" i="1"/>
  <c r="E20" i="1"/>
  <c r="I20" i="1" s="1"/>
  <c r="G20" i="1"/>
  <c r="E22" i="1"/>
  <c r="G22" i="1" s="1"/>
  <c r="I22" i="1"/>
  <c r="E11" i="1"/>
  <c r="G11" i="1" s="1"/>
  <c r="E51" i="1"/>
  <c r="E32" i="1"/>
  <c r="I32" i="1" s="1"/>
  <c r="E60" i="1"/>
  <c r="G60" i="1" s="1"/>
  <c r="E7" i="1"/>
  <c r="I7" i="1" s="1"/>
  <c r="E45" i="1"/>
  <c r="G45" i="1" s="1"/>
  <c r="E68" i="1"/>
  <c r="I68" i="1" s="1"/>
  <c r="E38" i="1"/>
  <c r="G38" i="1" s="1"/>
  <c r="E65" i="1"/>
  <c r="G65" i="1" s="1"/>
  <c r="E23" i="1"/>
  <c r="G23" i="1" s="1"/>
  <c r="G40" i="1"/>
  <c r="E40" i="1"/>
  <c r="I40" i="1" s="1"/>
  <c r="E47" i="1"/>
  <c r="E61" i="1"/>
  <c r="G61" i="1" s="1"/>
  <c r="I61" i="1"/>
  <c r="E27" i="1"/>
  <c r="G27" i="1" s="1"/>
  <c r="I27" i="1"/>
  <c r="E21" i="1"/>
  <c r="G21" i="1" s="1"/>
  <c r="I21" i="1"/>
  <c r="E71" i="1"/>
  <c r="E55" i="1"/>
  <c r="I55" i="1" s="1"/>
  <c r="E48" i="1"/>
  <c r="G48" i="1" s="1"/>
  <c r="I31" i="1"/>
  <c r="E31" i="1"/>
  <c r="G31" i="1"/>
  <c r="E49" i="1"/>
  <c r="E44" i="1"/>
  <c r="I44" i="1" s="1"/>
  <c r="E5" i="1"/>
  <c r="G5" i="1" s="1"/>
  <c r="I64" i="1"/>
  <c r="E64" i="1"/>
  <c r="G64" i="1"/>
  <c r="E15" i="1"/>
  <c r="E28" i="1"/>
  <c r="I28" i="1" s="1"/>
  <c r="E10" i="1"/>
  <c r="G10" i="1" s="1"/>
  <c r="E34" i="1"/>
  <c r="I34" i="1" s="1"/>
  <c r="E17" i="1"/>
  <c r="E43" i="1"/>
  <c r="G43" i="1" s="1"/>
  <c r="E59" i="1"/>
  <c r="G59" i="1" s="1"/>
  <c r="E12" i="1"/>
  <c r="I12" i="1" s="1"/>
  <c r="E25" i="1"/>
  <c r="I25" i="1" s="1"/>
  <c r="E35" i="1"/>
  <c r="G35" i="1" s="1"/>
  <c r="E29" i="1"/>
  <c r="G29" i="1" s="1"/>
  <c r="E66" i="1"/>
  <c r="I66" i="1" s="1"/>
  <c r="E46" i="1"/>
  <c r="G46" i="1" s="1"/>
  <c r="E56" i="1"/>
  <c r="G56" i="1" s="1"/>
  <c r="E69" i="1"/>
  <c r="G69" i="1" s="1"/>
  <c r="G18" i="1"/>
  <c r="E18" i="1"/>
  <c r="I18" i="1" s="1"/>
  <c r="E26" i="1"/>
  <c r="G26" i="1" s="1"/>
  <c r="E30" i="1"/>
  <c r="I30" i="1" s="1"/>
  <c r="E42" i="1"/>
  <c r="G42" i="1" s="1"/>
  <c r="E54" i="1"/>
  <c r="I54" i="1" s="1"/>
  <c r="G54" i="1"/>
  <c r="E36" i="1"/>
  <c r="G36" i="1" s="1"/>
  <c r="E52" i="1"/>
  <c r="I52" i="1" s="1"/>
  <c r="E6" i="1"/>
  <c r="G6" i="1" s="1"/>
  <c r="E13" i="1"/>
  <c r="I13" i="1" s="1"/>
  <c r="I72" i="1"/>
  <c r="E72" i="1"/>
  <c r="G72" i="1" s="1"/>
  <c r="E14" i="1"/>
  <c r="G14" i="1" s="1"/>
  <c r="E70" i="1"/>
  <c r="I70" i="1" s="1"/>
  <c r="E9" i="1"/>
  <c r="I9" i="1" s="1"/>
  <c r="E3" i="1"/>
  <c r="G3" i="1" s="1"/>
  <c r="G66" i="1" l="1"/>
  <c r="I35" i="1"/>
  <c r="I59" i="1"/>
  <c r="G67" i="1"/>
  <c r="F74" i="1"/>
  <c r="J74" i="1"/>
  <c r="J78" i="1" s="1"/>
  <c r="G62" i="1"/>
  <c r="I6" i="1"/>
  <c r="I46" i="1"/>
  <c r="I29" i="1"/>
  <c r="I43" i="1"/>
  <c r="G68" i="1"/>
  <c r="G39" i="1"/>
  <c r="G70" i="1"/>
  <c r="G13" i="1"/>
  <c r="G52" i="1"/>
  <c r="G30" i="1"/>
  <c r="I69" i="1"/>
  <c r="G25" i="1"/>
  <c r="G34" i="1"/>
  <c r="G28" i="1"/>
  <c r="G44" i="1"/>
  <c r="G55" i="1"/>
  <c r="I23" i="1"/>
  <c r="I38" i="1"/>
  <c r="I45" i="1"/>
  <c r="I60" i="1"/>
  <c r="G63" i="1"/>
  <c r="I8" i="1"/>
  <c r="G50" i="1"/>
  <c r="I42" i="1"/>
  <c r="G12" i="1"/>
  <c r="I10" i="1"/>
  <c r="I5" i="1"/>
  <c r="I48" i="1"/>
  <c r="I65" i="1"/>
  <c r="G7" i="1"/>
  <c r="G32" i="1"/>
  <c r="I11" i="1"/>
  <c r="I33" i="1"/>
  <c r="I24" i="1"/>
  <c r="I47" i="1"/>
  <c r="G47" i="1"/>
  <c r="G9" i="1"/>
  <c r="I14" i="1"/>
  <c r="I36" i="1"/>
  <c r="I51" i="1"/>
  <c r="G51" i="1"/>
  <c r="I4" i="1"/>
  <c r="G4" i="1"/>
  <c r="I3" i="1"/>
  <c r="I26" i="1"/>
  <c r="G17" i="1"/>
  <c r="I17" i="1"/>
  <c r="I15" i="1"/>
  <c r="G15" i="1"/>
  <c r="I49" i="1"/>
  <c r="G49" i="1"/>
  <c r="I71" i="1"/>
  <c r="G71" i="1"/>
  <c r="I57" i="1"/>
  <c r="G57" i="1"/>
  <c r="I56" i="1"/>
  <c r="I53" i="1"/>
  <c r="G53" i="1"/>
  <c r="G58" i="1"/>
  <c r="I16" i="1"/>
  <c r="G74" i="1" l="1"/>
  <c r="G76" i="1" s="1"/>
  <c r="I74" i="1"/>
  <c r="P3" i="1" s="1"/>
  <c r="P5" i="1" s="1"/>
  <c r="K34" i="1" l="1"/>
  <c r="K68" i="1"/>
  <c r="K50" i="1"/>
  <c r="M50" i="1" s="1"/>
  <c r="K64" i="1"/>
  <c r="M64" i="1" s="1"/>
  <c r="K53" i="1"/>
  <c r="K17" i="1"/>
  <c r="K23" i="1"/>
  <c r="L23" i="1" s="1"/>
  <c r="K20" i="1"/>
  <c r="L20" i="1" s="1"/>
  <c r="P7" i="1"/>
  <c r="K14" i="1"/>
  <c r="K41" i="1"/>
  <c r="M41" i="1" s="1"/>
  <c r="K66" i="1"/>
  <c r="L66" i="1" s="1"/>
  <c r="K70" i="1"/>
  <c r="K28" i="1"/>
  <c r="K45" i="1"/>
  <c r="L45" i="1" s="1"/>
  <c r="K6" i="1"/>
  <c r="M6" i="1" s="1"/>
  <c r="K11" i="1"/>
  <c r="K9" i="1"/>
  <c r="K55" i="1"/>
  <c r="M55" i="1" s="1"/>
  <c r="K47" i="1"/>
  <c r="M47" i="1" s="1"/>
  <c r="K15" i="1"/>
  <c r="K38" i="1"/>
  <c r="K26" i="1"/>
  <c r="L26" i="1" s="1"/>
  <c r="K61" i="1"/>
  <c r="M61" i="1" s="1"/>
  <c r="K32" i="1"/>
  <c r="K63" i="1"/>
  <c r="K51" i="1"/>
  <c r="L51" i="1" s="1"/>
  <c r="K4" i="1"/>
  <c r="M4" i="1" s="1"/>
  <c r="K59" i="1"/>
  <c r="K29" i="1"/>
  <c r="K18" i="1"/>
  <c r="L18" i="1" s="1"/>
  <c r="K7" i="1"/>
  <c r="L7" i="1" s="1"/>
  <c r="K65" i="1"/>
  <c r="K39" i="1"/>
  <c r="K44" i="1"/>
  <c r="L44" i="1" s="1"/>
  <c r="K5" i="1"/>
  <c r="M5" i="1" s="1"/>
  <c r="K35" i="1"/>
  <c r="K71" i="1"/>
  <c r="K19" i="1"/>
  <c r="M19" i="1" s="1"/>
  <c r="K72" i="1"/>
  <c r="M72" i="1" s="1"/>
  <c r="K36" i="1"/>
  <c r="K16" i="1"/>
  <c r="K21" i="1"/>
  <c r="L21" i="1" s="1"/>
  <c r="K10" i="1"/>
  <c r="M10" i="1" s="1"/>
  <c r="K25" i="1"/>
  <c r="K48" i="1"/>
  <c r="K31" i="1"/>
  <c r="M31" i="1" s="1"/>
  <c r="K49" i="1"/>
  <c r="L49" i="1" s="1"/>
  <c r="K13" i="1"/>
  <c r="K8" i="1"/>
  <c r="K42" i="1"/>
  <c r="L42" i="1" s="1"/>
  <c r="K12" i="1"/>
  <c r="L12" i="1" s="1"/>
  <c r="K40" i="1"/>
  <c r="K52" i="1"/>
  <c r="K30" i="1"/>
  <c r="L30" i="1" s="1"/>
  <c r="K33" i="1"/>
  <c r="M33" i="1" s="1"/>
  <c r="K24" i="1"/>
  <c r="K3" i="1"/>
  <c r="K22" i="1"/>
  <c r="M22" i="1" s="1"/>
  <c r="K37" i="1"/>
  <c r="M37" i="1" s="1"/>
  <c r="K46" i="1"/>
  <c r="K60" i="1"/>
  <c r="K43" i="1"/>
  <c r="L43" i="1" s="1"/>
  <c r="K62" i="1"/>
  <c r="M62" i="1" s="1"/>
  <c r="K69" i="1"/>
  <c r="K67" i="1"/>
  <c r="K56" i="1"/>
  <c r="M56" i="1" s="1"/>
  <c r="K27" i="1"/>
  <c r="L27" i="1" s="1"/>
  <c r="K57" i="1"/>
  <c r="K54" i="1"/>
  <c r="K58" i="1"/>
  <c r="L58" i="1" s="1"/>
  <c r="L5" i="1"/>
  <c r="M65" i="1"/>
  <c r="L65" i="1"/>
  <c r="M29" i="1"/>
  <c r="L29" i="1"/>
  <c r="M51" i="1"/>
  <c r="L63" i="1"/>
  <c r="M63" i="1"/>
  <c r="M26" i="1"/>
  <c r="M45" i="1"/>
  <c r="L41" i="1"/>
  <c r="M14" i="1"/>
  <c r="L14" i="1"/>
  <c r="M23" i="1"/>
  <c r="L17" i="1"/>
  <c r="M17" i="1"/>
  <c r="M53" i="1"/>
  <c r="L53" i="1"/>
  <c r="L50" i="1"/>
  <c r="M68" i="1"/>
  <c r="L68" i="1"/>
  <c r="M34" i="1"/>
  <c r="L34" i="1"/>
  <c r="M39" i="1"/>
  <c r="L39" i="1"/>
  <c r="M18" i="1"/>
  <c r="L4" i="1"/>
  <c r="L32" i="1"/>
  <c r="M32" i="1"/>
  <c r="L15" i="1"/>
  <c r="M15" i="1"/>
  <c r="L70" i="1"/>
  <c r="M70" i="1"/>
  <c r="M58" i="1"/>
  <c r="L19" i="1"/>
  <c r="M54" i="1"/>
  <c r="L54" i="1"/>
  <c r="L55" i="1"/>
  <c r="M57" i="1"/>
  <c r="L57" i="1"/>
  <c r="M71" i="1"/>
  <c r="L71" i="1"/>
  <c r="L56" i="1"/>
  <c r="M67" i="1"/>
  <c r="L67" i="1"/>
  <c r="L69" i="1"/>
  <c r="M69" i="1"/>
  <c r="M43" i="1"/>
  <c r="L60" i="1"/>
  <c r="M60" i="1"/>
  <c r="M46" i="1"/>
  <c r="L46" i="1"/>
  <c r="L22" i="1"/>
  <c r="M35" i="1"/>
  <c r="L35" i="1"/>
  <c r="M44" i="1"/>
  <c r="L59" i="1"/>
  <c r="M59" i="1"/>
  <c r="M38" i="1"/>
  <c r="L38" i="1"/>
  <c r="L9" i="1"/>
  <c r="M9" i="1"/>
  <c r="M11" i="1"/>
  <c r="L11" i="1"/>
  <c r="M28" i="1"/>
  <c r="L28" i="1"/>
  <c r="L3" i="1"/>
  <c r="M3" i="1"/>
  <c r="L24" i="1"/>
  <c r="M24" i="1"/>
  <c r="L33" i="1"/>
  <c r="M30" i="1"/>
  <c r="M52" i="1"/>
  <c r="L52" i="1"/>
  <c r="L40" i="1"/>
  <c r="M40" i="1"/>
  <c r="M42" i="1"/>
  <c r="M8" i="1"/>
  <c r="L8" i="1"/>
  <c r="M13" i="1"/>
  <c r="L13" i="1"/>
  <c r="M49" i="1"/>
  <c r="L31" i="1"/>
  <c r="L48" i="1"/>
  <c r="M48" i="1"/>
  <c r="M25" i="1"/>
  <c r="L25" i="1"/>
  <c r="M21" i="1"/>
  <c r="M16" i="1"/>
  <c r="L16" i="1"/>
  <c r="L36" i="1"/>
  <c r="M36" i="1"/>
  <c r="L64" i="1" l="1"/>
  <c r="L10" i="1"/>
  <c r="M12" i="1"/>
  <c r="M20" i="1"/>
  <c r="M7" i="1"/>
  <c r="L47" i="1"/>
  <c r="L61" i="1"/>
  <c r="L37" i="1"/>
  <c r="L62" i="1"/>
  <c r="M27" i="1"/>
  <c r="L72" i="1"/>
  <c r="L6" i="1"/>
  <c r="L74" i="1" s="1"/>
  <c r="M78" i="1" s="1"/>
  <c r="M66" i="1"/>
  <c r="K74" i="1"/>
  <c r="M74" i="1"/>
  <c r="M76" i="1" l="1"/>
  <c r="M80" i="1" s="1"/>
</calcChain>
</file>

<file path=xl/comments1.xml><?xml version="1.0" encoding="utf-8"?>
<comments xmlns="http://schemas.openxmlformats.org/spreadsheetml/2006/main">
  <authors>
    <author>saanvi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SST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SSR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SSE</t>
        </r>
      </text>
    </comment>
  </commentList>
</comments>
</file>

<file path=xl/sharedStrings.xml><?xml version="1.0" encoding="utf-8"?>
<sst xmlns="http://schemas.openxmlformats.org/spreadsheetml/2006/main" count="31" uniqueCount="29">
  <si>
    <t>x</t>
  </si>
  <si>
    <t>y</t>
  </si>
  <si>
    <t>Mean</t>
  </si>
  <si>
    <t>Sum</t>
  </si>
  <si>
    <t>x bar</t>
  </si>
  <si>
    <t>y bar</t>
  </si>
  <si>
    <t>Xi-(Xbar)^2</t>
  </si>
  <si>
    <t>b1=(Xi-x(bar)*Yi-y(bar))/Xi-x(bar)^2</t>
  </si>
  <si>
    <t>Xi-Xbar * Yi-Ybar</t>
  </si>
  <si>
    <t>Y=mx+c</t>
  </si>
  <si>
    <t>Yi-y(bar)</t>
  </si>
  <si>
    <t>Xi-x(bar)</t>
  </si>
  <si>
    <t>Sum of Squres</t>
  </si>
  <si>
    <t>Yi(hat)</t>
  </si>
  <si>
    <t>(Yi(hat) - Y(bar))^2</t>
  </si>
  <si>
    <t>(Y - Yi(hat))^2</t>
  </si>
  <si>
    <t>R</t>
  </si>
  <si>
    <t xml:space="preserve">Sum of Squares Regression </t>
  </si>
  <si>
    <t>Sum of Squares Error</t>
  </si>
  <si>
    <t>MSE</t>
  </si>
  <si>
    <t>F Stastic</t>
  </si>
  <si>
    <t>Volume</t>
  </si>
  <si>
    <t>Diameter</t>
  </si>
  <si>
    <t>Deg. Of Freedom (69)</t>
  </si>
  <si>
    <t>m</t>
  </si>
  <si>
    <t>b0=ybar-xbar</t>
  </si>
  <si>
    <t>Weight = (0.13055 * height)+266.53</t>
  </si>
  <si>
    <t>Volume = (0.13055*Diameter) + 6.62854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</si>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</sst>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2" borderId="1" xfId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0"/>
  <sheetViews>
    <sheetView tabSelected="1" zoomScale="75" zoomScaleNormal="75" workbookViewId="0">
      <selection activeCell="L55" sqref="L55"/>
    </sheetView>
  </sheetViews>
  <sheetFormatPr defaultRowHeight="14.4" x14ac:dyDescent="0.3"/>
  <cols>
    <col min="8" max="8" width="11.109375" bestFit="1" customWidth="1"/>
    <col min="9" max="9" width="14.5546875" bestFit="1" customWidth="1"/>
    <col min="10" max="10" width="14.5546875" customWidth="1"/>
    <col min="11" max="11" width="17.33203125" bestFit="1" customWidth="1"/>
    <col min="12" max="12" width="23.88671875" bestFit="1" customWidth="1"/>
    <col min="13" max="13" width="18.88671875" bestFit="1" customWidth="1"/>
    <col min="15" max="15" width="30.77734375" style="4" bestFit="1" customWidth="1"/>
    <col min="16" max="16" width="29.5546875" bestFit="1" customWidth="1"/>
  </cols>
  <sheetData>
    <row r="1" spans="1:17" x14ac:dyDescent="0.3">
      <c r="B1" s="1" t="s">
        <v>0</v>
      </c>
      <c r="C1" s="1" t="s">
        <v>1</v>
      </c>
      <c r="D1" s="1"/>
      <c r="F1" s="6" t="s">
        <v>12</v>
      </c>
      <c r="G1" s="6"/>
      <c r="L1" t="s">
        <v>17</v>
      </c>
      <c r="M1" t="s">
        <v>18</v>
      </c>
    </row>
    <row r="2" spans="1:17" s="2" customFormat="1" x14ac:dyDescent="0.3">
      <c r="B2" s="1" t="s">
        <v>21</v>
      </c>
      <c r="C2" s="1" t="s">
        <v>22</v>
      </c>
      <c r="D2" s="1" t="s">
        <v>11</v>
      </c>
      <c r="E2" s="1" t="s">
        <v>10</v>
      </c>
      <c r="F2" s="1" t="s">
        <v>4</v>
      </c>
      <c r="G2" s="1" t="s">
        <v>5</v>
      </c>
      <c r="H2" s="1"/>
      <c r="I2" s="1" t="s">
        <v>8</v>
      </c>
      <c r="J2" s="1" t="s">
        <v>6</v>
      </c>
      <c r="K2" s="1" t="s">
        <v>13</v>
      </c>
      <c r="L2" s="1" t="s">
        <v>14</v>
      </c>
      <c r="M2" s="1" t="s">
        <v>15</v>
      </c>
    </row>
    <row r="3" spans="1:17" x14ac:dyDescent="0.3">
      <c r="A3" s="5"/>
      <c r="B3" s="5">
        <v>2</v>
      </c>
      <c r="C3" s="5">
        <v>4.4000000000000004</v>
      </c>
      <c r="D3" s="1">
        <f>B3-$B$73</f>
        <v>-32.895714285714298</v>
      </c>
      <c r="E3">
        <f t="shared" ref="E3:E12" si="0">C3-$C$73</f>
        <v>-6.7842857142857103</v>
      </c>
      <c r="F3" s="1">
        <f>D3*D3</f>
        <v>1082.1280183673477</v>
      </c>
      <c r="G3">
        <f>E3*E3</f>
        <v>46.026532653061167</v>
      </c>
      <c r="I3">
        <f t="shared" ref="I3:I12" si="1">D3*E3</f>
        <v>223.17392448979587</v>
      </c>
      <c r="J3">
        <f>D3^2</f>
        <v>1082.1280183673477</v>
      </c>
      <c r="K3">
        <f t="shared" ref="K3:K12" si="2">$P$5+$P$3*B3</f>
        <v>6.8896506835881155</v>
      </c>
      <c r="L3">
        <f>(K3-$C$73)^2</f>
        <v>18.443890046894932</v>
      </c>
      <c r="M3">
        <f>(C3-K3)^2</f>
        <v>6.1983605262907693</v>
      </c>
      <c r="O3" t="s">
        <v>7</v>
      </c>
      <c r="P3">
        <f>I74/J74</f>
        <v>0.13055302564330201</v>
      </c>
      <c r="Q3" t="s">
        <v>24</v>
      </c>
    </row>
    <row r="4" spans="1:17" x14ac:dyDescent="0.3">
      <c r="A4" s="5"/>
      <c r="B4" s="5">
        <v>2.2000000000000002</v>
      </c>
      <c r="C4" s="5">
        <v>4.5999999999999996</v>
      </c>
      <c r="D4" s="1">
        <f t="shared" ref="D4:D12" si="3">B4-$B$73</f>
        <v>-32.695714285714295</v>
      </c>
      <c r="E4">
        <f t="shared" si="0"/>
        <v>-6.584285714285711</v>
      </c>
      <c r="F4" s="1">
        <f t="shared" ref="F4:F12" si="4">D4*D4</f>
        <v>1069.009732653062</v>
      </c>
      <c r="G4">
        <f t="shared" ref="G4:G12" si="5">E4*E4</f>
        <v>43.352818367346892</v>
      </c>
      <c r="I4">
        <f t="shared" si="1"/>
        <v>215.27792448979588</v>
      </c>
      <c r="J4">
        <f t="shared" ref="J4:J12" si="6">D4^2</f>
        <v>1069.009732653062</v>
      </c>
      <c r="K4">
        <f t="shared" si="2"/>
        <v>6.9157612887167756</v>
      </c>
      <c r="L4">
        <f t="shared" ref="L4:L12" si="7">(K4-$C$73)^2</f>
        <v>18.220300771678605</v>
      </c>
      <c r="M4">
        <f t="shared" ref="M4:M12" si="8">(C4-K4)^2</f>
        <v>5.3627503463191832</v>
      </c>
      <c r="O4"/>
    </row>
    <row r="5" spans="1:17" x14ac:dyDescent="0.3">
      <c r="A5" s="5"/>
      <c r="B5" s="5">
        <v>3</v>
      </c>
      <c r="C5" s="5">
        <v>5</v>
      </c>
      <c r="D5" s="1">
        <f t="shared" si="3"/>
        <v>-31.895714285714298</v>
      </c>
      <c r="E5">
        <f t="shared" si="0"/>
        <v>-6.1842857142857106</v>
      </c>
      <c r="F5" s="1">
        <f t="shared" si="4"/>
        <v>1017.3365897959192</v>
      </c>
      <c r="G5">
        <f t="shared" si="5"/>
        <v>38.245389795918321</v>
      </c>
      <c r="I5">
        <f t="shared" si="1"/>
        <v>197.25221020408159</v>
      </c>
      <c r="J5">
        <f t="shared" si="6"/>
        <v>1017.3365897959192</v>
      </c>
      <c r="K5">
        <f t="shared" si="2"/>
        <v>7.0202037092314171</v>
      </c>
      <c r="L5">
        <f t="shared" si="7"/>
        <v>17.339578944816985</v>
      </c>
      <c r="M5">
        <f t="shared" si="8"/>
        <v>4.0812230267923759</v>
      </c>
      <c r="O5" t="s">
        <v>25</v>
      </c>
      <c r="P5">
        <f>C73-B73*P3</f>
        <v>6.6285446323015114</v>
      </c>
      <c r="Q5" t="s">
        <v>28</v>
      </c>
    </row>
    <row r="6" spans="1:17" x14ac:dyDescent="0.3">
      <c r="A6" s="5"/>
      <c r="B6" s="5">
        <v>4.3</v>
      </c>
      <c r="C6" s="5">
        <v>5.0999999999999996</v>
      </c>
      <c r="D6" s="1">
        <f t="shared" si="3"/>
        <v>-30.595714285714298</v>
      </c>
      <c r="E6">
        <f t="shared" si="0"/>
        <v>-6.084285714285711</v>
      </c>
      <c r="F6" s="1">
        <f t="shared" si="4"/>
        <v>936.09773265306194</v>
      </c>
      <c r="G6">
        <f t="shared" si="5"/>
        <v>37.018532653061186</v>
      </c>
      <c r="I6">
        <f t="shared" si="1"/>
        <v>186.15306734693874</v>
      </c>
      <c r="J6">
        <f t="shared" si="6"/>
        <v>936.09773265306194</v>
      </c>
      <c r="K6">
        <f t="shared" si="2"/>
        <v>7.1899226425677103</v>
      </c>
      <c r="L6">
        <f t="shared" si="7"/>
        <v>15.954936348704459</v>
      </c>
      <c r="M6">
        <f t="shared" si="8"/>
        <v>4.367776651917203</v>
      </c>
    </row>
    <row r="7" spans="1:17" x14ac:dyDescent="0.3">
      <c r="A7" s="5"/>
      <c r="B7" s="5">
        <v>3</v>
      </c>
      <c r="C7" s="5">
        <v>5.0999999999999996</v>
      </c>
      <c r="D7" s="1">
        <f t="shared" si="3"/>
        <v>-31.895714285714298</v>
      </c>
      <c r="E7">
        <f t="shared" si="0"/>
        <v>-6.084285714285711</v>
      </c>
      <c r="F7" s="1">
        <f t="shared" si="4"/>
        <v>1017.3365897959192</v>
      </c>
      <c r="G7">
        <f t="shared" si="5"/>
        <v>37.018532653061186</v>
      </c>
      <c r="I7">
        <f t="shared" si="1"/>
        <v>194.06263877551018</v>
      </c>
      <c r="J7">
        <f t="shared" si="6"/>
        <v>1017.3365897959192</v>
      </c>
      <c r="K7">
        <f t="shared" si="2"/>
        <v>7.0202037092314171</v>
      </c>
      <c r="L7">
        <f t="shared" si="7"/>
        <v>17.339578944816985</v>
      </c>
      <c r="M7">
        <f t="shared" si="8"/>
        <v>3.6871822849460942</v>
      </c>
      <c r="P7">
        <f>P5/P3</f>
        <v>50.772815104355161</v>
      </c>
    </row>
    <row r="8" spans="1:17" x14ac:dyDescent="0.3">
      <c r="A8" s="5"/>
      <c r="B8" s="5">
        <v>2.9</v>
      </c>
      <c r="C8" s="5">
        <v>5.2</v>
      </c>
      <c r="D8" s="1">
        <f t="shared" si="3"/>
        <v>-31.9957142857143</v>
      </c>
      <c r="E8">
        <f t="shared" si="0"/>
        <v>-5.9842857142857104</v>
      </c>
      <c r="F8" s="1">
        <f t="shared" si="4"/>
        <v>1023.7257326530621</v>
      </c>
      <c r="G8">
        <f t="shared" si="5"/>
        <v>35.811675510204033</v>
      </c>
      <c r="I8">
        <f t="shared" si="1"/>
        <v>191.47149591836731</v>
      </c>
      <c r="J8">
        <f t="shared" si="6"/>
        <v>1023.7257326530621</v>
      </c>
      <c r="K8">
        <f t="shared" si="2"/>
        <v>7.0071484066670875</v>
      </c>
      <c r="L8">
        <f t="shared" si="7"/>
        <v>17.448476086699358</v>
      </c>
      <c r="M8">
        <f t="shared" si="8"/>
        <v>3.2657853637193925</v>
      </c>
    </row>
    <row r="9" spans="1:17" x14ac:dyDescent="0.3">
      <c r="A9" s="5"/>
      <c r="B9" s="5">
        <v>3.5</v>
      </c>
      <c r="C9" s="5">
        <v>5.2</v>
      </c>
      <c r="D9" s="1">
        <f t="shared" si="3"/>
        <v>-31.395714285714298</v>
      </c>
      <c r="E9">
        <f t="shared" si="0"/>
        <v>-5.9842857142857104</v>
      </c>
      <c r="F9" s="1">
        <f t="shared" si="4"/>
        <v>985.69087551020482</v>
      </c>
      <c r="G9">
        <f t="shared" si="5"/>
        <v>35.811675510204033</v>
      </c>
      <c r="I9">
        <f t="shared" si="1"/>
        <v>187.88092448979586</v>
      </c>
      <c r="J9">
        <f t="shared" si="6"/>
        <v>985.69087551020482</v>
      </c>
      <c r="K9">
        <f t="shared" si="2"/>
        <v>7.0854802220530679</v>
      </c>
      <c r="L9">
        <f t="shared" si="7"/>
        <v>16.800206463156478</v>
      </c>
      <c r="M9">
        <f t="shared" si="8"/>
        <v>3.5550356677532857</v>
      </c>
      <c r="O9" t="s">
        <v>9</v>
      </c>
      <c r="P9" t="s">
        <v>26</v>
      </c>
    </row>
    <row r="10" spans="1:17" x14ac:dyDescent="0.3">
      <c r="A10" s="5"/>
      <c r="B10" s="5">
        <v>3.4</v>
      </c>
      <c r="C10" s="5">
        <v>5.5</v>
      </c>
      <c r="D10" s="1">
        <f t="shared" si="3"/>
        <v>-31.4957142857143</v>
      </c>
      <c r="E10">
        <f t="shared" si="0"/>
        <v>-5.6842857142857106</v>
      </c>
      <c r="F10" s="1">
        <f t="shared" si="4"/>
        <v>991.98001836734784</v>
      </c>
      <c r="G10">
        <f t="shared" si="5"/>
        <v>32.311104081632614</v>
      </c>
      <c r="I10">
        <f t="shared" si="1"/>
        <v>179.03063877551017</v>
      </c>
      <c r="J10">
        <f t="shared" si="6"/>
        <v>991.98001836734784</v>
      </c>
      <c r="K10">
        <f t="shared" si="2"/>
        <v>7.0724249194887383</v>
      </c>
      <c r="L10">
        <f t="shared" si="7"/>
        <v>16.90739919578839</v>
      </c>
      <c r="M10">
        <f t="shared" si="8"/>
        <v>2.4725201274291653</v>
      </c>
      <c r="O10" s="4" t="s">
        <v>27</v>
      </c>
    </row>
    <row r="11" spans="1:17" ht="3" customHeight="1" x14ac:dyDescent="0.3">
      <c r="A11" s="5"/>
      <c r="B11" s="5">
        <v>5</v>
      </c>
      <c r="C11" s="5">
        <v>5.5</v>
      </c>
      <c r="D11" s="1">
        <f t="shared" si="3"/>
        <v>-29.895714285714298</v>
      </c>
      <c r="E11">
        <f t="shared" si="0"/>
        <v>-5.6842857142857106</v>
      </c>
      <c r="F11" s="1">
        <f t="shared" si="4"/>
        <v>893.753732653062</v>
      </c>
      <c r="G11">
        <f t="shared" si="5"/>
        <v>32.311104081632614</v>
      </c>
      <c r="I11">
        <f t="shared" si="1"/>
        <v>169.93578163265303</v>
      </c>
      <c r="J11">
        <f t="shared" si="6"/>
        <v>893.753732653062</v>
      </c>
      <c r="K11">
        <f t="shared" si="2"/>
        <v>7.2813097605180213</v>
      </c>
      <c r="L11">
        <f t="shared" si="7"/>
        <v>15.233221295688804</v>
      </c>
      <c r="M11">
        <f t="shared" si="8"/>
        <v>3.1730644629167704</v>
      </c>
    </row>
    <row r="12" spans="1:17" ht="3" customHeight="1" x14ac:dyDescent="0.3">
      <c r="A12" s="5"/>
      <c r="B12" s="5">
        <v>7.2</v>
      </c>
      <c r="C12" s="5">
        <v>5.6</v>
      </c>
      <c r="D12" s="1">
        <f t="shared" si="3"/>
        <v>-27.695714285714299</v>
      </c>
      <c r="E12">
        <f t="shared" si="0"/>
        <v>-5.584285714285711</v>
      </c>
      <c r="F12" s="1">
        <f t="shared" si="4"/>
        <v>767.05258979591906</v>
      </c>
      <c r="G12">
        <f t="shared" si="5"/>
        <v>31.184246938775473</v>
      </c>
      <c r="I12">
        <f t="shared" si="1"/>
        <v>154.66078163265306</v>
      </c>
      <c r="J12">
        <f t="shared" si="6"/>
        <v>767.05258979591906</v>
      </c>
      <c r="K12">
        <f t="shared" si="2"/>
        <v>7.5685264169332855</v>
      </c>
      <c r="L12">
        <f t="shared" si="7"/>
        <v>13.073715296390503</v>
      </c>
      <c r="M12">
        <f t="shared" si="8"/>
        <v>3.8750962541642009</v>
      </c>
    </row>
    <row r="13" spans="1:17" ht="3" customHeight="1" x14ac:dyDescent="0.3">
      <c r="A13" s="5"/>
      <c r="B13" s="5">
        <v>6.4</v>
      </c>
      <c r="C13" s="5">
        <v>5.9</v>
      </c>
      <c r="D13" s="5">
        <f t="shared" ref="D13:D72" si="9">B13-$B$73</f>
        <v>-28.4957142857143</v>
      </c>
      <c r="E13" s="4">
        <f t="shared" ref="E13:E72" si="10">C13-$C$73</f>
        <v>-5.2842857142857103</v>
      </c>
      <c r="F13" s="5">
        <f t="shared" ref="F13:F72" si="11">D13*D13</f>
        <v>812.00573265306207</v>
      </c>
      <c r="G13" s="4">
        <f t="shared" ref="G13:G72" si="12">E13*E13</f>
        <v>27.923675510204038</v>
      </c>
      <c r="H13" s="4"/>
      <c r="I13" s="4">
        <f t="shared" ref="I13:I72" si="13">D13*E13</f>
        <v>150.57949591836731</v>
      </c>
      <c r="J13" s="4">
        <f t="shared" ref="J13:J72" si="14">D13^2</f>
        <v>812.00573265306207</v>
      </c>
      <c r="K13" s="4">
        <f t="shared" ref="K13:K72" si="15">$P$5+$P$3*B13</f>
        <v>7.4640839964186441</v>
      </c>
      <c r="L13" s="4">
        <f t="shared" ref="L13:L72" si="16">(K13-$C$73)^2</f>
        <v>13.839900821621073</v>
      </c>
      <c r="M13" s="4">
        <f t="shared" ref="M13:M72" si="17">(C13-K13)^2</f>
        <v>2.4463587478529161</v>
      </c>
    </row>
    <row r="14" spans="1:17" ht="3" customHeight="1" x14ac:dyDescent="0.3">
      <c r="A14" s="5"/>
      <c r="B14" s="5">
        <v>5.6</v>
      </c>
      <c r="C14" s="5">
        <v>5.9</v>
      </c>
      <c r="D14" s="5">
        <f t="shared" si="9"/>
        <v>-29.295714285714297</v>
      </c>
      <c r="E14" s="4">
        <f t="shared" si="10"/>
        <v>-5.2842857142857103</v>
      </c>
      <c r="F14" s="5">
        <f t="shared" si="11"/>
        <v>858.23887551020471</v>
      </c>
      <c r="G14" s="4">
        <f t="shared" si="12"/>
        <v>27.923675510204038</v>
      </c>
      <c r="H14" s="4"/>
      <c r="I14" s="4">
        <f t="shared" si="13"/>
        <v>154.80692448979585</v>
      </c>
      <c r="J14" s="4">
        <f t="shared" si="14"/>
        <v>858.23887551020471</v>
      </c>
      <c r="K14" s="4">
        <f t="shared" si="15"/>
        <v>7.3596415759040026</v>
      </c>
      <c r="L14" s="4">
        <f t="shared" si="16"/>
        <v>14.627902785257557</v>
      </c>
      <c r="M14" s="4">
        <f t="shared" si="17"/>
        <v>2.1305535301075191</v>
      </c>
    </row>
    <row r="15" spans="1:17" ht="3" customHeight="1" x14ac:dyDescent="0.3">
      <c r="A15" s="5"/>
      <c r="B15" s="5">
        <v>7.7</v>
      </c>
      <c r="C15" s="5">
        <v>7.5</v>
      </c>
      <c r="D15" s="5">
        <f t="shared" si="9"/>
        <v>-27.195714285714299</v>
      </c>
      <c r="E15" s="4">
        <f t="shared" si="10"/>
        <v>-3.6842857142857106</v>
      </c>
      <c r="F15" s="5">
        <f t="shared" si="11"/>
        <v>739.60687551020476</v>
      </c>
      <c r="G15" s="4">
        <f t="shared" si="12"/>
        <v>13.57396122448977</v>
      </c>
      <c r="H15" s="4"/>
      <c r="I15" s="4">
        <f t="shared" si="13"/>
        <v>100.19678163265301</v>
      </c>
      <c r="J15" s="4">
        <f t="shared" si="14"/>
        <v>739.60687551020476</v>
      </c>
      <c r="K15" s="4">
        <f t="shared" si="15"/>
        <v>7.6338029297549372</v>
      </c>
      <c r="L15" s="4">
        <f t="shared" si="16"/>
        <v>12.605928003249394</v>
      </c>
      <c r="M15" s="4">
        <f t="shared" si="17"/>
        <v>1.7903224011004668E-2</v>
      </c>
    </row>
    <row r="16" spans="1:17" ht="3" customHeight="1" x14ac:dyDescent="0.3">
      <c r="A16" s="5"/>
      <c r="B16" s="5">
        <v>10.3</v>
      </c>
      <c r="C16" s="5">
        <v>7.6</v>
      </c>
      <c r="D16" s="5">
        <f t="shared" si="9"/>
        <v>-24.595714285714298</v>
      </c>
      <c r="E16" s="4">
        <f t="shared" si="10"/>
        <v>-3.584285714285711</v>
      </c>
      <c r="F16" s="5">
        <f t="shared" si="11"/>
        <v>604.94916122449035</v>
      </c>
      <c r="G16" s="4">
        <f t="shared" si="12"/>
        <v>12.847104081632629</v>
      </c>
      <c r="H16" s="4"/>
      <c r="I16" s="4">
        <f t="shared" si="13"/>
        <v>88.158067346938736</v>
      </c>
      <c r="J16" s="4">
        <f t="shared" si="14"/>
        <v>604.94916122449035</v>
      </c>
      <c r="K16" s="4">
        <f t="shared" si="15"/>
        <v>7.9732407964275218</v>
      </c>
      <c r="L16" s="4">
        <f t="shared" si="16"/>
        <v>10.310809464502903</v>
      </c>
      <c r="M16" s="4">
        <f t="shared" si="17"/>
        <v>0.13930869211785105</v>
      </c>
    </row>
    <row r="17" spans="1:13" ht="3" customHeight="1" x14ac:dyDescent="0.3">
      <c r="A17" s="5"/>
      <c r="B17" s="5">
        <v>8</v>
      </c>
      <c r="C17" s="5">
        <v>7.6</v>
      </c>
      <c r="D17" s="5">
        <f t="shared" si="9"/>
        <v>-26.895714285714298</v>
      </c>
      <c r="E17" s="4">
        <f t="shared" si="10"/>
        <v>-3.584285714285711</v>
      </c>
      <c r="F17" s="5">
        <f t="shared" si="11"/>
        <v>723.37944693877614</v>
      </c>
      <c r="G17" s="4">
        <f t="shared" si="12"/>
        <v>12.847104081632629</v>
      </c>
      <c r="H17" s="4"/>
      <c r="I17" s="4">
        <f t="shared" si="13"/>
        <v>96.401924489795874</v>
      </c>
      <c r="J17" s="4">
        <f t="shared" si="14"/>
        <v>723.37944693877614</v>
      </c>
      <c r="K17" s="4">
        <f t="shared" si="15"/>
        <v>7.672968837447927</v>
      </c>
      <c r="L17" s="4">
        <f t="shared" si="16"/>
        <v>12.329346209565847</v>
      </c>
      <c r="M17" s="4">
        <f t="shared" si="17"/>
        <v>5.324451238502048E-3</v>
      </c>
    </row>
    <row r="18" spans="1:13" ht="3" customHeight="1" x14ac:dyDescent="0.3">
      <c r="A18" s="5"/>
      <c r="B18" s="5">
        <v>12.1</v>
      </c>
      <c r="C18" s="5">
        <v>7.8</v>
      </c>
      <c r="D18" s="5">
        <f t="shared" si="9"/>
        <v>-22.795714285714297</v>
      </c>
      <c r="E18" s="4">
        <f t="shared" si="10"/>
        <v>-3.3842857142857108</v>
      </c>
      <c r="F18" s="5">
        <f t="shared" si="11"/>
        <v>519.64458979591893</v>
      </c>
      <c r="G18" s="4">
        <f t="shared" si="12"/>
        <v>11.453389795918344</v>
      </c>
      <c r="H18" s="4"/>
      <c r="I18" s="4">
        <f t="shared" si="13"/>
        <v>77.147210204081588</v>
      </c>
      <c r="J18" s="4">
        <f t="shared" si="14"/>
        <v>519.64458979591893</v>
      </c>
      <c r="K18" s="4">
        <f t="shared" si="15"/>
        <v>8.2082362425854658</v>
      </c>
      <c r="L18" s="4">
        <f t="shared" si="16"/>
        <v>8.8568704580073057</v>
      </c>
      <c r="M18" s="4">
        <f t="shared" si="17"/>
        <v>0.16665682976029944</v>
      </c>
    </row>
    <row r="19" spans="1:13" ht="3" customHeight="1" x14ac:dyDescent="0.3">
      <c r="A19" s="5"/>
      <c r="B19" s="5">
        <v>11.1</v>
      </c>
      <c r="C19" s="5">
        <v>8</v>
      </c>
      <c r="D19" s="5">
        <f t="shared" si="9"/>
        <v>-23.795714285714297</v>
      </c>
      <c r="E19" s="4">
        <f t="shared" si="10"/>
        <v>-3.1842857142857106</v>
      </c>
      <c r="F19" s="5">
        <f t="shared" si="11"/>
        <v>566.23601836734747</v>
      </c>
      <c r="G19" s="4">
        <f t="shared" si="12"/>
        <v>10.139675510204059</v>
      </c>
      <c r="H19" s="4"/>
      <c r="I19" s="4">
        <f t="shared" si="13"/>
        <v>75.772353061224436</v>
      </c>
      <c r="J19" s="4">
        <f t="shared" si="14"/>
        <v>566.23601836734747</v>
      </c>
      <c r="K19" s="4">
        <f t="shared" si="15"/>
        <v>8.0776832169421642</v>
      </c>
      <c r="L19" s="4">
        <f t="shared" si="16"/>
        <v>9.6509790765011587</v>
      </c>
      <c r="M19" s="4">
        <f t="shared" si="17"/>
        <v>6.0346821944833439E-3</v>
      </c>
    </row>
    <row r="20" spans="1:13" ht="3" customHeight="1" x14ac:dyDescent="0.3">
      <c r="A20" s="5"/>
      <c r="B20" s="5">
        <v>16.8</v>
      </c>
      <c r="C20" s="5">
        <v>8.1</v>
      </c>
      <c r="D20" s="5">
        <f t="shared" si="9"/>
        <v>-18.095714285714298</v>
      </c>
      <c r="E20" s="4">
        <f t="shared" si="10"/>
        <v>-3.084285714285711</v>
      </c>
      <c r="F20" s="5">
        <f t="shared" si="11"/>
        <v>327.45487551020449</v>
      </c>
      <c r="G20" s="4">
        <f t="shared" si="12"/>
        <v>9.5128183673469184</v>
      </c>
      <c r="H20" s="4"/>
      <c r="I20" s="4">
        <f t="shared" si="13"/>
        <v>55.812353061224464</v>
      </c>
      <c r="J20" s="4">
        <f t="shared" si="14"/>
        <v>327.45487551020449</v>
      </c>
      <c r="K20" s="4">
        <f t="shared" si="15"/>
        <v>8.8218354631089859</v>
      </c>
      <c r="L20" s="4">
        <f t="shared" si="16"/>
        <v>5.5811711892849694</v>
      </c>
      <c r="M20" s="4">
        <f t="shared" si="17"/>
        <v>0.52104643580176468</v>
      </c>
    </row>
    <row r="21" spans="1:13" ht="3" customHeight="1" x14ac:dyDescent="0.3">
      <c r="A21" s="5"/>
      <c r="B21" s="5">
        <v>13.6</v>
      </c>
      <c r="C21" s="5">
        <v>8.4</v>
      </c>
      <c r="D21" s="5">
        <f t="shared" si="9"/>
        <v>-21.295714285714297</v>
      </c>
      <c r="E21" s="4">
        <f t="shared" si="10"/>
        <v>-2.7842857142857103</v>
      </c>
      <c r="F21" s="5">
        <f t="shared" si="11"/>
        <v>453.50744693877601</v>
      </c>
      <c r="G21" s="4">
        <f t="shared" si="12"/>
        <v>7.752246938775488</v>
      </c>
      <c r="H21" s="4"/>
      <c r="I21" s="4">
        <f t="shared" si="13"/>
        <v>59.293353061224437</v>
      </c>
      <c r="J21" s="4">
        <f t="shared" si="14"/>
        <v>453.50744693877601</v>
      </c>
      <c r="K21" s="4">
        <f t="shared" si="15"/>
        <v>8.4040657810504182</v>
      </c>
      <c r="L21" s="4">
        <f t="shared" si="16"/>
        <v>7.729622877158854</v>
      </c>
      <c r="M21" s="4">
        <f t="shared" si="17"/>
        <v>1.6530575549937139E-5</v>
      </c>
    </row>
    <row r="22" spans="1:13" ht="3" customHeight="1" x14ac:dyDescent="0.3">
      <c r="A22" s="5"/>
      <c r="B22" s="5">
        <v>16.600000000000001</v>
      </c>
      <c r="C22" s="5">
        <v>8.6</v>
      </c>
      <c r="D22" s="5">
        <f t="shared" si="9"/>
        <v>-18.295714285714297</v>
      </c>
      <c r="E22" s="4">
        <f t="shared" si="10"/>
        <v>-2.584285714285711</v>
      </c>
      <c r="F22" s="5">
        <f t="shared" si="11"/>
        <v>334.73316122449023</v>
      </c>
      <c r="G22" s="4">
        <f t="shared" si="12"/>
        <v>6.6785326530612075</v>
      </c>
      <c r="H22" s="4"/>
      <c r="I22" s="4">
        <f t="shared" si="13"/>
        <v>47.281353061224458</v>
      </c>
      <c r="J22" s="4">
        <f t="shared" si="14"/>
        <v>334.73316122449023</v>
      </c>
      <c r="K22" s="4">
        <f t="shared" si="15"/>
        <v>8.7957248579803249</v>
      </c>
      <c r="L22" s="4">
        <f t="shared" si="16"/>
        <v>5.7052229642743173</v>
      </c>
      <c r="M22" s="4">
        <f t="shared" si="17"/>
        <v>3.8308220031418483E-2</v>
      </c>
    </row>
    <row r="23" spans="1:13" ht="3" customHeight="1" x14ac:dyDescent="0.3">
      <c r="A23" s="5"/>
      <c r="B23" s="5">
        <v>20.2</v>
      </c>
      <c r="C23" s="5">
        <v>8.9</v>
      </c>
      <c r="D23" s="5">
        <f t="shared" si="9"/>
        <v>-14.695714285714299</v>
      </c>
      <c r="E23" s="4">
        <f t="shared" si="10"/>
        <v>-2.2842857142857103</v>
      </c>
      <c r="F23" s="5">
        <f t="shared" si="11"/>
        <v>215.96401836734734</v>
      </c>
      <c r="G23" s="4">
        <f t="shared" si="12"/>
        <v>5.2179612244897777</v>
      </c>
      <c r="H23" s="4"/>
      <c r="I23" s="4">
        <f t="shared" si="13"/>
        <v>33.569210204081607</v>
      </c>
      <c r="J23" s="4">
        <f t="shared" si="14"/>
        <v>215.96401836734734</v>
      </c>
      <c r="K23" s="4">
        <f t="shared" si="15"/>
        <v>9.2657157502962129</v>
      </c>
      <c r="L23" s="4">
        <f t="shared" si="16"/>
        <v>3.6809107067226625</v>
      </c>
      <c r="M23" s="4">
        <f t="shared" si="17"/>
        <v>0.13374801001472167</v>
      </c>
    </row>
    <row r="24" spans="1:13" ht="3" customHeight="1" x14ac:dyDescent="0.3">
      <c r="A24" s="5"/>
      <c r="B24" s="5">
        <v>17</v>
      </c>
      <c r="C24" s="5">
        <v>9.1</v>
      </c>
      <c r="D24" s="5">
        <f t="shared" si="9"/>
        <v>-17.895714285714298</v>
      </c>
      <c r="E24" s="4">
        <f t="shared" si="10"/>
        <v>-2.084285714285711</v>
      </c>
      <c r="F24" s="5">
        <f t="shared" si="11"/>
        <v>320.25658979591884</v>
      </c>
      <c r="G24" s="4">
        <f t="shared" si="12"/>
        <v>4.3442469387754965</v>
      </c>
      <c r="H24" s="4"/>
      <c r="I24" s="4">
        <f t="shared" si="13"/>
        <v>37.29978163265303</v>
      </c>
      <c r="J24" s="4">
        <f t="shared" si="14"/>
        <v>320.25658979591884</v>
      </c>
      <c r="K24" s="4">
        <f t="shared" si="15"/>
        <v>8.8479460682376452</v>
      </c>
      <c r="L24" s="4">
        <f t="shared" si="16"/>
        <v>5.4584829416959995</v>
      </c>
      <c r="M24" s="4">
        <f t="shared" si="17"/>
        <v>6.3531184516861641E-2</v>
      </c>
    </row>
    <row r="25" spans="1:13" ht="3" customHeight="1" x14ac:dyDescent="0.3">
      <c r="A25" s="5"/>
      <c r="B25" s="5">
        <v>17.7</v>
      </c>
      <c r="C25" s="5">
        <v>9.1999999999999993</v>
      </c>
      <c r="D25" s="5">
        <f t="shared" si="9"/>
        <v>-17.195714285714299</v>
      </c>
      <c r="E25" s="4">
        <f t="shared" si="10"/>
        <v>-1.9842857142857113</v>
      </c>
      <c r="F25" s="5">
        <f t="shared" si="11"/>
        <v>295.69258979591882</v>
      </c>
      <c r="G25" s="4">
        <f t="shared" si="12"/>
        <v>3.9373897959183557</v>
      </c>
      <c r="H25" s="4"/>
      <c r="I25" s="4">
        <f t="shared" si="13"/>
        <v>34.121210204081606</v>
      </c>
      <c r="J25" s="4">
        <f t="shared" si="14"/>
        <v>295.69258979591882</v>
      </c>
      <c r="K25" s="4">
        <f t="shared" si="15"/>
        <v>8.939333186187957</v>
      </c>
      <c r="L25" s="4">
        <f t="shared" si="16"/>
        <v>5.0398118534124947</v>
      </c>
      <c r="M25" s="4">
        <f t="shared" si="17"/>
        <v>6.7947187822921903E-2</v>
      </c>
    </row>
    <row r="26" spans="1:13" ht="3" customHeight="1" x14ac:dyDescent="0.3">
      <c r="A26" s="5"/>
      <c r="B26" s="5">
        <v>19.399999999999999</v>
      </c>
      <c r="C26" s="5">
        <v>9.3000000000000007</v>
      </c>
      <c r="D26" s="5">
        <f t="shared" si="9"/>
        <v>-15.4957142857143</v>
      </c>
      <c r="E26" s="4">
        <f t="shared" si="10"/>
        <v>-1.8842857142857099</v>
      </c>
      <c r="F26" s="5">
        <f t="shared" si="11"/>
        <v>240.11716122449022</v>
      </c>
      <c r="G26" s="4">
        <f t="shared" si="12"/>
        <v>3.5505326530612078</v>
      </c>
      <c r="H26" s="4"/>
      <c r="I26" s="4">
        <f t="shared" si="13"/>
        <v>29.198353061224449</v>
      </c>
      <c r="J26" s="4">
        <f t="shared" si="14"/>
        <v>240.11716122449022</v>
      </c>
      <c r="K26" s="4">
        <f t="shared" si="15"/>
        <v>9.1612733297815705</v>
      </c>
      <c r="L26" s="4">
        <f t="shared" si="16"/>
        <v>4.0925791078571265</v>
      </c>
      <c r="M26" s="4">
        <f t="shared" si="17"/>
        <v>1.9245089029893091E-2</v>
      </c>
    </row>
    <row r="27" spans="1:13" ht="3" customHeight="1" x14ac:dyDescent="0.3">
      <c r="A27" s="5"/>
      <c r="B27" s="5">
        <v>17.100000000000001</v>
      </c>
      <c r="C27" s="5">
        <v>9.3000000000000007</v>
      </c>
      <c r="D27" s="5">
        <f t="shared" si="9"/>
        <v>-17.795714285714297</v>
      </c>
      <c r="E27" s="4">
        <f t="shared" si="10"/>
        <v>-1.8842857142857099</v>
      </c>
      <c r="F27" s="5">
        <f t="shared" si="11"/>
        <v>316.68744693877591</v>
      </c>
      <c r="G27" s="4">
        <f t="shared" si="12"/>
        <v>3.5505326530612078</v>
      </c>
      <c r="H27" s="4"/>
      <c r="I27" s="4">
        <f t="shared" si="13"/>
        <v>33.532210204081579</v>
      </c>
      <c r="J27" s="4">
        <f t="shared" si="14"/>
        <v>316.68744693877591</v>
      </c>
      <c r="K27" s="4">
        <f t="shared" si="15"/>
        <v>8.8610013708019757</v>
      </c>
      <c r="L27" s="4">
        <f t="shared" si="16"/>
        <v>5.3976501406766495</v>
      </c>
      <c r="M27" s="4">
        <f t="shared" si="17"/>
        <v>0.19271979643774506</v>
      </c>
    </row>
    <row r="28" spans="1:13" ht="3" customHeight="1" x14ac:dyDescent="0.3">
      <c r="A28" s="5"/>
      <c r="B28" s="5">
        <v>23.9</v>
      </c>
      <c r="C28" s="5">
        <v>9.8000000000000007</v>
      </c>
      <c r="D28" s="5">
        <f t="shared" si="9"/>
        <v>-10.9957142857143</v>
      </c>
      <c r="E28" s="4">
        <f t="shared" si="10"/>
        <v>-1.3842857142857099</v>
      </c>
      <c r="F28" s="5">
        <f t="shared" si="11"/>
        <v>120.90573265306153</v>
      </c>
      <c r="G28" s="4">
        <f t="shared" si="12"/>
        <v>1.9162469387754981</v>
      </c>
      <c r="H28" s="4"/>
      <c r="I28" s="4">
        <f t="shared" si="13"/>
        <v>15.221210204081604</v>
      </c>
      <c r="J28" s="4">
        <f t="shared" si="14"/>
        <v>120.90573265306153</v>
      </c>
      <c r="K28" s="4">
        <f t="shared" si="15"/>
        <v>9.7487619451764296</v>
      </c>
      <c r="L28" s="4">
        <f t="shared" si="16"/>
        <v>2.0607284916777164</v>
      </c>
      <c r="M28" s="4">
        <f t="shared" si="17"/>
        <v>2.625338262103281E-3</v>
      </c>
    </row>
    <row r="29" spans="1:13" ht="3" customHeight="1" x14ac:dyDescent="0.3">
      <c r="A29" s="5"/>
      <c r="B29" s="5">
        <v>22</v>
      </c>
      <c r="C29" s="5">
        <v>9.9</v>
      </c>
      <c r="D29" s="5">
        <f t="shared" si="9"/>
        <v>-12.895714285714298</v>
      </c>
      <c r="E29" s="4">
        <f t="shared" si="10"/>
        <v>-1.2842857142857103</v>
      </c>
      <c r="F29" s="5">
        <f t="shared" si="11"/>
        <v>166.29944693877584</v>
      </c>
      <c r="G29" s="4">
        <f t="shared" si="12"/>
        <v>1.649389795918357</v>
      </c>
      <c r="H29" s="4"/>
      <c r="I29" s="4">
        <f t="shared" si="13"/>
        <v>16.561781632653027</v>
      </c>
      <c r="J29" s="4">
        <f t="shared" si="14"/>
        <v>166.29944693877584</v>
      </c>
      <c r="K29" s="4">
        <f t="shared" si="15"/>
        <v>9.5007111964541551</v>
      </c>
      <c r="L29" s="4">
        <f t="shared" si="16"/>
        <v>2.8344231570917549</v>
      </c>
      <c r="M29" s="4">
        <f t="shared" si="17"/>
        <v>0.15943154863707262</v>
      </c>
    </row>
    <row r="30" spans="1:13" ht="3" customHeight="1" x14ac:dyDescent="0.3">
      <c r="A30" s="5"/>
      <c r="B30" s="5">
        <v>23.1</v>
      </c>
      <c r="C30" s="5">
        <v>9.9</v>
      </c>
      <c r="D30" s="5">
        <f t="shared" si="9"/>
        <v>-11.795714285714297</v>
      </c>
      <c r="E30" s="4">
        <f t="shared" si="10"/>
        <v>-1.2842857142857103</v>
      </c>
      <c r="F30" s="5">
        <f t="shared" si="11"/>
        <v>139.13887551020434</v>
      </c>
      <c r="G30" s="4">
        <f t="shared" si="12"/>
        <v>1.649389795918357</v>
      </c>
      <c r="H30" s="4"/>
      <c r="I30" s="4">
        <f t="shared" si="13"/>
        <v>15.149067346938743</v>
      </c>
      <c r="J30" s="4">
        <f t="shared" si="14"/>
        <v>139.13887551020434</v>
      </c>
      <c r="K30" s="4">
        <f t="shared" si="15"/>
        <v>9.644319524661789</v>
      </c>
      <c r="L30" s="4">
        <f t="shared" si="16"/>
        <v>2.3714958651848201</v>
      </c>
      <c r="M30" s="4">
        <f t="shared" si="17"/>
        <v>6.5372505469173711E-2</v>
      </c>
    </row>
    <row r="31" spans="1:13" ht="3" customHeight="1" x14ac:dyDescent="0.3">
      <c r="A31" s="5"/>
      <c r="B31" s="5">
        <v>22.6</v>
      </c>
      <c r="C31" s="5">
        <v>9.9</v>
      </c>
      <c r="D31" s="5">
        <f t="shared" si="9"/>
        <v>-12.295714285714297</v>
      </c>
      <c r="E31" s="4">
        <f t="shared" si="10"/>
        <v>-1.2842857142857103</v>
      </c>
      <c r="F31" s="5">
        <f t="shared" si="11"/>
        <v>151.18458979591864</v>
      </c>
      <c r="G31" s="4">
        <f t="shared" si="12"/>
        <v>1.649389795918357</v>
      </c>
      <c r="H31" s="4"/>
      <c r="I31" s="4">
        <f t="shared" si="13"/>
        <v>15.791210204081597</v>
      </c>
      <c r="J31" s="4">
        <f t="shared" si="14"/>
        <v>151.18458979591864</v>
      </c>
      <c r="K31" s="4">
        <f t="shared" si="15"/>
        <v>9.5790430118401364</v>
      </c>
      <c r="L31" s="4">
        <f t="shared" si="16"/>
        <v>2.5768041337547705</v>
      </c>
      <c r="M31" s="4">
        <f t="shared" si="17"/>
        <v>0.10301338824865106</v>
      </c>
    </row>
    <row r="32" spans="1:13" ht="3" customHeight="1" x14ac:dyDescent="0.3">
      <c r="A32" s="5"/>
      <c r="B32" s="5">
        <v>22</v>
      </c>
      <c r="C32" s="5">
        <v>10.1</v>
      </c>
      <c r="D32" s="5">
        <f t="shared" si="9"/>
        <v>-12.895714285714298</v>
      </c>
      <c r="E32" s="4">
        <f t="shared" si="10"/>
        <v>-1.084285714285711</v>
      </c>
      <c r="F32" s="5">
        <f t="shared" si="11"/>
        <v>166.29944693877584</v>
      </c>
      <c r="G32" s="4">
        <f t="shared" si="12"/>
        <v>1.1756755102040743</v>
      </c>
      <c r="H32" s="4"/>
      <c r="I32" s="4">
        <f t="shared" si="13"/>
        <v>13.982638775510175</v>
      </c>
      <c r="J32" s="4">
        <f t="shared" si="14"/>
        <v>166.29944693877584</v>
      </c>
      <c r="K32" s="4">
        <f t="shared" si="15"/>
        <v>9.5007111964541551</v>
      </c>
      <c r="L32" s="4">
        <f t="shared" si="16"/>
        <v>2.8344231570917549</v>
      </c>
      <c r="M32" s="4">
        <f t="shared" si="17"/>
        <v>0.35914707005540991</v>
      </c>
    </row>
    <row r="33" spans="1:13" ht="3" customHeight="1" x14ac:dyDescent="0.3">
      <c r="A33" s="5"/>
      <c r="B33" s="5">
        <v>27</v>
      </c>
      <c r="C33" s="5">
        <v>10.199999999999999</v>
      </c>
      <c r="D33" s="5">
        <f t="shared" si="9"/>
        <v>-7.8957142857142983</v>
      </c>
      <c r="E33" s="4">
        <f t="shared" si="10"/>
        <v>-0.98428571428571132</v>
      </c>
      <c r="F33" s="5">
        <f t="shared" si="11"/>
        <v>62.342304081632854</v>
      </c>
      <c r="G33" s="4">
        <f t="shared" si="12"/>
        <v>0.96881836734693294</v>
      </c>
      <c r="H33" s="4"/>
      <c r="I33" s="4">
        <f t="shared" si="13"/>
        <v>7.7716387755101932</v>
      </c>
      <c r="J33" s="4">
        <f t="shared" si="14"/>
        <v>62.342304081632854</v>
      </c>
      <c r="K33" s="4">
        <f t="shared" si="15"/>
        <v>10.153476324670667</v>
      </c>
      <c r="L33" s="4">
        <f t="shared" si="16"/>
        <v>1.0625679977185394</v>
      </c>
      <c r="M33" s="4">
        <f t="shared" si="17"/>
        <v>2.164452366149146E-3</v>
      </c>
    </row>
    <row r="34" spans="1:13" ht="3" customHeight="1" x14ac:dyDescent="0.3">
      <c r="A34" s="5"/>
      <c r="B34" s="5">
        <v>27</v>
      </c>
      <c r="C34" s="5">
        <v>10.199999999999999</v>
      </c>
      <c r="D34" s="5">
        <f t="shared" si="9"/>
        <v>-7.8957142857142983</v>
      </c>
      <c r="E34" s="4">
        <f t="shared" si="10"/>
        <v>-0.98428571428571132</v>
      </c>
      <c r="F34" s="5">
        <f t="shared" si="11"/>
        <v>62.342304081632854</v>
      </c>
      <c r="G34" s="4">
        <f t="shared" si="12"/>
        <v>0.96881836734693294</v>
      </c>
      <c r="H34" s="4"/>
      <c r="I34" s="4">
        <f t="shared" si="13"/>
        <v>7.7716387755101932</v>
      </c>
      <c r="J34" s="4">
        <f t="shared" si="14"/>
        <v>62.342304081632854</v>
      </c>
      <c r="K34" s="4">
        <f t="shared" si="15"/>
        <v>10.153476324670667</v>
      </c>
      <c r="L34" s="4">
        <f t="shared" si="16"/>
        <v>1.0625679977185394</v>
      </c>
      <c r="M34" s="4">
        <f t="shared" si="17"/>
        <v>2.164452366149146E-3</v>
      </c>
    </row>
    <row r="35" spans="1:13" ht="3" customHeight="1" x14ac:dyDescent="0.3">
      <c r="A35" s="5"/>
      <c r="B35" s="5">
        <v>27.4</v>
      </c>
      <c r="C35" s="5">
        <v>10.3</v>
      </c>
      <c r="D35" s="5">
        <f t="shared" si="9"/>
        <v>-7.4957142857142998</v>
      </c>
      <c r="E35" s="4">
        <f t="shared" si="10"/>
        <v>-0.8842857142857099</v>
      </c>
      <c r="F35" s="5">
        <f t="shared" si="11"/>
        <v>56.185732653061436</v>
      </c>
      <c r="G35" s="4">
        <f t="shared" si="12"/>
        <v>0.78196122448978811</v>
      </c>
      <c r="H35" s="4"/>
      <c r="I35" s="4">
        <f t="shared" si="13"/>
        <v>6.6283530612244697</v>
      </c>
      <c r="J35" s="4">
        <f t="shared" si="14"/>
        <v>56.185732653061436</v>
      </c>
      <c r="K35" s="4">
        <f t="shared" si="15"/>
        <v>10.205697534927985</v>
      </c>
      <c r="L35" s="4">
        <f t="shared" si="16"/>
        <v>0.95763482477866768</v>
      </c>
      <c r="M35" s="4">
        <f t="shared" si="17"/>
        <v>8.892954918658694E-3</v>
      </c>
    </row>
    <row r="36" spans="1:13" ht="3" customHeight="1" x14ac:dyDescent="0.3">
      <c r="A36" s="5"/>
      <c r="B36" s="5">
        <v>25.2</v>
      </c>
      <c r="C36" s="5">
        <v>10.4</v>
      </c>
      <c r="D36" s="5">
        <f t="shared" si="9"/>
        <v>-9.6957142857142991</v>
      </c>
      <c r="E36" s="4">
        <f t="shared" si="10"/>
        <v>-0.78428571428571026</v>
      </c>
      <c r="F36" s="5">
        <f t="shared" si="11"/>
        <v>94.006875510204338</v>
      </c>
      <c r="G36" s="4">
        <f t="shared" si="12"/>
        <v>0.61510408163264674</v>
      </c>
      <c r="H36" s="4"/>
      <c r="I36" s="4">
        <f t="shared" si="13"/>
        <v>7.6042102040816042</v>
      </c>
      <c r="J36" s="4">
        <f t="shared" si="14"/>
        <v>94.006875510204338</v>
      </c>
      <c r="K36" s="4">
        <f t="shared" si="15"/>
        <v>9.918480878512721</v>
      </c>
      <c r="L36" s="4">
        <f t="shared" si="16"/>
        <v>1.6022618822662853</v>
      </c>
      <c r="M36" s="4">
        <f t="shared" si="17"/>
        <v>0.23186066435788133</v>
      </c>
    </row>
    <row r="37" spans="1:13" ht="3" customHeight="1" x14ac:dyDescent="0.3">
      <c r="A37" s="5"/>
      <c r="B37" s="5">
        <v>25.5</v>
      </c>
      <c r="C37" s="5">
        <v>10.6</v>
      </c>
      <c r="D37" s="5">
        <f t="shared" si="9"/>
        <v>-9.3957142857142983</v>
      </c>
      <c r="E37" s="4">
        <f t="shared" si="10"/>
        <v>-0.58428571428571097</v>
      </c>
      <c r="F37" s="5">
        <f t="shared" si="11"/>
        <v>88.279446938775749</v>
      </c>
      <c r="G37" s="4">
        <f t="shared" si="12"/>
        <v>0.34138979591836349</v>
      </c>
      <c r="H37" s="4"/>
      <c r="I37" s="4">
        <f t="shared" si="13"/>
        <v>5.4897816326530373</v>
      </c>
      <c r="J37" s="4">
        <f t="shared" si="14"/>
        <v>88.279446938775749</v>
      </c>
      <c r="K37" s="4">
        <f t="shared" si="15"/>
        <v>9.9576467862057125</v>
      </c>
      <c r="L37" s="4">
        <f t="shared" si="16"/>
        <v>1.5046430598812468</v>
      </c>
      <c r="M37" s="4">
        <f t="shared" si="17"/>
        <v>0.41261765127184913</v>
      </c>
    </row>
    <row r="38" spans="1:13" ht="3" customHeight="1" x14ac:dyDescent="0.3">
      <c r="A38" s="5"/>
      <c r="B38" s="5">
        <v>25.8</v>
      </c>
      <c r="C38" s="5">
        <v>11</v>
      </c>
      <c r="D38" s="5">
        <f t="shared" si="9"/>
        <v>-9.0957142857142976</v>
      </c>
      <c r="E38" s="4">
        <f t="shared" si="10"/>
        <v>-0.18428571428571061</v>
      </c>
      <c r="F38" s="5">
        <f t="shared" si="11"/>
        <v>82.732018367347152</v>
      </c>
      <c r="G38" s="4">
        <f t="shared" si="12"/>
        <v>3.3961224489794564E-2</v>
      </c>
      <c r="H38" s="4"/>
      <c r="I38" s="4">
        <f t="shared" si="13"/>
        <v>1.6762102040816014</v>
      </c>
      <c r="J38" s="4">
        <f t="shared" si="14"/>
        <v>82.732018367347152</v>
      </c>
      <c r="K38" s="4">
        <f t="shared" si="15"/>
        <v>9.9968126938987041</v>
      </c>
      <c r="L38" s="4">
        <f t="shared" si="16"/>
        <v>1.41009217414704</v>
      </c>
      <c r="M38" s="4">
        <f t="shared" si="17"/>
        <v>1.0063847711227751</v>
      </c>
    </row>
    <row r="39" spans="1:13" ht="3" customHeight="1" x14ac:dyDescent="0.3">
      <c r="A39" s="5"/>
      <c r="B39" s="5">
        <v>32.799999999999997</v>
      </c>
      <c r="C39" s="5">
        <v>11.1</v>
      </c>
      <c r="D39" s="5">
        <f t="shared" si="9"/>
        <v>-2.0957142857143012</v>
      </c>
      <c r="E39" s="4">
        <f t="shared" si="10"/>
        <v>-8.4285714285710966E-2</v>
      </c>
      <c r="F39" s="5">
        <f t="shared" si="11"/>
        <v>4.3920183673470037</v>
      </c>
      <c r="G39" s="4">
        <f t="shared" si="12"/>
        <v>7.1040816326525015E-3</v>
      </c>
      <c r="H39" s="4"/>
      <c r="I39" s="4">
        <f t="shared" si="13"/>
        <v>0.17663877551019844</v>
      </c>
      <c r="J39" s="4">
        <f t="shared" si="14"/>
        <v>4.3920183673470037</v>
      </c>
      <c r="K39" s="4">
        <f t="shared" si="15"/>
        <v>10.910683873401817</v>
      </c>
      <c r="L39" s="4">
        <f t="shared" si="16"/>
        <v>7.4857967335055314E-2</v>
      </c>
      <c r="M39" s="4">
        <f t="shared" si="17"/>
        <v>3.5840595790139033E-2</v>
      </c>
    </row>
    <row r="40" spans="1:13" ht="3" customHeight="1" x14ac:dyDescent="0.3">
      <c r="A40" s="5"/>
      <c r="B40" s="5">
        <v>35.4</v>
      </c>
      <c r="C40" s="5">
        <v>11.2</v>
      </c>
      <c r="D40" s="5">
        <f t="shared" si="9"/>
        <v>0.50428571428570024</v>
      </c>
      <c r="E40" s="4">
        <f t="shared" si="10"/>
        <v>1.5714285714288678E-2</v>
      </c>
      <c r="F40" s="5">
        <f t="shared" si="11"/>
        <v>0.2543040816326389</v>
      </c>
      <c r="G40" s="4">
        <f t="shared" si="12"/>
        <v>2.4693877551029724E-4</v>
      </c>
      <c r="H40" s="4"/>
      <c r="I40" s="4">
        <f t="shared" si="13"/>
        <v>7.9244897959196408E-3</v>
      </c>
      <c r="J40" s="4">
        <f t="shared" si="14"/>
        <v>0.2543040816326389</v>
      </c>
      <c r="K40" s="4">
        <f t="shared" si="15"/>
        <v>11.250121740074402</v>
      </c>
      <c r="L40" s="4">
        <f t="shared" si="16"/>
        <v>4.3343822916492112E-3</v>
      </c>
      <c r="M40" s="4">
        <f t="shared" si="17"/>
        <v>2.5121888280859664E-3</v>
      </c>
    </row>
    <row r="41" spans="1:13" ht="3" customHeight="1" x14ac:dyDescent="0.3">
      <c r="A41" s="5"/>
      <c r="B41" s="5">
        <v>26</v>
      </c>
      <c r="C41" s="5">
        <v>11.5</v>
      </c>
      <c r="D41" s="5">
        <f t="shared" si="9"/>
        <v>-8.8957142857142983</v>
      </c>
      <c r="E41" s="4">
        <f t="shared" si="10"/>
        <v>0.31571428571428939</v>
      </c>
      <c r="F41" s="5">
        <f t="shared" si="11"/>
        <v>79.133732653061443</v>
      </c>
      <c r="G41" s="4">
        <f t="shared" si="12"/>
        <v>9.9675510204083953E-2</v>
      </c>
      <c r="H41" s="4"/>
      <c r="I41" s="4">
        <f t="shared" si="13"/>
        <v>-2.8085040816326896</v>
      </c>
      <c r="J41" s="4">
        <f t="shared" si="14"/>
        <v>79.133732653061443</v>
      </c>
      <c r="K41" s="4">
        <f t="shared" si="15"/>
        <v>10.022923299027363</v>
      </c>
      <c r="L41" s="4">
        <f t="shared" si="16"/>
        <v>1.3487626595747018</v>
      </c>
      <c r="M41" s="4">
        <f t="shared" si="17"/>
        <v>2.1817555805562079</v>
      </c>
    </row>
    <row r="42" spans="1:13" ht="3" customHeight="1" x14ac:dyDescent="0.3">
      <c r="A42" s="5"/>
      <c r="B42" s="5">
        <v>29</v>
      </c>
      <c r="C42" s="5">
        <v>11.7</v>
      </c>
      <c r="D42" s="5">
        <f t="shared" si="9"/>
        <v>-5.8957142857142983</v>
      </c>
      <c r="E42" s="4">
        <f t="shared" si="10"/>
        <v>0.51571428571428868</v>
      </c>
      <c r="F42" s="5">
        <f t="shared" si="11"/>
        <v>34.75944693877566</v>
      </c>
      <c r="G42" s="4">
        <f t="shared" si="12"/>
        <v>0.26596122448979898</v>
      </c>
      <c r="H42" s="4"/>
      <c r="I42" s="4">
        <f t="shared" si="13"/>
        <v>-3.0405040816326769</v>
      </c>
      <c r="J42" s="4">
        <f t="shared" si="14"/>
        <v>34.75944693877566</v>
      </c>
      <c r="K42" s="4">
        <f t="shared" si="15"/>
        <v>10.41458237595727</v>
      </c>
      <c r="L42" s="4">
        <f t="shared" si="16"/>
        <v>0.59244322903394597</v>
      </c>
      <c r="M42" s="4">
        <f t="shared" si="17"/>
        <v>1.6522984681996553</v>
      </c>
    </row>
    <row r="43" spans="1:13" ht="3" customHeight="1" x14ac:dyDescent="0.3">
      <c r="A43" s="5"/>
      <c r="B43" s="5">
        <v>30.2</v>
      </c>
      <c r="C43" s="5">
        <v>12</v>
      </c>
      <c r="D43" s="5">
        <f t="shared" si="9"/>
        <v>-4.6957142857142991</v>
      </c>
      <c r="E43" s="4">
        <f t="shared" si="10"/>
        <v>0.81571428571428939</v>
      </c>
      <c r="F43" s="5">
        <f t="shared" si="11"/>
        <v>22.049732653061351</v>
      </c>
      <c r="G43" s="4">
        <f t="shared" si="12"/>
        <v>0.66538979591837333</v>
      </c>
      <c r="H43" s="4"/>
      <c r="I43" s="4">
        <f t="shared" si="13"/>
        <v>-3.830361224489824</v>
      </c>
      <c r="J43" s="4">
        <f t="shared" si="14"/>
        <v>22.049732653061351</v>
      </c>
      <c r="K43" s="4">
        <f t="shared" si="15"/>
        <v>10.571246006729233</v>
      </c>
      <c r="L43" s="4">
        <f t="shared" si="16"/>
        <v>0.37581768304093205</v>
      </c>
      <c r="M43" s="4">
        <f t="shared" si="17"/>
        <v>2.0413379732871637</v>
      </c>
    </row>
    <row r="44" spans="1:13" ht="3" customHeight="1" x14ac:dyDescent="0.3">
      <c r="A44" s="5"/>
      <c r="B44" s="5">
        <v>28.2</v>
      </c>
      <c r="C44" s="5">
        <v>12.2</v>
      </c>
      <c r="D44" s="5">
        <f t="shared" si="9"/>
        <v>-6.6957142857142991</v>
      </c>
      <c r="E44" s="4">
        <f t="shared" si="10"/>
        <v>1.0157142857142887</v>
      </c>
      <c r="F44" s="5">
        <f t="shared" si="11"/>
        <v>44.832589795918544</v>
      </c>
      <c r="G44" s="4">
        <f t="shared" si="12"/>
        <v>1.0316755102040878</v>
      </c>
      <c r="H44" s="4"/>
      <c r="I44" s="4">
        <f t="shared" si="13"/>
        <v>-6.8009326530612579</v>
      </c>
      <c r="J44" s="4">
        <f t="shared" si="14"/>
        <v>44.832589795918544</v>
      </c>
      <c r="K44" s="4">
        <f t="shared" si="15"/>
        <v>10.310139955442628</v>
      </c>
      <c r="L44" s="4">
        <f t="shared" si="16"/>
        <v>0.7641308077033494</v>
      </c>
      <c r="M44" s="4">
        <f t="shared" si="17"/>
        <v>3.5715709880143907</v>
      </c>
    </row>
    <row r="45" spans="1:13" ht="3" customHeight="1" x14ac:dyDescent="0.3">
      <c r="A45" s="5"/>
      <c r="B45" s="5">
        <v>32.4</v>
      </c>
      <c r="C45" s="5">
        <v>12.2</v>
      </c>
      <c r="D45" s="5">
        <f t="shared" si="9"/>
        <v>-2.4957142857142998</v>
      </c>
      <c r="E45" s="4">
        <f t="shared" si="10"/>
        <v>1.0157142857142887</v>
      </c>
      <c r="F45" s="5">
        <f t="shared" si="11"/>
        <v>6.2285897959184373</v>
      </c>
      <c r="G45" s="4">
        <f t="shared" si="12"/>
        <v>1.0316755102040878</v>
      </c>
      <c r="H45" s="4"/>
      <c r="I45" s="4">
        <f t="shared" si="13"/>
        <v>-2.5349326530612464</v>
      </c>
      <c r="J45" s="4">
        <f t="shared" si="14"/>
        <v>6.2285897959184373</v>
      </c>
      <c r="K45" s="4">
        <f t="shared" si="15"/>
        <v>10.858462663144497</v>
      </c>
      <c r="L45" s="4">
        <f t="shared" si="16"/>
        <v>0.10616066065496994</v>
      </c>
      <c r="M45" s="4">
        <f t="shared" si="17"/>
        <v>1.7997224261773537</v>
      </c>
    </row>
    <row r="46" spans="1:13" ht="3" customHeight="1" x14ac:dyDescent="0.3">
      <c r="A46" s="5"/>
      <c r="B46" s="5">
        <v>41.3</v>
      </c>
      <c r="C46" s="5">
        <v>12.5</v>
      </c>
      <c r="D46" s="5">
        <f t="shared" si="9"/>
        <v>6.4042857142856988</v>
      </c>
      <c r="E46" s="4">
        <f t="shared" si="10"/>
        <v>1.3157142857142894</v>
      </c>
      <c r="F46" s="5">
        <f t="shared" si="11"/>
        <v>41.014875510203886</v>
      </c>
      <c r="G46" s="4">
        <f t="shared" si="12"/>
        <v>1.7311040816326628</v>
      </c>
      <c r="H46" s="4"/>
      <c r="I46" s="4">
        <f t="shared" si="13"/>
        <v>8.4262102040816362</v>
      </c>
      <c r="J46" s="4">
        <f t="shared" si="14"/>
        <v>41.014875510203886</v>
      </c>
      <c r="K46" s="4">
        <f t="shared" si="15"/>
        <v>12.020384591369883</v>
      </c>
      <c r="L46" s="4">
        <f t="shared" si="16"/>
        <v>0.69906133226141365</v>
      </c>
      <c r="M46" s="4">
        <f t="shared" si="17"/>
        <v>0.2300309401954343</v>
      </c>
    </row>
    <row r="47" spans="1:13" ht="3" customHeight="1" x14ac:dyDescent="0.3">
      <c r="A47" s="5"/>
      <c r="B47" s="5">
        <v>45.2</v>
      </c>
      <c r="C47" s="5">
        <v>12.9</v>
      </c>
      <c r="D47" s="5">
        <f t="shared" si="9"/>
        <v>10.304285714285705</v>
      </c>
      <c r="E47" s="4">
        <f t="shared" si="10"/>
        <v>1.7157142857142897</v>
      </c>
      <c r="F47" s="5">
        <f t="shared" si="11"/>
        <v>106.17830408163245</v>
      </c>
      <c r="G47" s="4">
        <f t="shared" si="12"/>
        <v>2.9436755102040957</v>
      </c>
      <c r="H47" s="4"/>
      <c r="I47" s="4">
        <f t="shared" si="13"/>
        <v>17.679210204081656</v>
      </c>
      <c r="J47" s="4">
        <f t="shared" si="14"/>
        <v>106.17830408163245</v>
      </c>
      <c r="K47" s="4">
        <f t="shared" si="15"/>
        <v>12.529541391378762</v>
      </c>
      <c r="L47" s="4">
        <f t="shared" si="16"/>
        <v>1.8097128367510851</v>
      </c>
      <c r="M47" s="4">
        <f t="shared" si="17"/>
        <v>0.13723958070158362</v>
      </c>
    </row>
    <row r="48" spans="1:13" ht="3" customHeight="1" x14ac:dyDescent="0.3">
      <c r="A48" s="5"/>
      <c r="B48" s="5">
        <v>31.5</v>
      </c>
      <c r="C48" s="5">
        <v>13</v>
      </c>
      <c r="D48" s="5">
        <f t="shared" si="9"/>
        <v>-3.3957142857142983</v>
      </c>
      <c r="E48" s="4">
        <f t="shared" si="10"/>
        <v>1.8157142857142894</v>
      </c>
      <c r="F48" s="5">
        <f t="shared" si="11"/>
        <v>11.530875510204167</v>
      </c>
      <c r="G48" s="4">
        <f t="shared" si="12"/>
        <v>3.296818367346952</v>
      </c>
      <c r="H48" s="4"/>
      <c r="I48" s="4">
        <f t="shared" si="13"/>
        <v>-6.1656469387755459</v>
      </c>
      <c r="J48" s="4">
        <f t="shared" si="14"/>
        <v>11.530875510204167</v>
      </c>
      <c r="K48" s="4">
        <f t="shared" si="15"/>
        <v>10.740964940065524</v>
      </c>
      <c r="L48" s="4">
        <f t="shared" si="16"/>
        <v>0.19653330885518563</v>
      </c>
      <c r="M48" s="4">
        <f t="shared" si="17"/>
        <v>5.1032394020131617</v>
      </c>
    </row>
    <row r="49" spans="1:13" ht="3" customHeight="1" x14ac:dyDescent="0.3">
      <c r="A49" s="5"/>
      <c r="B49" s="5">
        <v>37.799999999999997</v>
      </c>
      <c r="C49" s="5">
        <v>13.1</v>
      </c>
      <c r="D49" s="5">
        <f t="shared" si="9"/>
        <v>2.9042857142856988</v>
      </c>
      <c r="E49" s="4">
        <f t="shared" si="10"/>
        <v>1.915714285714289</v>
      </c>
      <c r="F49" s="5">
        <f t="shared" si="11"/>
        <v>8.434875510203991</v>
      </c>
      <c r="G49" s="4">
        <f t="shared" si="12"/>
        <v>3.6699612244898088</v>
      </c>
      <c r="H49" s="4"/>
      <c r="I49" s="4">
        <f t="shared" si="13"/>
        <v>5.5637816326530416</v>
      </c>
      <c r="J49" s="4">
        <f t="shared" si="14"/>
        <v>8.434875510203991</v>
      </c>
      <c r="K49" s="4">
        <f t="shared" si="15"/>
        <v>11.563449001618327</v>
      </c>
      <c r="L49" s="4">
        <f t="shared" si="16"/>
        <v>0.14376479846087631</v>
      </c>
      <c r="M49" s="4">
        <f t="shared" si="17"/>
        <v>2.3609889706277145</v>
      </c>
    </row>
    <row r="50" spans="1:13" ht="3" customHeight="1" x14ac:dyDescent="0.3">
      <c r="A50" s="5"/>
      <c r="B50" s="5">
        <v>31.6</v>
      </c>
      <c r="C50" s="5">
        <v>13.1</v>
      </c>
      <c r="D50" s="5">
        <f t="shared" si="9"/>
        <v>-3.2957142857142969</v>
      </c>
      <c r="E50" s="4">
        <f t="shared" si="10"/>
        <v>1.915714285714289</v>
      </c>
      <c r="F50" s="5">
        <f t="shared" si="11"/>
        <v>10.861732653061299</v>
      </c>
      <c r="G50" s="4">
        <f t="shared" si="12"/>
        <v>3.6699612244898088</v>
      </c>
      <c r="H50" s="4"/>
      <c r="I50" s="4">
        <f t="shared" si="13"/>
        <v>-6.3136469387755429</v>
      </c>
      <c r="J50" s="4">
        <f t="shared" si="14"/>
        <v>10.861732653061299</v>
      </c>
      <c r="K50" s="4">
        <f t="shared" si="15"/>
        <v>10.754020242629856</v>
      </c>
      <c r="L50" s="4">
        <f t="shared" si="16"/>
        <v>0.18512837609923474</v>
      </c>
      <c r="M50" s="4">
        <f t="shared" si="17"/>
        <v>5.5036210219904769</v>
      </c>
    </row>
    <row r="51" spans="1:13" ht="3" customHeight="1" x14ac:dyDescent="0.3">
      <c r="A51" s="5"/>
      <c r="B51" s="5">
        <v>43.1</v>
      </c>
      <c r="C51" s="5">
        <v>13.4</v>
      </c>
      <c r="D51" s="5">
        <f t="shared" si="9"/>
        <v>8.2042857142857031</v>
      </c>
      <c r="E51" s="4">
        <f t="shared" si="10"/>
        <v>2.2157142857142897</v>
      </c>
      <c r="F51" s="5">
        <f t="shared" si="11"/>
        <v>67.310304081632466</v>
      </c>
      <c r="G51" s="4">
        <f t="shared" si="12"/>
        <v>4.9093897959183854</v>
      </c>
      <c r="H51" s="4"/>
      <c r="I51" s="4">
        <f t="shared" si="13"/>
        <v>18.178353061224499</v>
      </c>
      <c r="J51" s="4">
        <f t="shared" si="14"/>
        <v>67.310304081632466</v>
      </c>
      <c r="K51" s="4">
        <f t="shared" si="15"/>
        <v>12.255380037527829</v>
      </c>
      <c r="L51" s="4">
        <f t="shared" si="16"/>
        <v>1.1472430492814907</v>
      </c>
      <c r="M51" s="4">
        <f t="shared" si="17"/>
        <v>1.310154858489796</v>
      </c>
    </row>
    <row r="52" spans="1:13" ht="3" customHeight="1" x14ac:dyDescent="0.3">
      <c r="A52" s="5"/>
      <c r="B52" s="5">
        <v>36.5</v>
      </c>
      <c r="C52" s="5">
        <v>13.8</v>
      </c>
      <c r="D52" s="5">
        <f t="shared" si="9"/>
        <v>1.6042857142857017</v>
      </c>
      <c r="E52" s="4">
        <f t="shared" si="10"/>
        <v>2.6157142857142901</v>
      </c>
      <c r="F52" s="5">
        <f t="shared" si="11"/>
        <v>2.5737326530611839</v>
      </c>
      <c r="G52" s="4">
        <f t="shared" si="12"/>
        <v>6.8419612244898191</v>
      </c>
      <c r="H52" s="4"/>
      <c r="I52" s="4">
        <f t="shared" si="13"/>
        <v>4.1963530612244639</v>
      </c>
      <c r="J52" s="4">
        <f t="shared" si="14"/>
        <v>2.5737326530611839</v>
      </c>
      <c r="K52" s="4">
        <f t="shared" si="15"/>
        <v>11.393730068282036</v>
      </c>
      <c r="L52" s="4">
        <f t="shared" si="16"/>
        <v>4.3866937420937946E-2</v>
      </c>
      <c r="M52" s="4">
        <f t="shared" si="17"/>
        <v>5.7901349842899803</v>
      </c>
    </row>
    <row r="53" spans="1:13" ht="3" customHeight="1" x14ac:dyDescent="0.3">
      <c r="A53" s="5"/>
      <c r="B53" s="5">
        <v>43.3</v>
      </c>
      <c r="C53" s="5">
        <v>13.8</v>
      </c>
      <c r="D53" s="5">
        <f t="shared" si="9"/>
        <v>8.4042857142856988</v>
      </c>
      <c r="E53" s="4">
        <f t="shared" si="10"/>
        <v>2.6157142857142901</v>
      </c>
      <c r="F53" s="5">
        <f t="shared" si="11"/>
        <v>70.632018367346674</v>
      </c>
      <c r="G53" s="4">
        <f t="shared" si="12"/>
        <v>6.8419612244898191</v>
      </c>
      <c r="H53" s="4"/>
      <c r="I53" s="4">
        <f t="shared" si="13"/>
        <v>21.98321020408163</v>
      </c>
      <c r="J53" s="4">
        <f t="shared" si="14"/>
        <v>70.632018367346674</v>
      </c>
      <c r="K53" s="4">
        <f t="shared" si="15"/>
        <v>12.281490642656488</v>
      </c>
      <c r="L53" s="4">
        <f t="shared" si="16"/>
        <v>1.2038586548411223</v>
      </c>
      <c r="M53" s="4">
        <f t="shared" si="17"/>
        <v>2.3058706683398085</v>
      </c>
    </row>
    <row r="54" spans="1:13" ht="3" customHeight="1" x14ac:dyDescent="0.3">
      <c r="A54" s="5"/>
      <c r="B54" s="5">
        <v>41.3</v>
      </c>
      <c r="C54" s="5">
        <v>14.3</v>
      </c>
      <c r="D54" s="5">
        <f t="shared" si="9"/>
        <v>6.4042857142856988</v>
      </c>
      <c r="E54" s="4">
        <f t="shared" si="10"/>
        <v>3.1157142857142901</v>
      </c>
      <c r="F54" s="5">
        <f t="shared" si="11"/>
        <v>41.014875510203886</v>
      </c>
      <c r="G54" s="4">
        <f t="shared" si="12"/>
        <v>9.7076755102041083</v>
      </c>
      <c r="H54" s="4"/>
      <c r="I54" s="4">
        <f t="shared" si="13"/>
        <v>19.953924489795899</v>
      </c>
      <c r="J54" s="4">
        <f t="shared" si="14"/>
        <v>41.014875510203886</v>
      </c>
      <c r="K54" s="4">
        <f t="shared" si="15"/>
        <v>12.020384591369883</v>
      </c>
      <c r="L54" s="4">
        <f t="shared" si="16"/>
        <v>0.69906133226141365</v>
      </c>
      <c r="M54" s="4">
        <f t="shared" si="17"/>
        <v>5.1966464112638597</v>
      </c>
    </row>
    <row r="55" spans="1:13" ht="3" customHeight="1" x14ac:dyDescent="0.3">
      <c r="A55" s="5"/>
      <c r="B55" s="5">
        <v>58.9</v>
      </c>
      <c r="C55" s="5">
        <v>14.3</v>
      </c>
      <c r="D55" s="5">
        <f t="shared" si="9"/>
        <v>24.0042857142857</v>
      </c>
      <c r="E55" s="4">
        <f t="shared" si="10"/>
        <v>3.1157142857142901</v>
      </c>
      <c r="F55" s="5">
        <f t="shared" si="11"/>
        <v>576.20573265306052</v>
      </c>
      <c r="G55" s="4">
        <f t="shared" si="12"/>
        <v>9.7076755102041083</v>
      </c>
      <c r="H55" s="4"/>
      <c r="I55" s="4">
        <f t="shared" si="13"/>
        <v>74.790495918367412</v>
      </c>
      <c r="J55" s="4">
        <f t="shared" si="14"/>
        <v>576.20573265306052</v>
      </c>
      <c r="K55" s="4">
        <f t="shared" si="15"/>
        <v>14.318117842692001</v>
      </c>
      <c r="L55" s="4">
        <f t="shared" si="16"/>
        <v>9.8209038090314973</v>
      </c>
      <c r="M55" s="4">
        <f t="shared" si="17"/>
        <v>3.2825622381205409E-4</v>
      </c>
    </row>
    <row r="56" spans="1:13" ht="3" customHeight="1" x14ac:dyDescent="0.3">
      <c r="A56" s="5"/>
      <c r="B56" s="5">
        <v>65.599999999999994</v>
      </c>
      <c r="C56" s="5">
        <v>14.6</v>
      </c>
      <c r="D56" s="5">
        <f t="shared" si="9"/>
        <v>30.704285714285696</v>
      </c>
      <c r="E56" s="4">
        <f t="shared" si="10"/>
        <v>3.415714285714289</v>
      </c>
      <c r="F56" s="5">
        <f t="shared" si="11"/>
        <v>942.75316122448862</v>
      </c>
      <c r="G56" s="4">
        <f t="shared" si="12"/>
        <v>11.667104081632676</v>
      </c>
      <c r="H56" s="4"/>
      <c r="I56" s="4">
        <f t="shared" si="13"/>
        <v>104.87706734693882</v>
      </c>
      <c r="J56" s="4">
        <f t="shared" si="14"/>
        <v>942.75316122448862</v>
      </c>
      <c r="K56" s="4">
        <f t="shared" si="15"/>
        <v>15.192823114502122</v>
      </c>
      <c r="L56" s="4">
        <f t="shared" si="16"/>
        <v>16.068372088933749</v>
      </c>
      <c r="M56" s="4">
        <f t="shared" si="17"/>
        <v>0.35143924508799668</v>
      </c>
    </row>
    <row r="57" spans="1:13" ht="3" customHeight="1" x14ac:dyDescent="0.3">
      <c r="A57" s="5"/>
      <c r="B57" s="5">
        <v>59.3</v>
      </c>
      <c r="C57" s="5">
        <v>14.8</v>
      </c>
      <c r="D57" s="5">
        <f t="shared" si="9"/>
        <v>24.404285714285699</v>
      </c>
      <c r="E57" s="4">
        <f t="shared" si="10"/>
        <v>3.6157142857142901</v>
      </c>
      <c r="F57" s="5">
        <f t="shared" si="11"/>
        <v>595.56916122448899</v>
      </c>
      <c r="G57" s="4">
        <f t="shared" si="12"/>
        <v>13.073389795918398</v>
      </c>
      <c r="H57" s="4"/>
      <c r="I57" s="4">
        <f t="shared" si="13"/>
        <v>88.238924489795963</v>
      </c>
      <c r="J57" s="4">
        <f t="shared" si="14"/>
        <v>595.56916122448899</v>
      </c>
      <c r="K57" s="4">
        <f t="shared" si="15"/>
        <v>14.370339052949319</v>
      </c>
      <c r="L57" s="4">
        <f t="shared" si="16"/>
        <v>10.150935876809527</v>
      </c>
      <c r="M57" s="4">
        <f t="shared" si="17"/>
        <v>0.18460852942048861</v>
      </c>
    </row>
    <row r="58" spans="1:13" ht="3" customHeight="1" x14ac:dyDescent="0.3">
      <c r="A58" s="5"/>
      <c r="B58" s="5">
        <v>41.4</v>
      </c>
      <c r="C58" s="5">
        <v>14.9</v>
      </c>
      <c r="D58" s="5">
        <f t="shared" si="9"/>
        <v>6.5042857142857002</v>
      </c>
      <c r="E58" s="4">
        <f t="shared" si="10"/>
        <v>3.7157142857142897</v>
      </c>
      <c r="F58" s="5">
        <f t="shared" si="11"/>
        <v>42.305732653061042</v>
      </c>
      <c r="G58" s="4">
        <f t="shared" si="12"/>
        <v>13.806532653061254</v>
      </c>
      <c r="H58" s="4"/>
      <c r="I58" s="4">
        <f t="shared" si="13"/>
        <v>24.168067346938749</v>
      </c>
      <c r="J58" s="4">
        <f t="shared" si="14"/>
        <v>42.305732653061042</v>
      </c>
      <c r="K58" s="4">
        <f t="shared" si="15"/>
        <v>12.033439893934215</v>
      </c>
      <c r="L58" s="4">
        <f t="shared" si="16"/>
        <v>0.72106282081452466</v>
      </c>
      <c r="M58" s="4">
        <f t="shared" si="17"/>
        <v>8.2171668416878862</v>
      </c>
    </row>
    <row r="59" spans="1:13" ht="3" customHeight="1" x14ac:dyDescent="0.3">
      <c r="A59" s="5"/>
      <c r="B59" s="5">
        <v>61.5</v>
      </c>
      <c r="C59" s="5">
        <v>15.1</v>
      </c>
      <c r="D59" s="5">
        <f t="shared" si="9"/>
        <v>26.604285714285702</v>
      </c>
      <c r="E59" s="4">
        <f t="shared" si="10"/>
        <v>3.915714285714289</v>
      </c>
      <c r="F59" s="5">
        <f t="shared" si="11"/>
        <v>707.78801836734624</v>
      </c>
      <c r="G59" s="4">
        <f t="shared" si="12"/>
        <v>15.332818367346965</v>
      </c>
      <c r="H59" s="4"/>
      <c r="I59" s="4">
        <f t="shared" si="13"/>
        <v>104.17478163265309</v>
      </c>
      <c r="J59" s="4">
        <f t="shared" si="14"/>
        <v>707.78801836734624</v>
      </c>
      <c r="K59" s="4">
        <f t="shared" si="15"/>
        <v>14.657555709364583</v>
      </c>
      <c r="L59" s="4">
        <f t="shared" si="16"/>
        <v>12.063604458715194</v>
      </c>
      <c r="M59" s="4">
        <f t="shared" si="17"/>
        <v>0.19575695031587667</v>
      </c>
    </row>
    <row r="60" spans="1:13" ht="3" customHeight="1" x14ac:dyDescent="0.3">
      <c r="A60" s="5"/>
      <c r="B60" s="5">
        <v>66.7</v>
      </c>
      <c r="C60" s="5">
        <v>15.2</v>
      </c>
      <c r="D60" s="5">
        <f t="shared" si="9"/>
        <v>31.804285714285705</v>
      </c>
      <c r="E60" s="4">
        <f t="shared" si="10"/>
        <v>4.0157142857142887</v>
      </c>
      <c r="F60" s="5">
        <f t="shared" si="11"/>
        <v>1011.5125897959177</v>
      </c>
      <c r="G60" s="4">
        <f t="shared" si="12"/>
        <v>16.125961224489821</v>
      </c>
      <c r="H60" s="4"/>
      <c r="I60" s="4">
        <f t="shared" si="13"/>
        <v>127.71692448979597</v>
      </c>
      <c r="J60" s="4">
        <f t="shared" si="14"/>
        <v>1011.5125897959177</v>
      </c>
      <c r="K60" s="4">
        <f t="shared" si="15"/>
        <v>15.336431442709756</v>
      </c>
      <c r="L60" s="4">
        <f t="shared" si="16"/>
        <v>17.240314150070049</v>
      </c>
      <c r="M60" s="4">
        <f t="shared" si="17"/>
        <v>1.861353855986566E-2</v>
      </c>
    </row>
    <row r="61" spans="1:13" ht="3" customHeight="1" x14ac:dyDescent="0.3">
      <c r="A61" s="5"/>
      <c r="B61" s="5">
        <v>68.2</v>
      </c>
      <c r="C61" s="5">
        <v>15.2</v>
      </c>
      <c r="D61" s="5">
        <f t="shared" si="9"/>
        <v>33.304285714285705</v>
      </c>
      <c r="E61" s="4">
        <f t="shared" si="10"/>
        <v>4.0157142857142887</v>
      </c>
      <c r="F61" s="5">
        <f t="shared" si="11"/>
        <v>1109.1754469387749</v>
      </c>
      <c r="G61" s="4">
        <f t="shared" si="12"/>
        <v>16.125961224489821</v>
      </c>
      <c r="H61" s="4"/>
      <c r="I61" s="4">
        <f t="shared" si="13"/>
        <v>133.7404959183674</v>
      </c>
      <c r="J61" s="4">
        <f t="shared" si="14"/>
        <v>1109.1754469387749</v>
      </c>
      <c r="K61" s="4">
        <f t="shared" si="15"/>
        <v>15.532260981174709</v>
      </c>
      <c r="L61" s="4">
        <f t="shared" si="16"/>
        <v>18.904888921478452</v>
      </c>
      <c r="M61" s="4">
        <f t="shared" si="17"/>
        <v>0.1103973596111805</v>
      </c>
    </row>
    <row r="62" spans="1:13" ht="3" customHeight="1" x14ac:dyDescent="0.3">
      <c r="A62" s="5"/>
      <c r="B62" s="5">
        <v>73.2</v>
      </c>
      <c r="C62" s="5">
        <v>15.3</v>
      </c>
      <c r="D62" s="5">
        <f t="shared" si="9"/>
        <v>38.304285714285705</v>
      </c>
      <c r="E62" s="4">
        <f t="shared" si="10"/>
        <v>4.1157142857142901</v>
      </c>
      <c r="F62" s="5">
        <f t="shared" si="11"/>
        <v>1467.2183040816319</v>
      </c>
      <c r="G62" s="4">
        <f t="shared" si="12"/>
        <v>16.939104081632689</v>
      </c>
      <c r="H62" s="4"/>
      <c r="I62" s="4">
        <f t="shared" si="13"/>
        <v>157.64949591836748</v>
      </c>
      <c r="J62" s="4">
        <f t="shared" si="14"/>
        <v>1467.2183040816319</v>
      </c>
      <c r="K62" s="4">
        <f t="shared" si="15"/>
        <v>16.18502610939122</v>
      </c>
      <c r="L62" s="4">
        <f t="shared" si="16"/>
        <v>25.007404499240007</v>
      </c>
      <c r="M62" s="4">
        <f t="shared" si="17"/>
        <v>0.7832712143041588</v>
      </c>
    </row>
    <row r="63" spans="1:13" ht="3" customHeight="1" x14ac:dyDescent="0.3">
      <c r="A63" s="5"/>
      <c r="B63" s="5">
        <v>65.900000000000006</v>
      </c>
      <c r="C63" s="5">
        <v>15.4</v>
      </c>
      <c r="D63" s="5">
        <f t="shared" si="9"/>
        <v>31.004285714285707</v>
      </c>
      <c r="E63" s="4">
        <f t="shared" si="10"/>
        <v>4.2157142857142897</v>
      </c>
      <c r="F63" s="5">
        <f t="shared" si="11"/>
        <v>961.26573265306081</v>
      </c>
      <c r="G63" s="4">
        <f t="shared" si="12"/>
        <v>17.772246938775545</v>
      </c>
      <c r="H63" s="4"/>
      <c r="I63" s="4">
        <f t="shared" si="13"/>
        <v>130.70521020408174</v>
      </c>
      <c r="J63" s="4">
        <f t="shared" si="14"/>
        <v>961.26573265306081</v>
      </c>
      <c r="K63" s="4">
        <f t="shared" si="15"/>
        <v>15.231989022195116</v>
      </c>
      <c r="L63" s="4">
        <f t="shared" si="16"/>
        <v>16.383902068860738</v>
      </c>
      <c r="M63" s="4">
        <f t="shared" si="17"/>
        <v>2.8227688662953502E-2</v>
      </c>
    </row>
    <row r="64" spans="1:13" ht="3" customHeight="1" x14ac:dyDescent="0.3">
      <c r="A64" s="5"/>
      <c r="B64" s="5">
        <v>55.5</v>
      </c>
      <c r="C64" s="5">
        <v>15.7</v>
      </c>
      <c r="D64" s="5">
        <f t="shared" si="9"/>
        <v>20.604285714285702</v>
      </c>
      <c r="E64" s="4">
        <f t="shared" si="10"/>
        <v>4.5157142857142887</v>
      </c>
      <c r="F64" s="5">
        <f t="shared" si="11"/>
        <v>424.53658979591785</v>
      </c>
      <c r="G64" s="4">
        <f t="shared" si="12"/>
        <v>20.391675510204109</v>
      </c>
      <c r="H64" s="4"/>
      <c r="I64" s="4">
        <f t="shared" si="13"/>
        <v>93.043067346938784</v>
      </c>
      <c r="J64" s="4">
        <f t="shared" si="14"/>
        <v>424.53658979591785</v>
      </c>
      <c r="K64" s="4">
        <f t="shared" si="15"/>
        <v>13.874237555504774</v>
      </c>
      <c r="L64" s="4">
        <f t="shared" si="16"/>
        <v>7.2358409080778276</v>
      </c>
      <c r="M64" s="4">
        <f t="shared" si="17"/>
        <v>3.3334085037291818</v>
      </c>
    </row>
    <row r="65" spans="1:16" ht="3" customHeight="1" x14ac:dyDescent="0.3">
      <c r="A65" s="5"/>
      <c r="B65" s="5">
        <v>73.599999999999994</v>
      </c>
      <c r="C65" s="5">
        <v>15.9</v>
      </c>
      <c r="D65" s="5">
        <f t="shared" si="9"/>
        <v>38.704285714285696</v>
      </c>
      <c r="E65" s="4">
        <f t="shared" si="10"/>
        <v>4.7157142857142897</v>
      </c>
      <c r="F65" s="5">
        <f t="shared" si="11"/>
        <v>1498.0217326530599</v>
      </c>
      <c r="G65" s="4">
        <f t="shared" si="12"/>
        <v>22.237961224489833</v>
      </c>
      <c r="H65" s="4"/>
      <c r="I65" s="4">
        <f t="shared" si="13"/>
        <v>182.51835306122456</v>
      </c>
      <c r="J65" s="4">
        <f t="shared" si="14"/>
        <v>1498.0217326530599</v>
      </c>
      <c r="K65" s="4">
        <f t="shared" si="15"/>
        <v>16.237247319648539</v>
      </c>
      <c r="L65" s="4">
        <f t="shared" si="16"/>
        <v>25.532420985270889</v>
      </c>
      <c r="M65" s="4">
        <f t="shared" si="17"/>
        <v>0.11373575461012342</v>
      </c>
    </row>
    <row r="66" spans="1:16" ht="3" customHeight="1" x14ac:dyDescent="0.3">
      <c r="A66" s="5"/>
      <c r="B66" s="5">
        <v>65.900000000000006</v>
      </c>
      <c r="C66" s="5">
        <v>16</v>
      </c>
      <c r="D66" s="5">
        <f t="shared" si="9"/>
        <v>31.004285714285707</v>
      </c>
      <c r="E66" s="4">
        <f t="shared" si="10"/>
        <v>4.8157142857142894</v>
      </c>
      <c r="F66" s="5">
        <f t="shared" si="11"/>
        <v>961.26573265306081</v>
      </c>
      <c r="G66" s="4">
        <f t="shared" si="12"/>
        <v>23.191104081632687</v>
      </c>
      <c r="H66" s="4"/>
      <c r="I66" s="4">
        <f t="shared" si="13"/>
        <v>149.30778163265313</v>
      </c>
      <c r="J66" s="4">
        <f t="shared" si="14"/>
        <v>961.26573265306081</v>
      </c>
      <c r="K66" s="4">
        <f t="shared" si="15"/>
        <v>15.231989022195116</v>
      </c>
      <c r="L66" s="4">
        <f t="shared" si="16"/>
        <v>16.383902068860738</v>
      </c>
      <c r="M66" s="4">
        <f t="shared" si="17"/>
        <v>0.58984086202881481</v>
      </c>
    </row>
    <row r="67" spans="1:16" ht="3" customHeight="1" x14ac:dyDescent="0.3">
      <c r="A67" s="5"/>
      <c r="B67" s="5">
        <v>71.400000000000006</v>
      </c>
      <c r="C67" s="5">
        <v>16.8</v>
      </c>
      <c r="D67" s="5">
        <f t="shared" si="9"/>
        <v>36.504285714285707</v>
      </c>
      <c r="E67" s="4">
        <f t="shared" si="10"/>
        <v>5.6157142857142901</v>
      </c>
      <c r="F67" s="5">
        <f t="shared" si="11"/>
        <v>1332.5628755102036</v>
      </c>
      <c r="G67" s="4">
        <f t="shared" si="12"/>
        <v>31.536246938775559</v>
      </c>
      <c r="H67" s="4"/>
      <c r="I67" s="4">
        <f t="shared" si="13"/>
        <v>204.99763877551032</v>
      </c>
      <c r="J67" s="4">
        <f t="shared" si="14"/>
        <v>1332.5628755102036</v>
      </c>
      <c r="K67" s="4">
        <f t="shared" si="15"/>
        <v>15.950030663233274</v>
      </c>
      <c r="L67" s="4">
        <f t="shared" si="16"/>
        <v>22.712324918419217</v>
      </c>
      <c r="M67" s="4">
        <f t="shared" si="17"/>
        <v>0.72244787344366856</v>
      </c>
    </row>
    <row r="68" spans="1:16" ht="3" customHeight="1" x14ac:dyDescent="0.3">
      <c r="A68" s="5"/>
      <c r="B68" s="5">
        <v>80.2</v>
      </c>
      <c r="C68" s="5">
        <v>17.8</v>
      </c>
      <c r="D68" s="5">
        <f t="shared" si="9"/>
        <v>45.304285714285705</v>
      </c>
      <c r="E68" s="4">
        <f t="shared" si="10"/>
        <v>6.6157142857142901</v>
      </c>
      <c r="F68" s="5">
        <f t="shared" si="11"/>
        <v>2052.4783040816319</v>
      </c>
      <c r="G68" s="4">
        <f t="shared" si="12"/>
        <v>43.767675510204143</v>
      </c>
      <c r="H68" s="4"/>
      <c r="I68" s="4">
        <f t="shared" si="13"/>
        <v>299.72021020408175</v>
      </c>
      <c r="J68" s="4">
        <f t="shared" si="14"/>
        <v>2052.4783040816319</v>
      </c>
      <c r="K68" s="4">
        <f t="shared" si="15"/>
        <v>17.098897288894332</v>
      </c>
      <c r="L68" s="4">
        <f t="shared" si="16"/>
        <v>34.982630078494267</v>
      </c>
      <c r="M68" s="4">
        <f t="shared" si="17"/>
        <v>0.49154501151971935</v>
      </c>
    </row>
    <row r="69" spans="1:16" ht="3" customHeight="1" x14ac:dyDescent="0.3">
      <c r="A69" s="5"/>
      <c r="B69" s="5">
        <v>93.8</v>
      </c>
      <c r="C69" s="5">
        <v>18.3</v>
      </c>
      <c r="D69" s="5">
        <f t="shared" si="9"/>
        <v>58.904285714285699</v>
      </c>
      <c r="E69" s="4">
        <f t="shared" si="10"/>
        <v>7.1157142857142901</v>
      </c>
      <c r="F69" s="5">
        <f t="shared" si="11"/>
        <v>3469.7148755102021</v>
      </c>
      <c r="G69" s="4">
        <f t="shared" si="12"/>
        <v>50.633389795918433</v>
      </c>
      <c r="H69" s="4"/>
      <c r="I69" s="4">
        <f t="shared" si="13"/>
        <v>419.14606734693893</v>
      </c>
      <c r="J69" s="4">
        <f t="shared" si="14"/>
        <v>3469.7148755102021</v>
      </c>
      <c r="K69" s="4">
        <f t="shared" si="15"/>
        <v>18.874418437643239</v>
      </c>
      <c r="L69" s="4">
        <f t="shared" si="16"/>
        <v>59.13814130285428</v>
      </c>
      <c r="M69" s="4">
        <f t="shared" si="17"/>
        <v>0.32995654150449921</v>
      </c>
    </row>
    <row r="70" spans="1:16" ht="3" customHeight="1" x14ac:dyDescent="0.3">
      <c r="A70" s="5"/>
      <c r="B70" s="5">
        <v>97.9</v>
      </c>
      <c r="C70" s="5">
        <v>18.3</v>
      </c>
      <c r="D70" s="5">
        <f t="shared" si="9"/>
        <v>63.004285714285707</v>
      </c>
      <c r="E70" s="4">
        <f t="shared" si="10"/>
        <v>7.1157142857142901</v>
      </c>
      <c r="F70" s="5">
        <f t="shared" si="11"/>
        <v>3969.540018367346</v>
      </c>
      <c r="G70" s="4">
        <f t="shared" si="12"/>
        <v>50.633389795918433</v>
      </c>
      <c r="H70" s="4"/>
      <c r="I70" s="4">
        <f t="shared" si="13"/>
        <v>448.32049591836756</v>
      </c>
      <c r="J70" s="4">
        <f t="shared" si="14"/>
        <v>3969.540018367346</v>
      </c>
      <c r="K70" s="4">
        <f t="shared" si="15"/>
        <v>19.409685842780778</v>
      </c>
      <c r="L70" s="4">
        <f t="shared" si="16"/>
        <v>67.65720727384668</v>
      </c>
      <c r="M70" s="4">
        <f t="shared" si="17"/>
        <v>1.2314026696680842</v>
      </c>
    </row>
    <row r="71" spans="1:16" ht="3" customHeight="1" x14ac:dyDescent="0.3">
      <c r="A71" s="5"/>
      <c r="B71" s="5">
        <v>107</v>
      </c>
      <c r="C71" s="5">
        <v>19.399999999999999</v>
      </c>
      <c r="D71" s="5">
        <f t="shared" si="9"/>
        <v>72.104285714285709</v>
      </c>
      <c r="E71" s="4">
        <f t="shared" si="10"/>
        <v>8.215714285714288</v>
      </c>
      <c r="F71" s="5">
        <f t="shared" si="11"/>
        <v>5199.0280183673458</v>
      </c>
      <c r="G71" s="4">
        <f t="shared" si="12"/>
        <v>67.497961224489828</v>
      </c>
      <c r="H71" s="4"/>
      <c r="I71" s="4">
        <f t="shared" si="13"/>
        <v>592.3882102040817</v>
      </c>
      <c r="J71" s="4">
        <f t="shared" si="14"/>
        <v>5199.0280183673458</v>
      </c>
      <c r="K71" s="4">
        <f t="shared" si="15"/>
        <v>20.597718376134825</v>
      </c>
      <c r="L71" s="4">
        <f t="shared" si="16"/>
        <v>88.612714479167707</v>
      </c>
      <c r="M71" s="4">
        <f t="shared" si="17"/>
        <v>1.4345293085310455</v>
      </c>
    </row>
    <row r="72" spans="1:16" ht="3" customHeight="1" x14ac:dyDescent="0.3">
      <c r="A72" s="5"/>
      <c r="B72" s="5">
        <v>163.5</v>
      </c>
      <c r="C72" s="5">
        <v>23.4</v>
      </c>
      <c r="D72" s="5">
        <f t="shared" si="9"/>
        <v>128.60428571428571</v>
      </c>
      <c r="E72" s="4">
        <f t="shared" si="10"/>
        <v>12.215714285714288</v>
      </c>
      <c r="F72" s="5">
        <f t="shared" si="11"/>
        <v>16539.062304081632</v>
      </c>
      <c r="G72" s="4">
        <f t="shared" si="12"/>
        <v>149.22367551020415</v>
      </c>
      <c r="H72" s="4"/>
      <c r="I72" s="4">
        <f t="shared" si="13"/>
        <v>1570.9932102040818</v>
      </c>
      <c r="J72" s="4">
        <f t="shared" si="14"/>
        <v>16539.062304081632</v>
      </c>
      <c r="K72" s="4">
        <f t="shared" si="15"/>
        <v>27.973964324981392</v>
      </c>
      <c r="L72" s="4">
        <f t="shared" si="16"/>
        <v>281.89330785045206</v>
      </c>
      <c r="M72" s="4">
        <f t="shared" si="17"/>
        <v>20.92114964620249</v>
      </c>
    </row>
    <row r="73" spans="1:16" x14ac:dyDescent="0.3">
      <c r="A73" t="s">
        <v>2</v>
      </c>
      <c r="B73" s="3">
        <f>AVERAGE(B3:B72)</f>
        <v>34.895714285714298</v>
      </c>
      <c r="C73" s="3">
        <f>AVERAGE(C3:C72)</f>
        <v>11.184285714285711</v>
      </c>
    </row>
    <row r="74" spans="1:16" x14ac:dyDescent="0.3">
      <c r="A74" t="s">
        <v>3</v>
      </c>
      <c r="B74">
        <f>SUM(B3:B72)</f>
        <v>2442.7000000000007</v>
      </c>
      <c r="C74">
        <f>SUM(C3:C72)</f>
        <v>782.89999999999975</v>
      </c>
      <c r="F74" s="3">
        <f>SUM(F3:F72)</f>
        <v>61713.508714285723</v>
      </c>
      <c r="G74" s="3">
        <f>SUM(G3:G72)</f>
        <v>1178.4727142857148</v>
      </c>
      <c r="I74" s="3">
        <f>SUM(I3:I72)</f>
        <v>8056.8852857142865</v>
      </c>
      <c r="J74" s="3">
        <f>SUM(J3:J72)</f>
        <v>61713.508714285723</v>
      </c>
      <c r="K74" s="3">
        <f>SUM(K3:K72)</f>
        <v>782.89999999999941</v>
      </c>
      <c r="L74" s="3">
        <f>SUM(L3:L72)</f>
        <v>1051.8507513109996</v>
      </c>
      <c r="M74" s="3">
        <f>SUM(M3:M72)</f>
        <v>126.62196297471442</v>
      </c>
    </row>
    <row r="76" spans="1:16" x14ac:dyDescent="0.3">
      <c r="F76" s="3">
        <f>F74/69</f>
        <v>894.39867701863363</v>
      </c>
      <c r="G76" s="3">
        <f>G74/69</f>
        <v>17.079314699792967</v>
      </c>
      <c r="L76" t="s">
        <v>23</v>
      </c>
      <c r="M76" s="3">
        <f>M74/69</f>
        <v>1.8351009126770206</v>
      </c>
    </row>
    <row r="78" spans="1:16" x14ac:dyDescent="0.3">
      <c r="I78" t="s">
        <v>20</v>
      </c>
      <c r="J78" s="3">
        <f>J74/2</f>
        <v>30856.754357142861</v>
      </c>
      <c r="L78" t="s">
        <v>16</v>
      </c>
      <c r="M78" s="3">
        <f>SQRT(L74/G74)</f>
        <v>0.94475085791410207</v>
      </c>
      <c r="N78">
        <v>1</v>
      </c>
      <c r="P78">
        <v>-1</v>
      </c>
    </row>
    <row r="80" spans="1:16" x14ac:dyDescent="0.3">
      <c r="L80" t="s">
        <v>19</v>
      </c>
      <c r="M80" s="3">
        <f>SQRT(M76)</f>
        <v>1.3546589654510912</v>
      </c>
    </row>
  </sheetData>
  <mergeCells count="1">
    <mergeCell ref="F1:G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/>
  </sheetViews>
  <sheetFormatPr defaultRowHeight="14.4" x14ac:dyDescent="0.3"/>
  <sheetData>
    <row r="1" spans="1:2" x14ac:dyDescent="0.3">
      <c r="A1" s="5" t="s">
        <v>21</v>
      </c>
      <c r="B1" s="5" t="s">
        <v>22</v>
      </c>
    </row>
    <row r="2" spans="1:2" x14ac:dyDescent="0.3">
      <c r="A2" s="5">
        <v>2</v>
      </c>
      <c r="B2" s="5">
        <v>4.4000000000000004</v>
      </c>
    </row>
    <row r="3" spans="1:2" x14ac:dyDescent="0.3">
      <c r="A3" s="5">
        <v>2.2000000000000002</v>
      </c>
      <c r="B3" s="5">
        <v>4.5999999999999996</v>
      </c>
    </row>
    <row r="4" spans="1:2" x14ac:dyDescent="0.3">
      <c r="A4" s="5">
        <v>3</v>
      </c>
      <c r="B4" s="5">
        <v>5</v>
      </c>
    </row>
    <row r="5" spans="1:2" x14ac:dyDescent="0.3">
      <c r="A5" s="5">
        <v>4.3</v>
      </c>
      <c r="B5" s="5">
        <v>5.0999999999999996</v>
      </c>
    </row>
    <row r="6" spans="1:2" x14ac:dyDescent="0.3">
      <c r="A6" s="5">
        <v>3</v>
      </c>
      <c r="B6" s="5">
        <v>5.0999999999999996</v>
      </c>
    </row>
    <row r="7" spans="1:2" x14ac:dyDescent="0.3">
      <c r="A7" s="5">
        <v>2.9</v>
      </c>
      <c r="B7" s="5">
        <v>5.2</v>
      </c>
    </row>
    <row r="8" spans="1:2" x14ac:dyDescent="0.3">
      <c r="A8" s="5">
        <v>3.5</v>
      </c>
      <c r="B8" s="5">
        <v>5.2</v>
      </c>
    </row>
    <row r="9" spans="1:2" x14ac:dyDescent="0.3">
      <c r="A9" s="5">
        <v>3.4</v>
      </c>
      <c r="B9" s="5">
        <v>5.5</v>
      </c>
    </row>
    <row r="10" spans="1:2" x14ac:dyDescent="0.3">
      <c r="A10" s="5">
        <v>5</v>
      </c>
      <c r="B10" s="5">
        <v>5.5</v>
      </c>
    </row>
    <row r="11" spans="1:2" x14ac:dyDescent="0.3">
      <c r="A11" s="5">
        <v>7.2</v>
      </c>
      <c r="B11" s="5">
        <v>5.6</v>
      </c>
    </row>
    <row r="12" spans="1:2" x14ac:dyDescent="0.3">
      <c r="A12" s="5">
        <v>6.4</v>
      </c>
      <c r="B12" s="5">
        <v>5.9</v>
      </c>
    </row>
    <row r="13" spans="1:2" x14ac:dyDescent="0.3">
      <c r="A13" s="5">
        <v>5.6</v>
      </c>
      <c r="B13" s="5">
        <v>5.9</v>
      </c>
    </row>
    <row r="14" spans="1:2" x14ac:dyDescent="0.3">
      <c r="A14" s="5">
        <v>7.7</v>
      </c>
      <c r="B14" s="5">
        <v>7.5</v>
      </c>
    </row>
    <row r="15" spans="1:2" x14ac:dyDescent="0.3">
      <c r="A15" s="5">
        <v>10.3</v>
      </c>
      <c r="B15" s="5">
        <v>7.6</v>
      </c>
    </row>
    <row r="16" spans="1:2" x14ac:dyDescent="0.3">
      <c r="A16" s="5">
        <v>8</v>
      </c>
      <c r="B16" s="5">
        <v>7.6</v>
      </c>
    </row>
    <row r="17" spans="1:2" x14ac:dyDescent="0.3">
      <c r="A17" s="5">
        <v>12.1</v>
      </c>
      <c r="B17" s="5">
        <v>7.8</v>
      </c>
    </row>
    <row r="18" spans="1:2" x14ac:dyDescent="0.3">
      <c r="A18" s="5">
        <v>11.1</v>
      </c>
      <c r="B18" s="5">
        <v>8</v>
      </c>
    </row>
    <row r="19" spans="1:2" x14ac:dyDescent="0.3">
      <c r="A19" s="5">
        <v>16.8</v>
      </c>
      <c r="B19" s="5">
        <v>8.1</v>
      </c>
    </row>
    <row r="20" spans="1:2" x14ac:dyDescent="0.3">
      <c r="A20" s="5">
        <v>13.6</v>
      </c>
      <c r="B20" s="5">
        <v>8.4</v>
      </c>
    </row>
    <row r="21" spans="1:2" x14ac:dyDescent="0.3">
      <c r="A21" s="5">
        <v>16.600000000000001</v>
      </c>
      <c r="B21" s="5">
        <v>8.6</v>
      </c>
    </row>
    <row r="22" spans="1:2" x14ac:dyDescent="0.3">
      <c r="A22" s="5">
        <v>20.2</v>
      </c>
      <c r="B22" s="5">
        <v>8.9</v>
      </c>
    </row>
    <row r="23" spans="1:2" x14ac:dyDescent="0.3">
      <c r="A23" s="5">
        <v>17</v>
      </c>
      <c r="B23" s="5">
        <v>9.1</v>
      </c>
    </row>
    <row r="24" spans="1:2" x14ac:dyDescent="0.3">
      <c r="A24" s="5">
        <v>17.7</v>
      </c>
      <c r="B24" s="5">
        <v>9.1999999999999993</v>
      </c>
    </row>
    <row r="25" spans="1:2" x14ac:dyDescent="0.3">
      <c r="A25" s="5">
        <v>19.399999999999999</v>
      </c>
      <c r="B25" s="5">
        <v>9.3000000000000007</v>
      </c>
    </row>
    <row r="26" spans="1:2" x14ac:dyDescent="0.3">
      <c r="A26" s="5">
        <v>17.100000000000001</v>
      </c>
      <c r="B26" s="5">
        <v>9.3000000000000007</v>
      </c>
    </row>
    <row r="27" spans="1:2" x14ac:dyDescent="0.3">
      <c r="A27" s="5">
        <v>23.9</v>
      </c>
      <c r="B27" s="5">
        <v>9.8000000000000007</v>
      </c>
    </row>
    <row r="28" spans="1:2" x14ac:dyDescent="0.3">
      <c r="A28" s="5">
        <v>22</v>
      </c>
      <c r="B28" s="5">
        <v>9.9</v>
      </c>
    </row>
    <row r="29" spans="1:2" x14ac:dyDescent="0.3">
      <c r="A29" s="5">
        <v>23.1</v>
      </c>
      <c r="B29" s="5">
        <v>9.9</v>
      </c>
    </row>
    <row r="30" spans="1:2" x14ac:dyDescent="0.3">
      <c r="A30" s="5">
        <v>22.6</v>
      </c>
      <c r="B30" s="5">
        <v>9.9</v>
      </c>
    </row>
    <row r="31" spans="1:2" x14ac:dyDescent="0.3">
      <c r="A31" s="5">
        <v>22</v>
      </c>
      <c r="B31" s="5">
        <v>10.1</v>
      </c>
    </row>
    <row r="32" spans="1:2" x14ac:dyDescent="0.3">
      <c r="A32" s="5">
        <v>27</v>
      </c>
      <c r="B32" s="5">
        <v>10.199999999999999</v>
      </c>
    </row>
    <row r="33" spans="1:2" x14ac:dyDescent="0.3">
      <c r="A33" s="5">
        <v>27</v>
      </c>
      <c r="B33" s="5">
        <v>10.199999999999999</v>
      </c>
    </row>
    <row r="34" spans="1:2" x14ac:dyDescent="0.3">
      <c r="A34" s="5">
        <v>27.4</v>
      </c>
      <c r="B34" s="5">
        <v>10.3</v>
      </c>
    </row>
    <row r="35" spans="1:2" x14ac:dyDescent="0.3">
      <c r="A35" s="5">
        <v>25.2</v>
      </c>
      <c r="B35" s="5">
        <v>10.4</v>
      </c>
    </row>
    <row r="36" spans="1:2" x14ac:dyDescent="0.3">
      <c r="A36" s="5">
        <v>25.5</v>
      </c>
      <c r="B36" s="5">
        <v>10.6</v>
      </c>
    </row>
    <row r="37" spans="1:2" x14ac:dyDescent="0.3">
      <c r="A37" s="5">
        <v>25.8</v>
      </c>
      <c r="B37" s="5">
        <v>11</v>
      </c>
    </row>
    <row r="38" spans="1:2" x14ac:dyDescent="0.3">
      <c r="A38" s="5">
        <v>32.799999999999997</v>
      </c>
      <c r="B38" s="5">
        <v>11.1</v>
      </c>
    </row>
    <row r="39" spans="1:2" x14ac:dyDescent="0.3">
      <c r="A39" s="5">
        <v>35.4</v>
      </c>
      <c r="B39" s="5">
        <v>11.2</v>
      </c>
    </row>
    <row r="40" spans="1:2" x14ac:dyDescent="0.3">
      <c r="A40" s="5">
        <v>26</v>
      </c>
      <c r="B40" s="5">
        <v>11.5</v>
      </c>
    </row>
    <row r="41" spans="1:2" x14ac:dyDescent="0.3">
      <c r="A41" s="5">
        <v>29</v>
      </c>
      <c r="B41" s="5">
        <v>11.7</v>
      </c>
    </row>
    <row r="42" spans="1:2" x14ac:dyDescent="0.3">
      <c r="A42" s="5">
        <v>30.2</v>
      </c>
      <c r="B42" s="5">
        <v>12</v>
      </c>
    </row>
    <row r="43" spans="1:2" x14ac:dyDescent="0.3">
      <c r="A43" s="5">
        <v>28.2</v>
      </c>
      <c r="B43" s="5">
        <v>12.2</v>
      </c>
    </row>
    <row r="44" spans="1:2" x14ac:dyDescent="0.3">
      <c r="A44" s="5">
        <v>32.4</v>
      </c>
      <c r="B44" s="5">
        <v>12.2</v>
      </c>
    </row>
    <row r="45" spans="1:2" x14ac:dyDescent="0.3">
      <c r="A45" s="5">
        <v>41.3</v>
      </c>
      <c r="B45" s="5">
        <v>12.5</v>
      </c>
    </row>
    <row r="46" spans="1:2" x14ac:dyDescent="0.3">
      <c r="A46" s="5">
        <v>45.2</v>
      </c>
      <c r="B46" s="5">
        <v>12.9</v>
      </c>
    </row>
    <row r="47" spans="1:2" x14ac:dyDescent="0.3">
      <c r="A47" s="5">
        <v>31.5</v>
      </c>
      <c r="B47" s="5">
        <v>13</v>
      </c>
    </row>
    <row r="48" spans="1:2" x14ac:dyDescent="0.3">
      <c r="A48" s="5">
        <v>37.799999999999997</v>
      </c>
      <c r="B48" s="5">
        <v>13.1</v>
      </c>
    </row>
    <row r="49" spans="1:2" x14ac:dyDescent="0.3">
      <c r="A49" s="5">
        <v>31.6</v>
      </c>
      <c r="B49" s="5">
        <v>13.1</v>
      </c>
    </row>
    <row r="50" spans="1:2" x14ac:dyDescent="0.3">
      <c r="A50" s="5">
        <v>43.1</v>
      </c>
      <c r="B50" s="5">
        <v>13.4</v>
      </c>
    </row>
    <row r="51" spans="1:2" x14ac:dyDescent="0.3">
      <c r="A51" s="5">
        <v>36.5</v>
      </c>
      <c r="B51" s="5">
        <v>13.8</v>
      </c>
    </row>
    <row r="52" spans="1:2" x14ac:dyDescent="0.3">
      <c r="A52" s="5">
        <v>43.3</v>
      </c>
      <c r="B52" s="5">
        <v>13.8</v>
      </c>
    </row>
    <row r="53" spans="1:2" x14ac:dyDescent="0.3">
      <c r="A53" s="5">
        <v>41.3</v>
      </c>
      <c r="B53" s="5">
        <v>14.3</v>
      </c>
    </row>
    <row r="54" spans="1:2" x14ac:dyDescent="0.3">
      <c r="A54" s="5">
        <v>58.9</v>
      </c>
      <c r="B54" s="5">
        <v>14.3</v>
      </c>
    </row>
    <row r="55" spans="1:2" x14ac:dyDescent="0.3">
      <c r="A55" s="5">
        <v>65.599999999999994</v>
      </c>
      <c r="B55" s="5">
        <v>14.6</v>
      </c>
    </row>
    <row r="56" spans="1:2" x14ac:dyDescent="0.3">
      <c r="A56" s="5">
        <v>59.3</v>
      </c>
      <c r="B56" s="5">
        <v>14.8</v>
      </c>
    </row>
    <row r="57" spans="1:2" x14ac:dyDescent="0.3">
      <c r="A57" s="5">
        <v>41.4</v>
      </c>
      <c r="B57" s="5">
        <v>14.9</v>
      </c>
    </row>
    <row r="58" spans="1:2" x14ac:dyDescent="0.3">
      <c r="A58" s="5">
        <v>61.5</v>
      </c>
      <c r="B58" s="5">
        <v>15.1</v>
      </c>
    </row>
    <row r="59" spans="1:2" x14ac:dyDescent="0.3">
      <c r="A59" s="5">
        <v>66.7</v>
      </c>
      <c r="B59" s="5">
        <v>15.2</v>
      </c>
    </row>
    <row r="60" spans="1:2" x14ac:dyDescent="0.3">
      <c r="A60" s="5">
        <v>68.2</v>
      </c>
      <c r="B60" s="5">
        <v>15.2</v>
      </c>
    </row>
    <row r="61" spans="1:2" x14ac:dyDescent="0.3">
      <c r="A61" s="5">
        <v>73.2</v>
      </c>
      <c r="B61" s="5">
        <v>15.3</v>
      </c>
    </row>
    <row r="62" spans="1:2" x14ac:dyDescent="0.3">
      <c r="A62" s="5">
        <v>65.900000000000006</v>
      </c>
      <c r="B62" s="5">
        <v>15.4</v>
      </c>
    </row>
    <row r="63" spans="1:2" x14ac:dyDescent="0.3">
      <c r="A63" s="5">
        <v>55.5</v>
      </c>
      <c r="B63" s="5">
        <v>15.7</v>
      </c>
    </row>
    <row r="64" spans="1:2" x14ac:dyDescent="0.3">
      <c r="A64" s="5">
        <v>73.599999999999994</v>
      </c>
      <c r="B64" s="5">
        <v>15.9</v>
      </c>
    </row>
    <row r="65" spans="1:2" x14ac:dyDescent="0.3">
      <c r="A65" s="5">
        <v>65.900000000000006</v>
      </c>
      <c r="B65" s="5">
        <v>16</v>
      </c>
    </row>
    <row r="66" spans="1:2" x14ac:dyDescent="0.3">
      <c r="A66" s="5">
        <v>71.400000000000006</v>
      </c>
      <c r="B66" s="5">
        <v>16.8</v>
      </c>
    </row>
    <row r="67" spans="1:2" x14ac:dyDescent="0.3">
      <c r="A67" s="5">
        <v>80.2</v>
      </c>
      <c r="B67" s="5">
        <v>17.8</v>
      </c>
    </row>
    <row r="68" spans="1:2" x14ac:dyDescent="0.3">
      <c r="A68" s="5">
        <v>93.8</v>
      </c>
      <c r="B68" s="5">
        <v>18.3</v>
      </c>
    </row>
    <row r="69" spans="1:2" x14ac:dyDescent="0.3">
      <c r="A69" s="5">
        <v>97.9</v>
      </c>
      <c r="B69" s="5">
        <v>18.3</v>
      </c>
    </row>
    <row r="70" spans="1:2" x14ac:dyDescent="0.3">
      <c r="A70" s="5">
        <v>107</v>
      </c>
      <c r="B70" s="5">
        <v>19.399999999999999</v>
      </c>
    </row>
    <row r="71" spans="1:2" x14ac:dyDescent="0.3">
      <c r="A71" s="5">
        <v>163.5</v>
      </c>
      <c r="B71" s="5">
        <v>23.4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saanvi</cp:lastModifiedBy>
  <dcterms:created xsi:type="dcterms:W3CDTF">2017-10-25T02:50:47Z</dcterms:created>
  <dcterms:modified xsi:type="dcterms:W3CDTF">2017-11-14T16:45:38Z</dcterms:modified>
</cp:coreProperties>
</file>