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tan\Desktop\Supply_chain\MBA_Class\Supply_chain_Management\Personal_projects\"/>
    </mc:Choice>
  </mc:AlternateContent>
  <xr:revisionPtr revIDLastSave="0" documentId="13_ncr:1_{5D56BE8A-753C-43E2-A92D-684CE415272E}" xr6:coauthVersionLast="47" xr6:coauthVersionMax="47" xr10:uidLastSave="{00000000-0000-0000-0000-000000000000}"/>
  <bookViews>
    <workbookView xWindow="-110" yWindow="-110" windowWidth="19420" windowHeight="10300" xr2:uid="{EAAF3137-9EFB-4C5F-8876-FF9F7B29428A}"/>
  </bookViews>
  <sheets>
    <sheet name="Rolling_Forecast_Model" sheetId="19" r:id="rId1"/>
    <sheet name="Actual_data" sheetId="20" r:id="rId2"/>
    <sheet name="Forecast_sheet_confidence" sheetId="22" r:id="rId3"/>
    <sheet name="FORECAST" sheetId="7" r:id="rId4"/>
    <sheet name="FORECAST (compl)" sheetId="9" state="hidden" r:id="rId5"/>
    <sheet name="Fcst for Seasonality" sheetId="17" r:id="rId6"/>
    <sheet name="Fcst for Seasonality (compl)" sheetId="18" state="hidden" r:id="rId7"/>
    <sheet name="Forecast Sheet (compl)" sheetId="12" state="hidden" r:id="rId8"/>
    <sheet name="Fcsr_UCB_LCB" sheetId="23" r:id="rId9"/>
    <sheet name="Order" sheetId="16" r:id="rId10"/>
    <sheet name="Order (compl)" sheetId="13" state="hidden" r:id="rId11"/>
    <sheet name="Order (fcst sht)" sheetId="15" state="hidden" r:id="rId12"/>
    <sheet name="Forecast Model (compl)" sheetId="21" state="hidden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Fill" hidden="1">[1]totals!#REF!</definedName>
    <definedName name="_Order1" hidden="1">0</definedName>
    <definedName name="_Order2" hidden="1">0</definedName>
    <definedName name="businesses">[2]Lookup!$E$11:$E$44</definedName>
    <definedName name="City_Names">[3]Data!$B$1:$I$1</definedName>
    <definedName name="clubs">[4]Control!$A$5:$A$17</definedName>
    <definedName name="curr_month" localSheetId="7">[5]Assumptions!$B$4</definedName>
    <definedName name="curr_month">Actual_data!$B$4</definedName>
    <definedName name="data">[3]Data!$A$1:$I$9</definedName>
    <definedName name="date">[2]Lookup!#REF!</definedName>
    <definedName name="Exp_Names">[3]Data!$A$2:$A$8</definedName>
    <definedName name="fcst" localSheetId="7">[5]Assumptions!$B$5</definedName>
    <definedName name="fcst">Actual_data!$B$5</definedName>
    <definedName name="FruitList">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40869.3787037037</definedName>
    <definedName name="IQ_NTM" hidden="1">6000</definedName>
    <definedName name="IQ_OPENED55" hidden="1">1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QRA8" hidden="1">"$A$9:$A$261"</definedName>
    <definedName name="IQRB8" hidden="1">"$B$9:$B$261"</definedName>
    <definedName name="IQRC8" hidden="1">"$C$9:$C$261"</definedName>
    <definedName name="lender">[2]Lookup!$C$2:$C$42</definedName>
    <definedName name="QTR">[2]Lookup!#REF!</definedName>
    <definedName name="referrer">[2]Lookup!$G$2:$G$44</definedName>
    <definedName name="RepMth">'[4]KPI Calc'!$A$2</definedName>
    <definedName name="salesperson">[2]Lookup!$A$2:$A$60</definedName>
    <definedName name="start" localSheetId="7">[5]Assumptions!$B$3</definedName>
    <definedName name="start">Actual_data!$B$3</definedName>
    <definedName name="status">[2]Lookup!$E$2:$E$7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9" i="19" l="1"/>
  <c r="E2" i="19"/>
  <c r="E57" i="19" s="1"/>
  <c r="B488" i="16"/>
  <c r="B493" i="16" s="1"/>
  <c r="B489" i="16"/>
  <c r="B490" i="16"/>
  <c r="B491" i="16"/>
  <c r="B492" i="16"/>
  <c r="B487" i="16"/>
  <c r="E24" i="17"/>
  <c r="E25" i="17"/>
  <c r="E26" i="17"/>
  <c r="E23" i="17"/>
  <c r="D23" i="17" a="1"/>
  <c r="D23" i="17" s="1"/>
  <c r="C22" i="17"/>
  <c r="C24" i="17"/>
  <c r="C25" i="17"/>
  <c r="C26" i="17"/>
  <c r="C23" i="17"/>
  <c r="C8" i="7"/>
  <c r="A24" i="17"/>
  <c r="A25" i="17"/>
  <c r="A26" i="17"/>
  <c r="A19" i="17"/>
  <c r="A20" i="17"/>
  <c r="A21" i="17"/>
  <c r="A22" i="17"/>
  <c r="A23" i="17"/>
  <c r="A15" i="17"/>
  <c r="A16" i="17"/>
  <c r="A17" i="17"/>
  <c r="A18" i="17"/>
  <c r="A13" i="17"/>
  <c r="A14" i="17"/>
  <c r="A12" i="17"/>
  <c r="C7" i="17"/>
  <c r="D7" i="17"/>
  <c r="E7" i="17"/>
  <c r="B7" i="17"/>
  <c r="D6" i="17"/>
  <c r="E6" i="17"/>
  <c r="C6" i="17"/>
  <c r="B6" i="17"/>
  <c r="C9" i="7"/>
  <c r="C10" i="7"/>
  <c r="C11" i="7"/>
  <c r="C12" i="7"/>
  <c r="C13" i="7"/>
  <c r="B5" i="20"/>
  <c r="K69" i="19" s="1"/>
  <c r="D9" i="20"/>
  <c r="E2" i="21"/>
  <c r="E3" i="21" s="1"/>
  <c r="E37" i="21" s="1"/>
  <c r="C6" i="21"/>
  <c r="C7" i="21"/>
  <c r="C8" i="21"/>
  <c r="C9" i="21"/>
  <c r="C10" i="21"/>
  <c r="C11" i="21"/>
  <c r="C12" i="21"/>
  <c r="C13" i="21"/>
  <c r="C14" i="21"/>
  <c r="C15" i="21"/>
  <c r="A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C19" i="21"/>
  <c r="C20" i="21"/>
  <c r="C21" i="21"/>
  <c r="C22" i="21"/>
  <c r="C23" i="21"/>
  <c r="C24" i="21"/>
  <c r="C25" i="21"/>
  <c r="C26" i="21"/>
  <c r="C27" i="21"/>
  <c r="C28" i="21"/>
  <c r="A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A42" i="21"/>
  <c r="A55" i="21"/>
  <c r="E55" i="21"/>
  <c r="F55" i="21"/>
  <c r="Q58" i="21"/>
  <c r="R58" i="21"/>
  <c r="S58" i="21"/>
  <c r="T58" i="21"/>
  <c r="U58" i="21"/>
  <c r="V58" i="21"/>
  <c r="W58" i="21"/>
  <c r="X58" i="21"/>
  <c r="E59" i="21"/>
  <c r="F59" i="21"/>
  <c r="E9" i="20"/>
  <c r="F9" i="20" s="1"/>
  <c r="G9" i="20" s="1"/>
  <c r="H9" i="20" s="1"/>
  <c r="I9" i="20" s="1"/>
  <c r="J9" i="20" s="1"/>
  <c r="K9" i="20" s="1"/>
  <c r="L9" i="20" s="1"/>
  <c r="M9" i="20" s="1"/>
  <c r="N9" i="20" s="1"/>
  <c r="O9" i="20" s="1"/>
  <c r="F2" i="19"/>
  <c r="F57" i="19" s="1"/>
  <c r="C6" i="19"/>
  <c r="C16" i="19" s="1"/>
  <c r="C7" i="19"/>
  <c r="C8" i="19"/>
  <c r="C9" i="19"/>
  <c r="C10" i="19"/>
  <c r="C11" i="19"/>
  <c r="C12" i="19"/>
  <c r="C13" i="19"/>
  <c r="C14" i="19"/>
  <c r="C15" i="19"/>
  <c r="A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C19" i="19"/>
  <c r="C29" i="19" s="1"/>
  <c r="C20" i="19"/>
  <c r="C21" i="19"/>
  <c r="C22" i="19"/>
  <c r="C23" i="19"/>
  <c r="C24" i="19"/>
  <c r="C25" i="19"/>
  <c r="C26" i="19"/>
  <c r="C27" i="19"/>
  <c r="C28" i="19"/>
  <c r="A29" i="19"/>
  <c r="E29" i="19"/>
  <c r="F29" i="19"/>
  <c r="G29" i="19"/>
  <c r="H29" i="19"/>
  <c r="I29" i="19"/>
  <c r="J29" i="19"/>
  <c r="K29" i="19"/>
  <c r="L29" i="19"/>
  <c r="M29" i="19"/>
  <c r="N29" i="19"/>
  <c r="O29" i="19"/>
  <c r="P29" i="19"/>
  <c r="A42" i="19"/>
  <c r="A55" i="19"/>
  <c r="E55" i="19"/>
  <c r="F55" i="19"/>
  <c r="Q58" i="19"/>
  <c r="R58" i="19"/>
  <c r="S58" i="19"/>
  <c r="T58" i="19"/>
  <c r="U58" i="19"/>
  <c r="V58" i="19"/>
  <c r="W58" i="19"/>
  <c r="X58" i="19"/>
  <c r="F59" i="19"/>
  <c r="C518" i="23"/>
  <c r="C530" i="23"/>
  <c r="C542" i="23"/>
  <c r="C554" i="23"/>
  <c r="C566" i="23"/>
  <c r="C578" i="23"/>
  <c r="C590" i="23"/>
  <c r="C602" i="23"/>
  <c r="C614" i="23"/>
  <c r="C626" i="23"/>
  <c r="C638" i="23"/>
  <c r="C532" i="23"/>
  <c r="C556" i="23"/>
  <c r="C580" i="23"/>
  <c r="C604" i="23"/>
  <c r="C628" i="23"/>
  <c r="C533" i="23"/>
  <c r="C617" i="23"/>
  <c r="C641" i="23"/>
  <c r="C522" i="23"/>
  <c r="C546" i="23"/>
  <c r="C570" i="23"/>
  <c r="C594" i="23"/>
  <c r="C618" i="23"/>
  <c r="C642" i="23"/>
  <c r="C523" i="23"/>
  <c r="C559" i="23"/>
  <c r="C583" i="23"/>
  <c r="C607" i="23"/>
  <c r="C631" i="23"/>
  <c r="C519" i="23"/>
  <c r="C531" i="23"/>
  <c r="C543" i="23"/>
  <c r="C555" i="23"/>
  <c r="C567" i="23"/>
  <c r="C579" i="23"/>
  <c r="C591" i="23"/>
  <c r="C603" i="23"/>
  <c r="C615" i="23"/>
  <c r="C627" i="23"/>
  <c r="C639" i="23"/>
  <c r="C520" i="23"/>
  <c r="C544" i="23"/>
  <c r="C568" i="23"/>
  <c r="C592" i="23"/>
  <c r="C616" i="23"/>
  <c r="C640" i="23"/>
  <c r="C521" i="23"/>
  <c r="C545" i="23"/>
  <c r="C557" i="23"/>
  <c r="C569" i="23"/>
  <c r="C581" i="23"/>
  <c r="C593" i="23"/>
  <c r="C605" i="23"/>
  <c r="C629" i="23"/>
  <c r="H2" i="23"/>
  <c r="C534" i="23"/>
  <c r="C558" i="23"/>
  <c r="C582" i="23"/>
  <c r="C606" i="23"/>
  <c r="C630" i="23"/>
  <c r="H3" i="23"/>
  <c r="C535" i="23"/>
  <c r="C547" i="23"/>
  <c r="C571" i="23"/>
  <c r="C595" i="23"/>
  <c r="C619" i="23"/>
  <c r="C643" i="23"/>
  <c r="C524" i="23"/>
  <c r="C548" i="23"/>
  <c r="C572" i="23"/>
  <c r="C596" i="23"/>
  <c r="C620" i="23"/>
  <c r="C644" i="23"/>
  <c r="C549" i="23"/>
  <c r="C621" i="23"/>
  <c r="C550" i="23"/>
  <c r="C598" i="23"/>
  <c r="C646" i="23"/>
  <c r="C551" i="23"/>
  <c r="C585" i="23"/>
  <c r="C586" i="23"/>
  <c r="C587" i="23"/>
  <c r="C540" i="23"/>
  <c r="C565" i="23"/>
  <c r="C589" i="23"/>
  <c r="C637" i="23"/>
  <c r="H8" i="23"/>
  <c r="C525" i="23"/>
  <c r="C573" i="23"/>
  <c r="C597" i="23"/>
  <c r="C645" i="23"/>
  <c r="C574" i="23"/>
  <c r="C622" i="23"/>
  <c r="C527" i="23"/>
  <c r="C599" i="23"/>
  <c r="C623" i="23"/>
  <c r="C528" i="23"/>
  <c r="C600" i="23"/>
  <c r="C529" i="23"/>
  <c r="C601" i="23"/>
  <c r="C625" i="23"/>
  <c r="C536" i="23"/>
  <c r="C608" i="23"/>
  <c r="C537" i="23"/>
  <c r="C633" i="23"/>
  <c r="H4" i="23"/>
  <c r="C562" i="23"/>
  <c r="C610" i="23"/>
  <c r="C539" i="23"/>
  <c r="C635" i="23"/>
  <c r="C564" i="23"/>
  <c r="C612" i="23"/>
  <c r="C541" i="23"/>
  <c r="C613" i="23"/>
  <c r="C526" i="23"/>
  <c r="C575" i="23"/>
  <c r="C552" i="23"/>
  <c r="C576" i="23"/>
  <c r="C624" i="23"/>
  <c r="C553" i="23"/>
  <c r="C577" i="23"/>
  <c r="C560" i="23"/>
  <c r="C584" i="23"/>
  <c r="C632" i="23"/>
  <c r="C561" i="23"/>
  <c r="C609" i="23"/>
  <c r="C538" i="23"/>
  <c r="C634" i="23"/>
  <c r="H5" i="23"/>
  <c r="C563" i="23"/>
  <c r="C611" i="23"/>
  <c r="H6" i="23"/>
  <c r="C588" i="23"/>
  <c r="C636" i="23"/>
  <c r="H7" i="23"/>
  <c r="F24" i="17"/>
  <c r="F25" i="17"/>
  <c r="F26" i="17"/>
  <c r="F23" i="17"/>
  <c r="C8" i="22"/>
  <c r="C9" i="22"/>
  <c r="C10" i="22"/>
  <c r="C11" i="22"/>
  <c r="C12" i="22"/>
  <c r="C13" i="22"/>
  <c r="C14" i="22"/>
  <c r="M45" i="19"/>
  <c r="E4" i="19" l="1"/>
  <c r="B494" i="16"/>
  <c r="E57" i="21"/>
  <c r="G2" i="19"/>
  <c r="F4" i="19"/>
  <c r="F2" i="21"/>
  <c r="F3" i="21" s="1"/>
  <c r="E4" i="21"/>
  <c r="E3" i="19"/>
  <c r="E32" i="19" s="1"/>
  <c r="E39" i="21"/>
  <c r="F3" i="19"/>
  <c r="C29" i="21"/>
  <c r="E33" i="21"/>
  <c r="C16" i="21"/>
  <c r="E32" i="21"/>
  <c r="E38" i="21"/>
  <c r="E34" i="21"/>
  <c r="E40" i="21"/>
  <c r="E35" i="21"/>
  <c r="E41" i="21"/>
  <c r="E36" i="21"/>
  <c r="B19" i="18" a="1"/>
  <c r="B19" i="18" s="1"/>
  <c r="B15" i="18" a="1"/>
  <c r="B15" i="18" s="1"/>
  <c r="A12" i="18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B11" i="18" a="1"/>
  <c r="B11" i="18" s="1"/>
  <c r="C7" i="18"/>
  <c r="B7" i="18"/>
  <c r="D23" i="18" s="1" a="1"/>
  <c r="E6" i="18"/>
  <c r="E7" i="18" s="1"/>
  <c r="D6" i="18"/>
  <c r="D7" i="18" s="1"/>
  <c r="C6" i="18"/>
  <c r="B6" i="18"/>
  <c r="B516" i="13"/>
  <c r="B510" i="13"/>
  <c r="B504" i="13"/>
  <c r="B498" i="13"/>
  <c r="B492" i="13"/>
  <c r="B515" i="13"/>
  <c r="B509" i="13"/>
  <c r="B503" i="13"/>
  <c r="B497" i="13"/>
  <c r="B491" i="13"/>
  <c r="B514" i="13"/>
  <c r="B508" i="13"/>
  <c r="B502" i="13"/>
  <c r="B496" i="13"/>
  <c r="B513" i="13"/>
  <c r="B501" i="13"/>
  <c r="B489" i="13"/>
  <c r="B512" i="13"/>
  <c r="B506" i="13"/>
  <c r="B500" i="13"/>
  <c r="B494" i="13"/>
  <c r="B488" i="13"/>
  <c r="B517" i="13"/>
  <c r="B511" i="13"/>
  <c r="B505" i="13"/>
  <c r="B499" i="13"/>
  <c r="B493" i="13"/>
  <c r="B490" i="13"/>
  <c r="B507" i="13"/>
  <c r="B495" i="13"/>
  <c r="B487" i="13"/>
  <c r="E636" i="23"/>
  <c r="E609" i="23"/>
  <c r="E553" i="23"/>
  <c r="E613" i="23"/>
  <c r="E610" i="23"/>
  <c r="E625" i="23"/>
  <c r="E599" i="23"/>
  <c r="D573" i="23"/>
  <c r="E587" i="23"/>
  <c r="E550" i="23"/>
  <c r="E572" i="23"/>
  <c r="D571" i="23"/>
  <c r="D558" i="23"/>
  <c r="D569" i="23"/>
  <c r="D592" i="23"/>
  <c r="E615" i="23"/>
  <c r="D543" i="23"/>
  <c r="D559" i="23"/>
  <c r="D546" i="23"/>
  <c r="D604" i="23"/>
  <c r="E614" i="23"/>
  <c r="D542" i="23"/>
  <c r="E604" i="23"/>
  <c r="E542" i="23"/>
  <c r="D534" i="23"/>
  <c r="E603" i="23"/>
  <c r="D522" i="23"/>
  <c r="E602" i="23"/>
  <c r="E530" i="23"/>
  <c r="D624" i="23"/>
  <c r="D527" i="23"/>
  <c r="E621" i="23"/>
  <c r="E534" i="23"/>
  <c r="D603" i="23"/>
  <c r="E523" i="23"/>
  <c r="D602" i="23"/>
  <c r="D530" i="23"/>
  <c r="E632" i="23"/>
  <c r="E612" i="23"/>
  <c r="E529" i="23"/>
  <c r="E637" i="23"/>
  <c r="D549" i="23"/>
  <c r="D629" i="23"/>
  <c r="D544" i="23"/>
  <c r="D642" i="23"/>
  <c r="D556" i="23"/>
  <c r="D632" i="23"/>
  <c r="D612" i="23"/>
  <c r="D529" i="23"/>
  <c r="D637" i="23"/>
  <c r="E549" i="23"/>
  <c r="E535" i="23"/>
  <c r="E545" i="23"/>
  <c r="E591" i="23"/>
  <c r="E642" i="23"/>
  <c r="D590" i="23"/>
  <c r="E563" i="23"/>
  <c r="E552" i="23"/>
  <c r="E564" i="23"/>
  <c r="E537" i="23"/>
  <c r="E600" i="23"/>
  <c r="E574" i="23"/>
  <c r="D589" i="23"/>
  <c r="E644" i="23"/>
  <c r="D605" i="23"/>
  <c r="D520" i="23"/>
  <c r="D631" i="23"/>
  <c r="E532" i="23"/>
  <c r="D584" i="23"/>
  <c r="D564" i="23"/>
  <c r="D574" i="23"/>
  <c r="D644" i="23"/>
  <c r="E605" i="23"/>
  <c r="E631" i="23"/>
  <c r="D532" i="23"/>
  <c r="E634" i="23"/>
  <c r="E635" i="23"/>
  <c r="E565" i="23"/>
  <c r="E620" i="23"/>
  <c r="D593" i="23"/>
  <c r="D607" i="23"/>
  <c r="E638" i="23"/>
  <c r="D560" i="23"/>
  <c r="D635" i="23"/>
  <c r="D528" i="23"/>
  <c r="D646" i="23"/>
  <c r="E606" i="23"/>
  <c r="D639" i="23"/>
  <c r="E594" i="23"/>
  <c r="E538" i="23"/>
  <c r="E539" i="23"/>
  <c r="D597" i="23"/>
  <c r="E596" i="23"/>
  <c r="D581" i="23"/>
  <c r="E555" i="23"/>
  <c r="D628" i="23"/>
  <c r="D577" i="23"/>
  <c r="D536" i="23"/>
  <c r="E597" i="23"/>
  <c r="D598" i="23"/>
  <c r="E581" i="23"/>
  <c r="E627" i="23"/>
  <c r="E570" i="23"/>
  <c r="D554" i="23"/>
  <c r="D636" i="23"/>
  <c r="D609" i="23"/>
  <c r="D553" i="23"/>
  <c r="D613" i="23"/>
  <c r="D610" i="23"/>
  <c r="D625" i="23"/>
  <c r="D599" i="23"/>
  <c r="E573" i="23"/>
  <c r="D587" i="23"/>
  <c r="D550" i="23"/>
  <c r="D572" i="23"/>
  <c r="E571" i="23"/>
  <c r="E558" i="23"/>
  <c r="E569" i="23"/>
  <c r="E592" i="23"/>
  <c r="D615" i="23"/>
  <c r="E543" i="23"/>
  <c r="E559" i="23"/>
  <c r="E546" i="23"/>
  <c r="D614" i="23"/>
  <c r="E531" i="23"/>
  <c r="D561" i="23"/>
  <c r="D541" i="23"/>
  <c r="D562" i="23"/>
  <c r="D601" i="23"/>
  <c r="D586" i="23"/>
  <c r="D548" i="23"/>
  <c r="E568" i="23"/>
  <c r="E522" i="23"/>
  <c r="E576" i="23"/>
  <c r="D535" i="23"/>
  <c r="D519" i="23"/>
  <c r="D518" i="23"/>
  <c r="D576" i="23"/>
  <c r="D633" i="23"/>
  <c r="D622" i="23"/>
  <c r="D585" i="23"/>
  <c r="D524" i="23"/>
  <c r="E629" i="23"/>
  <c r="E544" i="23"/>
  <c r="E519" i="23"/>
  <c r="E641" i="23"/>
  <c r="E556" i="23"/>
  <c r="E518" i="23"/>
  <c r="E584" i="23"/>
  <c r="E551" i="23"/>
  <c r="D630" i="23"/>
  <c r="E579" i="23"/>
  <c r="D617" i="23"/>
  <c r="D552" i="23"/>
  <c r="D537" i="23"/>
  <c r="D551" i="23"/>
  <c r="E630" i="23"/>
  <c r="E520" i="23"/>
  <c r="E617" i="23"/>
  <c r="E575" i="23"/>
  <c r="D645" i="23"/>
  <c r="D619" i="23"/>
  <c r="E639" i="23"/>
  <c r="D594" i="23"/>
  <c r="D566" i="23"/>
  <c r="D575" i="23"/>
  <c r="D565" i="23"/>
  <c r="E619" i="23"/>
  <c r="E640" i="23"/>
  <c r="E607" i="23"/>
  <c r="E566" i="23"/>
  <c r="E526" i="23"/>
  <c r="E540" i="23"/>
  <c r="D595" i="23"/>
  <c r="E616" i="23"/>
  <c r="D583" i="23"/>
  <c r="D626" i="23"/>
  <c r="D538" i="23"/>
  <c r="E595" i="23"/>
  <c r="D555" i="23"/>
  <c r="E628" i="23"/>
  <c r="E588" i="23"/>
  <c r="E561" i="23"/>
  <c r="E624" i="23"/>
  <c r="E541" i="23"/>
  <c r="E562" i="23"/>
  <c r="E601" i="23"/>
  <c r="E527" i="23"/>
  <c r="D525" i="23"/>
  <c r="E586" i="23"/>
  <c r="D621" i="23"/>
  <c r="E548" i="23"/>
  <c r="D547" i="23"/>
  <c r="D557" i="23"/>
  <c r="D568" i="23"/>
  <c r="D523" i="23"/>
  <c r="E580" i="23"/>
  <c r="D588" i="23"/>
  <c r="E525" i="23"/>
  <c r="E547" i="23"/>
  <c r="E557" i="23"/>
  <c r="D531" i="23"/>
  <c r="D580" i="23"/>
  <c r="E611" i="23"/>
  <c r="E633" i="23"/>
  <c r="E622" i="23"/>
  <c r="E585" i="23"/>
  <c r="E524" i="23"/>
  <c r="D545" i="23"/>
  <c r="D591" i="23"/>
  <c r="D641" i="23"/>
  <c r="E590" i="23"/>
  <c r="D611" i="23"/>
  <c r="D643" i="23"/>
  <c r="D521" i="23"/>
  <c r="D618" i="23"/>
  <c r="E578" i="23"/>
  <c r="D563" i="23"/>
  <c r="D600" i="23"/>
  <c r="E589" i="23"/>
  <c r="E643" i="23"/>
  <c r="E521" i="23"/>
  <c r="D579" i="23"/>
  <c r="E618" i="23"/>
  <c r="D578" i="23"/>
  <c r="E560" i="23"/>
  <c r="E608" i="23"/>
  <c r="E528" i="23"/>
  <c r="E646" i="23"/>
  <c r="D606" i="23"/>
  <c r="D640" i="23"/>
  <c r="D567" i="23"/>
  <c r="D533" i="23"/>
  <c r="D634" i="23"/>
  <c r="D608" i="23"/>
  <c r="E645" i="23"/>
  <c r="D620" i="23"/>
  <c r="E593" i="23"/>
  <c r="E567" i="23"/>
  <c r="E533" i="23"/>
  <c r="D638" i="23"/>
  <c r="E577" i="23"/>
  <c r="E536" i="23"/>
  <c r="E623" i="23"/>
  <c r="E598" i="23"/>
  <c r="D582" i="23"/>
  <c r="D627" i="23"/>
  <c r="D570" i="23"/>
  <c r="E554" i="23"/>
  <c r="D526" i="23"/>
  <c r="D539" i="23"/>
  <c r="D623" i="23"/>
  <c r="D540" i="23"/>
  <c r="D596" i="23"/>
  <c r="E582" i="23"/>
  <c r="D616" i="23"/>
  <c r="E583" i="23"/>
  <c r="E626" i="23"/>
  <c r="E12" i="22"/>
  <c r="D11" i="22"/>
  <c r="E11" i="22"/>
  <c r="D10" i="22"/>
  <c r="E10" i="22"/>
  <c r="D9" i="22"/>
  <c r="E9" i="22"/>
  <c r="E14" i="22"/>
  <c r="D8" i="22"/>
  <c r="D14" i="22"/>
  <c r="E8" i="22"/>
  <c r="E13" i="22"/>
  <c r="D13" i="22"/>
  <c r="D12" i="22"/>
  <c r="G4" i="19" l="1"/>
  <c r="B495" i="16"/>
  <c r="G3" i="19"/>
  <c r="G57" i="19"/>
  <c r="H2" i="19"/>
  <c r="G2" i="21"/>
  <c r="F4" i="21"/>
  <c r="F57" i="21"/>
  <c r="E41" i="19"/>
  <c r="E40" i="19"/>
  <c r="E39" i="19"/>
  <c r="E38" i="19"/>
  <c r="E37" i="19"/>
  <c r="E36" i="19"/>
  <c r="E35" i="19"/>
  <c r="E34" i="19"/>
  <c r="E33" i="19"/>
  <c r="F41" i="19"/>
  <c r="F40" i="19"/>
  <c r="F39" i="19"/>
  <c r="F38" i="19"/>
  <c r="F37" i="19"/>
  <c r="F36" i="19"/>
  <c r="F35" i="19"/>
  <c r="F34" i="19"/>
  <c r="F33" i="19"/>
  <c r="F32" i="19"/>
  <c r="F37" i="21"/>
  <c r="F33" i="21"/>
  <c r="F39" i="21"/>
  <c r="F34" i="21"/>
  <c r="F40" i="21"/>
  <c r="F35" i="21"/>
  <c r="F41" i="21"/>
  <c r="F38" i="21"/>
  <c r="F36" i="21"/>
  <c r="F32" i="21"/>
  <c r="E42" i="21"/>
  <c r="E58" i="21" s="1"/>
  <c r="D23" i="18"/>
  <c r="A24" i="18"/>
  <c r="C23" i="18"/>
  <c r="C22" i="18"/>
  <c r="E22" i="18"/>
  <c r="G53" i="19"/>
  <c r="G52" i="19"/>
  <c r="G51" i="19"/>
  <c r="G50" i="19"/>
  <c r="G49" i="19"/>
  <c r="G48" i="19"/>
  <c r="G45" i="19"/>
  <c r="G47" i="19"/>
  <c r="G46" i="19"/>
  <c r="G54" i="19"/>
  <c r="G55" i="19" l="1"/>
  <c r="G59" i="19" s="1"/>
  <c r="H4" i="19"/>
  <c r="H57" i="19"/>
  <c r="I2" i="19"/>
  <c r="B496" i="16"/>
  <c r="H3" i="19"/>
  <c r="H37" i="19" s="1"/>
  <c r="F42" i="21"/>
  <c r="F58" i="21" s="1"/>
  <c r="E42" i="19"/>
  <c r="E58" i="19" s="1"/>
  <c r="G4" i="21"/>
  <c r="G57" i="21"/>
  <c r="G3" i="21"/>
  <c r="H2" i="21"/>
  <c r="F42" i="19"/>
  <c r="F58" i="19" s="1"/>
  <c r="G41" i="19"/>
  <c r="G40" i="19"/>
  <c r="G39" i="19"/>
  <c r="G38" i="19"/>
  <c r="G37" i="19"/>
  <c r="G36" i="19"/>
  <c r="G35" i="19"/>
  <c r="G34" i="19"/>
  <c r="G33" i="19"/>
  <c r="G32" i="19"/>
  <c r="C24" i="18"/>
  <c r="E24" i="18" s="1"/>
  <c r="A25" i="18"/>
  <c r="E23" i="18"/>
  <c r="H50" i="19"/>
  <c r="H49" i="19"/>
  <c r="H48" i="19"/>
  <c r="H47" i="19"/>
  <c r="H46" i="19"/>
  <c r="H45" i="19"/>
  <c r="H54" i="19"/>
  <c r="H53" i="19"/>
  <c r="G54" i="21"/>
  <c r="H52" i="19"/>
  <c r="H51" i="19"/>
  <c r="H32" i="19" l="1"/>
  <c r="H33" i="19"/>
  <c r="H34" i="19"/>
  <c r="H41" i="19"/>
  <c r="H55" i="19"/>
  <c r="H59" i="19" s="1"/>
  <c r="H35" i="19"/>
  <c r="H38" i="19"/>
  <c r="I4" i="19"/>
  <c r="H39" i="19"/>
  <c r="H40" i="19"/>
  <c r="I57" i="19"/>
  <c r="J2" i="19"/>
  <c r="I3" i="19"/>
  <c r="I38" i="19" s="1"/>
  <c r="H36" i="19"/>
  <c r="B497" i="16"/>
  <c r="G34" i="21"/>
  <c r="G38" i="21"/>
  <c r="G41" i="21"/>
  <c r="G36" i="21"/>
  <c r="G40" i="21"/>
  <c r="G37" i="21"/>
  <c r="G39" i="21"/>
  <c r="G32" i="21"/>
  <c r="G35" i="21"/>
  <c r="G33" i="21"/>
  <c r="I41" i="19"/>
  <c r="I40" i="19"/>
  <c r="I39" i="19"/>
  <c r="I37" i="19"/>
  <c r="I36" i="19"/>
  <c r="I35" i="19"/>
  <c r="I34" i="19"/>
  <c r="I33" i="19"/>
  <c r="I32" i="19"/>
  <c r="G42" i="19"/>
  <c r="G58" i="19" s="1"/>
  <c r="H4" i="21"/>
  <c r="H57" i="21"/>
  <c r="I2" i="21"/>
  <c r="H3" i="21"/>
  <c r="A26" i="18"/>
  <c r="C26" i="18" s="1"/>
  <c r="E26" i="18" s="1"/>
  <c r="C25" i="18"/>
  <c r="E25" i="18" s="1"/>
  <c r="C487" i="15"/>
  <c r="C493" i="15"/>
  <c r="C499" i="15"/>
  <c r="C505" i="15"/>
  <c r="C511" i="15"/>
  <c r="C517" i="15"/>
  <c r="C523" i="15"/>
  <c r="C529" i="15"/>
  <c r="C535" i="15"/>
  <c r="C541" i="15"/>
  <c r="C547" i="15"/>
  <c r="C553" i="15"/>
  <c r="C559" i="15"/>
  <c r="C565" i="15"/>
  <c r="C571" i="15"/>
  <c r="C577" i="15"/>
  <c r="C583" i="15"/>
  <c r="C589" i="15"/>
  <c r="C595" i="15"/>
  <c r="C601" i="15"/>
  <c r="C607" i="15"/>
  <c r="C502" i="15"/>
  <c r="C538" i="15"/>
  <c r="C562" i="15"/>
  <c r="C568" i="15"/>
  <c r="C580" i="15"/>
  <c r="C598" i="15"/>
  <c r="C497" i="15"/>
  <c r="C563" i="15"/>
  <c r="C593" i="15"/>
  <c r="C488" i="15"/>
  <c r="C494" i="15"/>
  <c r="C500" i="15"/>
  <c r="C506" i="15"/>
  <c r="C512" i="15"/>
  <c r="C518" i="15"/>
  <c r="C524" i="15"/>
  <c r="C530" i="15"/>
  <c r="C536" i="15"/>
  <c r="C542" i="15"/>
  <c r="C548" i="15"/>
  <c r="C554" i="15"/>
  <c r="C560" i="15"/>
  <c r="C566" i="15"/>
  <c r="C572" i="15"/>
  <c r="C578" i="15"/>
  <c r="C584" i="15"/>
  <c r="C590" i="15"/>
  <c r="C596" i="15"/>
  <c r="C602" i="15"/>
  <c r="C608" i="15"/>
  <c r="C490" i="15"/>
  <c r="C508" i="15"/>
  <c r="C514" i="15"/>
  <c r="C520" i="15"/>
  <c r="C526" i="15"/>
  <c r="C532" i="15"/>
  <c r="C544" i="15"/>
  <c r="C556" i="15"/>
  <c r="C574" i="15"/>
  <c r="C592" i="15"/>
  <c r="C503" i="15"/>
  <c r="C521" i="15"/>
  <c r="C533" i="15"/>
  <c r="C545" i="15"/>
  <c r="C557" i="15"/>
  <c r="C575" i="15"/>
  <c r="C599" i="15"/>
  <c r="C489" i="15"/>
  <c r="C495" i="15"/>
  <c r="C501" i="15"/>
  <c r="C507" i="15"/>
  <c r="C513" i="15"/>
  <c r="C519" i="15"/>
  <c r="C525" i="15"/>
  <c r="C531" i="15"/>
  <c r="C537" i="15"/>
  <c r="C543" i="15"/>
  <c r="C549" i="15"/>
  <c r="C555" i="15"/>
  <c r="C561" i="15"/>
  <c r="C567" i="15"/>
  <c r="C573" i="15"/>
  <c r="C579" i="15"/>
  <c r="C585" i="15"/>
  <c r="C591" i="15"/>
  <c r="C597" i="15"/>
  <c r="C603" i="15"/>
  <c r="C496" i="15"/>
  <c r="C550" i="15"/>
  <c r="C586" i="15"/>
  <c r="C604" i="15"/>
  <c r="C491" i="15"/>
  <c r="C515" i="15"/>
  <c r="C527" i="15"/>
  <c r="C539" i="15"/>
  <c r="C551" i="15"/>
  <c r="C569" i="15"/>
  <c r="C581" i="15"/>
  <c r="C605" i="15"/>
  <c r="C509" i="15"/>
  <c r="C587" i="15"/>
  <c r="C492" i="15"/>
  <c r="C528" i="15"/>
  <c r="C564" i="15"/>
  <c r="C600" i="15"/>
  <c r="C534" i="15"/>
  <c r="C570" i="15"/>
  <c r="C606" i="15"/>
  <c r="C594" i="15"/>
  <c r="C498" i="15"/>
  <c r="C522" i="15"/>
  <c r="C504" i="15"/>
  <c r="C540" i="15"/>
  <c r="C576" i="15"/>
  <c r="C516" i="15"/>
  <c r="C510" i="15"/>
  <c r="C546" i="15"/>
  <c r="C582" i="15"/>
  <c r="C552" i="15"/>
  <c r="C588" i="15"/>
  <c r="C558" i="15"/>
  <c r="C10" i="12"/>
  <c r="C8" i="12"/>
  <c r="C11" i="12"/>
  <c r="C9" i="12"/>
  <c r="D8" i="12"/>
  <c r="E9" i="12"/>
  <c r="E10" i="12"/>
  <c r="D9" i="12"/>
  <c r="D10" i="12"/>
  <c r="E11" i="12"/>
  <c r="D11" i="12"/>
  <c r="E8" i="12"/>
  <c r="G51" i="21"/>
  <c r="I49" i="19"/>
  <c r="G49" i="21"/>
  <c r="I48" i="19"/>
  <c r="G46" i="21"/>
  <c r="G48" i="21"/>
  <c r="G53" i="21"/>
  <c r="H52" i="21"/>
  <c r="I51" i="19"/>
  <c r="G50" i="21"/>
  <c r="I45" i="19"/>
  <c r="I47" i="19"/>
  <c r="I54" i="19"/>
  <c r="I46" i="19"/>
  <c r="I50" i="19"/>
  <c r="G52" i="21"/>
  <c r="G45" i="21"/>
  <c r="I52" i="19"/>
  <c r="I53" i="19"/>
  <c r="G47" i="21"/>
  <c r="I55" i="19" l="1"/>
  <c r="I59" i="19" s="1"/>
  <c r="J4" i="19"/>
  <c r="J57" i="19"/>
  <c r="K2" i="19"/>
  <c r="L2" i="19" s="1"/>
  <c r="J3" i="19"/>
  <c r="J32" i="19" s="1"/>
  <c r="H42" i="19"/>
  <c r="H58" i="19" s="1"/>
  <c r="B498" i="16"/>
  <c r="G55" i="21"/>
  <c r="G59" i="21" s="1"/>
  <c r="H40" i="21"/>
  <c r="H32" i="21"/>
  <c r="H36" i="21"/>
  <c r="H33" i="21"/>
  <c r="H35" i="21"/>
  <c r="H39" i="21"/>
  <c r="H41" i="21"/>
  <c r="H34" i="21"/>
  <c r="H38" i="21"/>
  <c r="H37" i="21"/>
  <c r="G42" i="21"/>
  <c r="G58" i="21" s="1"/>
  <c r="I4" i="21"/>
  <c r="I57" i="21"/>
  <c r="I3" i="21"/>
  <c r="J2" i="21"/>
  <c r="I42" i="19"/>
  <c r="I58" i="19" s="1"/>
  <c r="C13" i="9"/>
  <c r="C12" i="9"/>
  <c r="C11" i="9"/>
  <c r="C10" i="9"/>
  <c r="C9" i="9"/>
  <c r="C8" i="9"/>
  <c r="C7" i="9"/>
  <c r="D558" i="15"/>
  <c r="D582" i="15"/>
  <c r="E516" i="15"/>
  <c r="D504" i="15"/>
  <c r="E594" i="15"/>
  <c r="D534" i="15"/>
  <c r="D528" i="15"/>
  <c r="D509" i="15"/>
  <c r="D569" i="15"/>
  <c r="D527" i="15"/>
  <c r="E604" i="15"/>
  <c r="E496" i="15"/>
  <c r="E591" i="15"/>
  <c r="E573" i="15"/>
  <c r="E555" i="15"/>
  <c r="E537" i="15"/>
  <c r="E519" i="15"/>
  <c r="E501" i="15"/>
  <c r="D599" i="15"/>
  <c r="D545" i="15"/>
  <c r="D503" i="15"/>
  <c r="E556" i="15"/>
  <c r="E526" i="15"/>
  <c r="E508" i="15"/>
  <c r="D602" i="15"/>
  <c r="D584" i="15"/>
  <c r="D566" i="15"/>
  <c r="D548" i="15"/>
  <c r="D530" i="15"/>
  <c r="D512" i="15"/>
  <c r="D494" i="15"/>
  <c r="D563" i="15"/>
  <c r="E580" i="15"/>
  <c r="E538" i="15"/>
  <c r="D601" i="15"/>
  <c r="D583" i="15"/>
  <c r="D565" i="15"/>
  <c r="D547" i="15"/>
  <c r="D529" i="15"/>
  <c r="D511" i="15"/>
  <c r="E493" i="15"/>
  <c r="E558" i="15"/>
  <c r="E582" i="15"/>
  <c r="D516" i="15"/>
  <c r="E504" i="15"/>
  <c r="D594" i="15"/>
  <c r="E534" i="15"/>
  <c r="E528" i="15"/>
  <c r="E509" i="15"/>
  <c r="E569" i="15"/>
  <c r="E527" i="15"/>
  <c r="D604" i="15"/>
  <c r="D496" i="15"/>
  <c r="D555" i="15"/>
  <c r="D537" i="15"/>
  <c r="D519" i="15"/>
  <c r="D501" i="15"/>
  <c r="E599" i="15"/>
  <c r="E545" i="15"/>
  <c r="E503" i="15"/>
  <c r="D508" i="15"/>
  <c r="E602" i="15"/>
  <c r="E548" i="15"/>
  <c r="E512" i="15"/>
  <c r="D580" i="15"/>
  <c r="E583" i="15"/>
  <c r="E529" i="15"/>
  <c r="E546" i="15"/>
  <c r="D522" i="15"/>
  <c r="D492" i="15"/>
  <c r="D515" i="15"/>
  <c r="E603" i="15"/>
  <c r="E549" i="15"/>
  <c r="E495" i="15"/>
  <c r="E592" i="15"/>
  <c r="E490" i="15"/>
  <c r="D542" i="15"/>
  <c r="D488" i="15"/>
  <c r="E502" i="15"/>
  <c r="D559" i="15"/>
  <c r="D505" i="15"/>
  <c r="D546" i="15"/>
  <c r="E606" i="15"/>
  <c r="E605" i="15"/>
  <c r="D586" i="15"/>
  <c r="D567" i="15"/>
  <c r="D513" i="15"/>
  <c r="E533" i="15"/>
  <c r="D520" i="15"/>
  <c r="E578" i="15"/>
  <c r="E524" i="15"/>
  <c r="E497" i="15"/>
  <c r="E595" i="15"/>
  <c r="E541" i="15"/>
  <c r="D596" i="15"/>
  <c r="E522" i="15"/>
  <c r="E560" i="15"/>
  <c r="E487" i="15"/>
  <c r="D552" i="15"/>
  <c r="D510" i="15"/>
  <c r="D540" i="15"/>
  <c r="E498" i="15"/>
  <c r="E570" i="15"/>
  <c r="D564" i="15"/>
  <c r="D587" i="15"/>
  <c r="D581" i="15"/>
  <c r="D539" i="15"/>
  <c r="D491" i="15"/>
  <c r="E550" i="15"/>
  <c r="E597" i="15"/>
  <c r="E579" i="15"/>
  <c r="E561" i="15"/>
  <c r="E543" i="15"/>
  <c r="E525" i="15"/>
  <c r="E507" i="15"/>
  <c r="E489" i="15"/>
  <c r="D557" i="15"/>
  <c r="D521" i="15"/>
  <c r="E574" i="15"/>
  <c r="E532" i="15"/>
  <c r="E514" i="15"/>
  <c r="D608" i="15"/>
  <c r="D590" i="15"/>
  <c r="D572" i="15"/>
  <c r="D554" i="15"/>
  <c r="D536" i="15"/>
  <c r="D518" i="15"/>
  <c r="D500" i="15"/>
  <c r="D593" i="15"/>
  <c r="E598" i="15"/>
  <c r="E562" i="15"/>
  <c r="D607" i="15"/>
  <c r="D589" i="15"/>
  <c r="D571" i="15"/>
  <c r="D553" i="15"/>
  <c r="D535" i="15"/>
  <c r="E517" i="15"/>
  <c r="E499" i="15"/>
  <c r="D573" i="15"/>
  <c r="D526" i="15"/>
  <c r="E566" i="15"/>
  <c r="E494" i="15"/>
  <c r="D538" i="15"/>
  <c r="E565" i="15"/>
  <c r="E511" i="15"/>
  <c r="D588" i="15"/>
  <c r="D600" i="15"/>
  <c r="D551" i="15"/>
  <c r="E585" i="15"/>
  <c r="E531" i="15"/>
  <c r="D533" i="15"/>
  <c r="E520" i="15"/>
  <c r="D560" i="15"/>
  <c r="D506" i="15"/>
  <c r="E568" i="15"/>
  <c r="D577" i="15"/>
  <c r="D523" i="15"/>
  <c r="E588" i="15"/>
  <c r="E492" i="15"/>
  <c r="E515" i="15"/>
  <c r="D585" i="15"/>
  <c r="D531" i="15"/>
  <c r="E575" i="15"/>
  <c r="D544" i="15"/>
  <c r="E596" i="15"/>
  <c r="E506" i="15"/>
  <c r="D568" i="15"/>
  <c r="E577" i="15"/>
  <c r="E523" i="15"/>
  <c r="E552" i="15"/>
  <c r="E510" i="15"/>
  <c r="E540" i="15"/>
  <c r="D498" i="15"/>
  <c r="D570" i="15"/>
  <c r="E564" i="15"/>
  <c r="E587" i="15"/>
  <c r="E581" i="15"/>
  <c r="E539" i="15"/>
  <c r="E491" i="15"/>
  <c r="D550" i="15"/>
  <c r="D597" i="15"/>
  <c r="D579" i="15"/>
  <c r="D561" i="15"/>
  <c r="D543" i="15"/>
  <c r="D525" i="15"/>
  <c r="D507" i="15"/>
  <c r="D489" i="15"/>
  <c r="E557" i="15"/>
  <c r="E521" i="15"/>
  <c r="D574" i="15"/>
  <c r="D532" i="15"/>
  <c r="D514" i="15"/>
  <c r="E608" i="15"/>
  <c r="E590" i="15"/>
  <c r="E572" i="15"/>
  <c r="E554" i="15"/>
  <c r="E536" i="15"/>
  <c r="E518" i="15"/>
  <c r="E500" i="15"/>
  <c r="E593" i="15"/>
  <c r="D598" i="15"/>
  <c r="D562" i="15"/>
  <c r="E607" i="15"/>
  <c r="E589" i="15"/>
  <c r="E571" i="15"/>
  <c r="E553" i="15"/>
  <c r="E535" i="15"/>
  <c r="D517" i="15"/>
  <c r="D499" i="15"/>
  <c r="D591" i="15"/>
  <c r="D556" i="15"/>
  <c r="E584" i="15"/>
  <c r="E530" i="15"/>
  <c r="E563" i="15"/>
  <c r="E601" i="15"/>
  <c r="E547" i="15"/>
  <c r="D493" i="15"/>
  <c r="D576" i="15"/>
  <c r="D606" i="15"/>
  <c r="D605" i="15"/>
  <c r="E586" i="15"/>
  <c r="E567" i="15"/>
  <c r="E513" i="15"/>
  <c r="D575" i="15"/>
  <c r="E544" i="15"/>
  <c r="D578" i="15"/>
  <c r="D524" i="15"/>
  <c r="D497" i="15"/>
  <c r="D595" i="15"/>
  <c r="D541" i="15"/>
  <c r="D487" i="15"/>
  <c r="E576" i="15"/>
  <c r="E600" i="15"/>
  <c r="E551" i="15"/>
  <c r="D603" i="15"/>
  <c r="D549" i="15"/>
  <c r="D495" i="15"/>
  <c r="D592" i="15"/>
  <c r="D490" i="15"/>
  <c r="E542" i="15"/>
  <c r="E488" i="15"/>
  <c r="D502" i="15"/>
  <c r="E559" i="15"/>
  <c r="E505" i="15"/>
  <c r="H54" i="21"/>
  <c r="H45" i="21"/>
  <c r="H50" i="21"/>
  <c r="H47" i="21"/>
  <c r="H51" i="21"/>
  <c r="H46" i="21"/>
  <c r="H48" i="21"/>
  <c r="H53" i="21"/>
  <c r="H49" i="21"/>
  <c r="J45" i="19"/>
  <c r="J49" i="19"/>
  <c r="J53" i="19"/>
  <c r="J48" i="19"/>
  <c r="J52" i="19"/>
  <c r="J47" i="19"/>
  <c r="J51" i="19"/>
  <c r="J54" i="19"/>
  <c r="J46" i="19"/>
  <c r="J50" i="19"/>
  <c r="I51" i="21"/>
  <c r="I46" i="21"/>
  <c r="I52" i="21"/>
  <c r="I53" i="21"/>
  <c r="K57" i="19" l="1"/>
  <c r="J38" i="19"/>
  <c r="J55" i="19"/>
  <c r="J59" i="19" s="1"/>
  <c r="J39" i="19"/>
  <c r="J34" i="19"/>
  <c r="J35" i="19"/>
  <c r="J33" i="19"/>
  <c r="J36" i="19"/>
  <c r="J37" i="19"/>
  <c r="J40" i="19"/>
  <c r="L4" i="19"/>
  <c r="J41" i="19"/>
  <c r="K4" i="19"/>
  <c r="K3" i="19"/>
  <c r="K41" i="19" s="1"/>
  <c r="B500" i="16"/>
  <c r="B499" i="16"/>
  <c r="H55" i="21"/>
  <c r="H59" i="21" s="1"/>
  <c r="I34" i="21"/>
  <c r="I39" i="21"/>
  <c r="I40" i="21"/>
  <c r="I35" i="21"/>
  <c r="I36" i="21"/>
  <c r="I41" i="21"/>
  <c r="I32" i="21"/>
  <c r="I37" i="21"/>
  <c r="I33" i="21"/>
  <c r="I38" i="21"/>
  <c r="J4" i="21"/>
  <c r="K2" i="21"/>
  <c r="J3" i="21"/>
  <c r="J57" i="21"/>
  <c r="K40" i="19"/>
  <c r="K39" i="19"/>
  <c r="K38" i="19"/>
  <c r="K37" i="19"/>
  <c r="K33" i="19"/>
  <c r="K32" i="19"/>
  <c r="H42" i="21"/>
  <c r="H58" i="21" s="1"/>
  <c r="L57" i="19"/>
  <c r="L3" i="19"/>
  <c r="M2" i="19"/>
  <c r="I45" i="21"/>
  <c r="L52" i="19"/>
  <c r="K52" i="19"/>
  <c r="I54" i="21"/>
  <c r="K47" i="19"/>
  <c r="L45" i="19"/>
  <c r="I49" i="21"/>
  <c r="J45" i="21"/>
  <c r="K48" i="19"/>
  <c r="L46" i="19"/>
  <c r="K46" i="19"/>
  <c r="I48" i="21"/>
  <c r="K49" i="19"/>
  <c r="I50" i="21"/>
  <c r="L50" i="19"/>
  <c r="K50" i="19"/>
  <c r="I47" i="21"/>
  <c r="L53" i="19"/>
  <c r="K53" i="19"/>
  <c r="L51" i="19"/>
  <c r="J50" i="21"/>
  <c r="L54" i="19"/>
  <c r="K54" i="19"/>
  <c r="J53" i="21"/>
  <c r="K45" i="19"/>
  <c r="K51" i="19"/>
  <c r="J54" i="21"/>
  <c r="K34" i="19" l="1"/>
  <c r="K36" i="19"/>
  <c r="K35" i="19"/>
  <c r="K42" i="19" s="1"/>
  <c r="K58" i="19" s="1"/>
  <c r="K55" i="19"/>
  <c r="K59" i="19" s="1"/>
  <c r="M4" i="19"/>
  <c r="J42" i="19"/>
  <c r="J58" i="19" s="1"/>
  <c r="B501" i="16"/>
  <c r="I42" i="21"/>
  <c r="I58" i="21" s="1"/>
  <c r="I55" i="21"/>
  <c r="I59" i="21" s="1"/>
  <c r="L41" i="19"/>
  <c r="L40" i="19"/>
  <c r="L39" i="19"/>
  <c r="L38" i="19"/>
  <c r="L37" i="19"/>
  <c r="L36" i="19"/>
  <c r="L35" i="19"/>
  <c r="L34" i="19"/>
  <c r="L33" i="19"/>
  <c r="L32" i="19"/>
  <c r="K4" i="21"/>
  <c r="K3" i="21"/>
  <c r="K57" i="21"/>
  <c r="L2" i="21"/>
  <c r="J41" i="21"/>
  <c r="J39" i="21"/>
  <c r="J36" i="21"/>
  <c r="J38" i="21"/>
  <c r="J37" i="21"/>
  <c r="J33" i="21"/>
  <c r="J32" i="21"/>
  <c r="J35" i="21"/>
  <c r="J34" i="21"/>
  <c r="J40" i="21"/>
  <c r="N2" i="19"/>
  <c r="M57" i="19"/>
  <c r="M3" i="19"/>
  <c r="L47" i="19"/>
  <c r="L49" i="19"/>
  <c r="L48" i="19"/>
  <c r="M47" i="19"/>
  <c r="K49" i="21"/>
  <c r="M46" i="19"/>
  <c r="K47" i="21"/>
  <c r="K51" i="21"/>
  <c r="J46" i="21"/>
  <c r="K52" i="21"/>
  <c r="J48" i="21"/>
  <c r="J47" i="21"/>
  <c r="K54" i="21"/>
  <c r="M48" i="19"/>
  <c r="J51" i="21"/>
  <c r="K45" i="21"/>
  <c r="M54" i="19"/>
  <c r="J52" i="21"/>
  <c r="M53" i="19"/>
  <c r="K53" i="21"/>
  <c r="M52" i="19"/>
  <c r="K50" i="21"/>
  <c r="M51" i="19"/>
  <c r="K48" i="21"/>
  <c r="M50" i="19"/>
  <c r="K46" i="21"/>
  <c r="M49" i="19"/>
  <c r="J49" i="21"/>
  <c r="L55" i="19" l="1"/>
  <c r="L59" i="19" s="1"/>
  <c r="M55" i="19"/>
  <c r="M59" i="19" s="1"/>
  <c r="N4" i="19"/>
  <c r="B502" i="16"/>
  <c r="B503" i="16" s="1"/>
  <c r="B504" i="16" s="1"/>
  <c r="B505" i="16" s="1"/>
  <c r="B506" i="16" s="1"/>
  <c r="B507" i="16" s="1"/>
  <c r="B508" i="16" s="1"/>
  <c r="B509" i="16" s="1"/>
  <c r="B510" i="16" s="1"/>
  <c r="B511" i="16" s="1"/>
  <c r="B512" i="16" s="1"/>
  <c r="B513" i="16" s="1"/>
  <c r="B514" i="16" s="1"/>
  <c r="B515" i="16" s="1"/>
  <c r="B516" i="16" s="1"/>
  <c r="B517" i="16" s="1"/>
  <c r="K55" i="21"/>
  <c r="K59" i="21" s="1"/>
  <c r="J55" i="21"/>
  <c r="J59" i="21" s="1"/>
  <c r="J42" i="21"/>
  <c r="J58" i="21" s="1"/>
  <c r="L42" i="19"/>
  <c r="L58" i="19" s="1"/>
  <c r="M41" i="19"/>
  <c r="M40" i="19"/>
  <c r="M39" i="19"/>
  <c r="M38" i="19"/>
  <c r="M37" i="19"/>
  <c r="M36" i="19"/>
  <c r="M35" i="19"/>
  <c r="M34" i="19"/>
  <c r="M33" i="19"/>
  <c r="M32" i="19"/>
  <c r="L4" i="21"/>
  <c r="M2" i="21"/>
  <c r="L3" i="21"/>
  <c r="L57" i="21"/>
  <c r="K32" i="21"/>
  <c r="K36" i="21"/>
  <c r="K38" i="21"/>
  <c r="K39" i="21"/>
  <c r="K34" i="21"/>
  <c r="K37" i="21"/>
  <c r="K33" i="21"/>
  <c r="K35" i="21"/>
  <c r="K40" i="21"/>
  <c r="K41" i="21"/>
  <c r="N3" i="19"/>
  <c r="O2" i="19"/>
  <c r="N57" i="19"/>
  <c r="N54" i="19"/>
  <c r="N53" i="19"/>
  <c r="N52" i="19"/>
  <c r="N51" i="19"/>
  <c r="N50" i="19"/>
  <c r="N49" i="19"/>
  <c r="N48" i="19"/>
  <c r="N47" i="19"/>
  <c r="N46" i="19"/>
  <c r="N45" i="19"/>
  <c r="L46" i="21"/>
  <c r="N55" i="19" l="1"/>
  <c r="N59" i="19" s="1"/>
  <c r="O4" i="19"/>
  <c r="M42" i="19"/>
  <c r="M58" i="19" s="1"/>
  <c r="M4" i="21"/>
  <c r="N2" i="21"/>
  <c r="M3" i="21"/>
  <c r="M57" i="21"/>
  <c r="N41" i="19"/>
  <c r="N40" i="19"/>
  <c r="N39" i="19"/>
  <c r="N38" i="19"/>
  <c r="N37" i="19"/>
  <c r="N36" i="19"/>
  <c r="N35" i="19"/>
  <c r="N34" i="19"/>
  <c r="N33" i="19"/>
  <c r="N32" i="19"/>
  <c r="K42" i="21"/>
  <c r="K58" i="21" s="1"/>
  <c r="L39" i="21"/>
  <c r="L32" i="21"/>
  <c r="L34" i="21"/>
  <c r="L38" i="21"/>
  <c r="L40" i="21"/>
  <c r="L35" i="21"/>
  <c r="L37" i="21"/>
  <c r="L41" i="21"/>
  <c r="L33" i="21"/>
  <c r="L36" i="21"/>
  <c r="O3" i="19"/>
  <c r="P2" i="19"/>
  <c r="O57" i="19"/>
  <c r="O54" i="19"/>
  <c r="L51" i="21"/>
  <c r="M50" i="21"/>
  <c r="L52" i="21"/>
  <c r="O51" i="19"/>
  <c r="L54" i="21"/>
  <c r="L48" i="21"/>
  <c r="O50" i="19"/>
  <c r="L53" i="21"/>
  <c r="O49" i="19"/>
  <c r="L45" i="21"/>
  <c r="O48" i="19"/>
  <c r="L50" i="21"/>
  <c r="O47" i="19"/>
  <c r="O46" i="19"/>
  <c r="L49" i="21"/>
  <c r="O45" i="19"/>
  <c r="M51" i="21"/>
  <c r="M45" i="21"/>
  <c r="O53" i="19"/>
  <c r="L47" i="21"/>
  <c r="O52" i="19"/>
  <c r="M49" i="21"/>
  <c r="O55" i="19" l="1"/>
  <c r="O59" i="19" s="1"/>
  <c r="P4" i="19"/>
  <c r="L55" i="21"/>
  <c r="L59" i="21" s="1"/>
  <c r="O41" i="19"/>
  <c r="O40" i="19"/>
  <c r="O39" i="19"/>
  <c r="O38" i="19"/>
  <c r="O37" i="19"/>
  <c r="O36" i="19"/>
  <c r="O35" i="19"/>
  <c r="O34" i="19"/>
  <c r="O33" i="19"/>
  <c r="O32" i="19"/>
  <c r="L42" i="21"/>
  <c r="L58" i="21" s="1"/>
  <c r="N42" i="19"/>
  <c r="N58" i="19" s="1"/>
  <c r="N4" i="21"/>
  <c r="N3" i="21"/>
  <c r="O2" i="21"/>
  <c r="N57" i="21"/>
  <c r="M36" i="21"/>
  <c r="M40" i="21"/>
  <c r="M38" i="21"/>
  <c r="M33" i="21"/>
  <c r="M37" i="21"/>
  <c r="M39" i="21"/>
  <c r="M32" i="21"/>
  <c r="M35" i="21"/>
  <c r="M41" i="21"/>
  <c r="M34" i="21"/>
  <c r="P3" i="19"/>
  <c r="Q2" i="19"/>
  <c r="P57" i="19"/>
  <c r="P47" i="19"/>
  <c r="M53" i="21"/>
  <c r="P46" i="19"/>
  <c r="M52" i="21"/>
  <c r="P45" i="19"/>
  <c r="M47" i="21"/>
  <c r="N50" i="21"/>
  <c r="N54" i="21"/>
  <c r="P48" i="19"/>
  <c r="N47" i="21"/>
  <c r="M46" i="21"/>
  <c r="P54" i="19"/>
  <c r="N49" i="21"/>
  <c r="P53" i="19"/>
  <c r="M54" i="21"/>
  <c r="P52" i="19"/>
  <c r="N51" i="21"/>
  <c r="P51" i="19"/>
  <c r="N46" i="21"/>
  <c r="P50" i="19"/>
  <c r="M48" i="21"/>
  <c r="P49" i="19"/>
  <c r="N45" i="21"/>
  <c r="N48" i="21"/>
  <c r="P55" i="19" l="1"/>
  <c r="P59" i="19" s="1"/>
  <c r="Q4" i="19"/>
  <c r="M55" i="21"/>
  <c r="M59" i="21" s="1"/>
  <c r="P41" i="19"/>
  <c r="P40" i="19"/>
  <c r="P39" i="19"/>
  <c r="P38" i="19"/>
  <c r="P37" i="19"/>
  <c r="P36" i="19"/>
  <c r="P35" i="19"/>
  <c r="P32" i="19"/>
  <c r="P33" i="19"/>
  <c r="P34" i="19"/>
  <c r="M42" i="21"/>
  <c r="M58" i="21" s="1"/>
  <c r="O42" i="19"/>
  <c r="O58" i="19" s="1"/>
  <c r="O4" i="21"/>
  <c r="P2" i="21"/>
  <c r="O57" i="21"/>
  <c r="O3" i="21"/>
  <c r="N37" i="21"/>
  <c r="N36" i="21"/>
  <c r="N32" i="21"/>
  <c r="N38" i="21"/>
  <c r="N35" i="21"/>
  <c r="N33" i="21"/>
  <c r="N41" i="21"/>
  <c r="N40" i="21"/>
  <c r="N34" i="21"/>
  <c r="N39" i="21"/>
  <c r="Q3" i="19"/>
  <c r="R2" i="19"/>
  <c r="Q57" i="19"/>
  <c r="Q47" i="19"/>
  <c r="Q54" i="19"/>
  <c r="Q53" i="19"/>
  <c r="Q51" i="19"/>
  <c r="Q50" i="19"/>
  <c r="Q48" i="19"/>
  <c r="Q45" i="19"/>
  <c r="Q46" i="19"/>
  <c r="Q52" i="19"/>
  <c r="Q49" i="19"/>
  <c r="N52" i="21"/>
  <c r="N53" i="21"/>
  <c r="Q55" i="19" l="1"/>
  <c r="Q59" i="19" s="1"/>
  <c r="C36" i="19"/>
  <c r="R4" i="19"/>
  <c r="C39" i="19"/>
  <c r="C33" i="19"/>
  <c r="C32" i="19"/>
  <c r="C35" i="19"/>
  <c r="C37" i="19"/>
  <c r="C38" i="19"/>
  <c r="C40" i="19"/>
  <c r="C41" i="19"/>
  <c r="C34" i="19"/>
  <c r="P42" i="19"/>
  <c r="P58" i="19" s="1"/>
  <c r="N55" i="21"/>
  <c r="N59" i="21" s="1"/>
  <c r="P4" i="21"/>
  <c r="P3" i="21"/>
  <c r="P57" i="21"/>
  <c r="Q2" i="21"/>
  <c r="O32" i="21"/>
  <c r="O38" i="21"/>
  <c r="O37" i="21"/>
  <c r="O41" i="21"/>
  <c r="O34" i="21"/>
  <c r="O33" i="21"/>
  <c r="O40" i="21"/>
  <c r="O39" i="21"/>
  <c r="O36" i="21"/>
  <c r="O35" i="21"/>
  <c r="N42" i="21"/>
  <c r="N58" i="21" s="1"/>
  <c r="R57" i="19"/>
  <c r="R3" i="19"/>
  <c r="S2" i="19"/>
  <c r="O47" i="21"/>
  <c r="R48" i="19"/>
  <c r="R52" i="19"/>
  <c r="R47" i="19"/>
  <c r="R51" i="19"/>
  <c r="R46" i="19"/>
  <c r="R50" i="19"/>
  <c r="R54" i="19"/>
  <c r="R49" i="19"/>
  <c r="R45" i="19"/>
  <c r="R53" i="19"/>
  <c r="O52" i="21"/>
  <c r="P53" i="21"/>
  <c r="O48" i="21"/>
  <c r="P47" i="21"/>
  <c r="P45" i="21"/>
  <c r="O54" i="21"/>
  <c r="O53" i="21"/>
  <c r="O46" i="21"/>
  <c r="P52" i="21"/>
  <c r="O49" i="21"/>
  <c r="P49" i="21"/>
  <c r="O45" i="21"/>
  <c r="O51" i="21"/>
  <c r="O50" i="21"/>
  <c r="P54" i="21"/>
  <c r="R55" i="19" l="1"/>
  <c r="R59" i="19" s="1"/>
  <c r="S4" i="19"/>
  <c r="C42" i="19"/>
  <c r="O55" i="21"/>
  <c r="O59" i="21" s="1"/>
  <c r="O42" i="21"/>
  <c r="O58" i="21" s="1"/>
  <c r="P33" i="21"/>
  <c r="C33" i="21" s="1"/>
  <c r="P40" i="21"/>
  <c r="C40" i="21" s="1"/>
  <c r="P39" i="21"/>
  <c r="C39" i="21" s="1"/>
  <c r="P32" i="21"/>
  <c r="C32" i="21" s="1"/>
  <c r="P35" i="21"/>
  <c r="C35" i="21" s="1"/>
  <c r="P38" i="21"/>
  <c r="C38" i="21" s="1"/>
  <c r="P41" i="21"/>
  <c r="C41" i="21" s="1"/>
  <c r="P34" i="21"/>
  <c r="C34" i="21" s="1"/>
  <c r="P36" i="21"/>
  <c r="C36" i="21" s="1"/>
  <c r="P37" i="21"/>
  <c r="C37" i="21" s="1"/>
  <c r="Q4" i="21"/>
  <c r="Q3" i="21"/>
  <c r="R2" i="21"/>
  <c r="Q57" i="21"/>
  <c r="T2" i="19"/>
  <c r="S57" i="19"/>
  <c r="S3" i="19"/>
  <c r="P46" i="21"/>
  <c r="S48" i="19"/>
  <c r="S52" i="19"/>
  <c r="S47" i="19"/>
  <c r="S51" i="19"/>
  <c r="S46" i="19"/>
  <c r="S50" i="19"/>
  <c r="S49" i="19"/>
  <c r="S45" i="19"/>
  <c r="S53" i="19"/>
  <c r="S54" i="19"/>
  <c r="P50" i="21"/>
  <c r="P51" i="21"/>
  <c r="P48" i="21"/>
  <c r="S55" i="19" l="1"/>
  <c r="S59" i="19" s="1"/>
  <c r="T4" i="19"/>
  <c r="P55" i="21"/>
  <c r="P59" i="21" s="1"/>
  <c r="C42" i="21"/>
  <c r="P42" i="21"/>
  <c r="P58" i="21" s="1"/>
  <c r="R4" i="21"/>
  <c r="R3" i="21"/>
  <c r="R57" i="21"/>
  <c r="S2" i="21"/>
  <c r="T3" i="19"/>
  <c r="U2" i="19"/>
  <c r="T57" i="19"/>
  <c r="Q45" i="21"/>
  <c r="Q51" i="21"/>
  <c r="T45" i="19"/>
  <c r="T49" i="19"/>
  <c r="T53" i="19"/>
  <c r="T48" i="19"/>
  <c r="T47" i="19"/>
  <c r="T51" i="19"/>
  <c r="T52" i="19"/>
  <c r="T54" i="19"/>
  <c r="T46" i="19"/>
  <c r="T50" i="19"/>
  <c r="Q46" i="21"/>
  <c r="R50" i="21"/>
  <c r="Q50" i="21"/>
  <c r="Q54" i="21"/>
  <c r="Q48" i="21"/>
  <c r="R45" i="21"/>
  <c r="R47" i="21"/>
  <c r="R46" i="21"/>
  <c r="Q49" i="21"/>
  <c r="Q47" i="21"/>
  <c r="R52" i="21"/>
  <c r="R51" i="21"/>
  <c r="Q52" i="21"/>
  <c r="Q53" i="21"/>
  <c r="R54" i="21"/>
  <c r="T55" i="19" l="1"/>
  <c r="T59" i="19" s="1"/>
  <c r="U4" i="19"/>
  <c r="Q55" i="21"/>
  <c r="Q59" i="21" s="1"/>
  <c r="S4" i="21"/>
  <c r="T2" i="21"/>
  <c r="S57" i="21"/>
  <c r="S3" i="21"/>
  <c r="U3" i="19"/>
  <c r="V2" i="19"/>
  <c r="U57" i="19"/>
  <c r="U45" i="19"/>
  <c r="U49" i="19"/>
  <c r="U53" i="19"/>
  <c r="U48" i="19"/>
  <c r="U52" i="19"/>
  <c r="U47" i="19"/>
  <c r="U51" i="19"/>
  <c r="U50" i="19"/>
  <c r="U46" i="19"/>
  <c r="U54" i="19"/>
  <c r="R49" i="21"/>
  <c r="R53" i="21"/>
  <c r="R48" i="21"/>
  <c r="S49" i="21"/>
  <c r="U55" i="19" l="1"/>
  <c r="U59" i="19" s="1"/>
  <c r="V4" i="19"/>
  <c r="R55" i="21"/>
  <c r="R59" i="21" s="1"/>
  <c r="T4" i="21"/>
  <c r="T3" i="21"/>
  <c r="U2" i="21"/>
  <c r="T57" i="21"/>
  <c r="V3" i="19"/>
  <c r="W2" i="19"/>
  <c r="V57" i="19"/>
  <c r="S51" i="21"/>
  <c r="S54" i="21"/>
  <c r="S50" i="21"/>
  <c r="V45" i="19"/>
  <c r="V49" i="19"/>
  <c r="V53" i="19"/>
  <c r="V48" i="19"/>
  <c r="V52" i="19"/>
  <c r="V47" i="19"/>
  <c r="V50" i="19"/>
  <c r="V51" i="19"/>
  <c r="V54" i="19"/>
  <c r="V46" i="19"/>
  <c r="S45" i="21"/>
  <c r="S53" i="21"/>
  <c r="S46" i="21"/>
  <c r="S52" i="21"/>
  <c r="T51" i="21"/>
  <c r="S48" i="21"/>
  <c r="S47" i="21"/>
  <c r="T45" i="21"/>
  <c r="V55" i="19" l="1"/>
  <c r="V59" i="19" s="1"/>
  <c r="W4" i="19"/>
  <c r="S55" i="21"/>
  <c r="S59" i="21" s="1"/>
  <c r="U4" i="21"/>
  <c r="U3" i="21"/>
  <c r="V2" i="21"/>
  <c r="U57" i="21"/>
  <c r="W3" i="19"/>
  <c r="X2" i="19"/>
  <c r="W57" i="19"/>
  <c r="T50" i="21"/>
  <c r="W46" i="19"/>
  <c r="W50" i="19"/>
  <c r="W54" i="19"/>
  <c r="W45" i="19"/>
  <c r="W48" i="19"/>
  <c r="W52" i="19"/>
  <c r="W51" i="19"/>
  <c r="W49" i="19"/>
  <c r="W53" i="19"/>
  <c r="W47" i="19"/>
  <c r="U49" i="21"/>
  <c r="T47" i="21"/>
  <c r="T53" i="21"/>
  <c r="U52" i="21"/>
  <c r="T46" i="21"/>
  <c r="T54" i="21"/>
  <c r="U48" i="21"/>
  <c r="U53" i="21"/>
  <c r="T52" i="21"/>
  <c r="U47" i="21"/>
  <c r="T48" i="21"/>
  <c r="T49" i="21"/>
  <c r="U51" i="21"/>
  <c r="W55" i="19" l="1"/>
  <c r="W59" i="19" s="1"/>
  <c r="X4" i="19"/>
  <c r="T55" i="21"/>
  <c r="T59" i="21" s="1"/>
  <c r="V4" i="21"/>
  <c r="V3" i="21"/>
  <c r="W2" i="21"/>
  <c r="V57" i="21"/>
  <c r="X57" i="19"/>
  <c r="X3" i="19"/>
  <c r="Y2" i="19"/>
  <c r="U50" i="21"/>
  <c r="X46" i="19"/>
  <c r="X50" i="19"/>
  <c r="X54" i="19"/>
  <c r="X45" i="19"/>
  <c r="X49" i="19"/>
  <c r="X53" i="19"/>
  <c r="X48" i="19"/>
  <c r="X52" i="19"/>
  <c r="X51" i="19"/>
  <c r="X47" i="19"/>
  <c r="U45" i="21"/>
  <c r="U46" i="21"/>
  <c r="U54" i="21"/>
  <c r="V46" i="21"/>
  <c r="X55" i="19" l="1"/>
  <c r="X59" i="19" s="1"/>
  <c r="Y4" i="19"/>
  <c r="U55" i="21"/>
  <c r="U59" i="21" s="1"/>
  <c r="W4" i="21"/>
  <c r="X2" i="21"/>
  <c r="W3" i="21"/>
  <c r="W57" i="21"/>
  <c r="Z2" i="19"/>
  <c r="Y3" i="19"/>
  <c r="V50" i="21"/>
  <c r="Y46" i="19"/>
  <c r="Y50" i="19"/>
  <c r="Y54" i="19"/>
  <c r="Y45" i="19"/>
  <c r="Y49" i="19"/>
  <c r="Y53" i="19"/>
  <c r="Y48" i="19"/>
  <c r="Y51" i="19"/>
  <c r="Y52" i="19"/>
  <c r="Y47" i="19"/>
  <c r="W47" i="21"/>
  <c r="W49" i="21"/>
  <c r="W51" i="21"/>
  <c r="V45" i="21"/>
  <c r="V52" i="21"/>
  <c r="V51" i="21"/>
  <c r="V53" i="21"/>
  <c r="W50" i="21"/>
  <c r="V47" i="21"/>
  <c r="V49" i="21"/>
  <c r="V54" i="21"/>
  <c r="V48" i="21"/>
  <c r="W46" i="21"/>
  <c r="Y55" i="19" l="1"/>
  <c r="Z4" i="19"/>
  <c r="V55" i="21"/>
  <c r="V59" i="21" s="1"/>
  <c r="X4" i="21"/>
  <c r="X3" i="21"/>
  <c r="Y2" i="21"/>
  <c r="X57" i="21"/>
  <c r="Z3" i="19"/>
  <c r="AA2" i="19"/>
  <c r="Z47" i="19"/>
  <c r="Z51" i="19"/>
  <c r="Z46" i="19"/>
  <c r="Z45" i="19"/>
  <c r="Z49" i="19"/>
  <c r="Z53" i="19"/>
  <c r="Z50" i="19"/>
  <c r="Z48" i="19"/>
  <c r="Z52" i="19"/>
  <c r="Z54" i="19"/>
  <c r="W54" i="21"/>
  <c r="W53" i="21"/>
  <c r="W52" i="21"/>
  <c r="W45" i="21"/>
  <c r="X53" i="21"/>
  <c r="W48" i="21"/>
  <c r="X46" i="21"/>
  <c r="X47" i="21"/>
  <c r="Z55" i="19" l="1"/>
  <c r="AA4" i="19"/>
  <c r="W55" i="21"/>
  <c r="W59" i="21" s="1"/>
  <c r="Y4" i="21"/>
  <c r="Z2" i="21"/>
  <c r="Y3" i="21"/>
  <c r="AA3" i="19"/>
  <c r="AB2" i="19"/>
  <c r="X45" i="21"/>
  <c r="Y48" i="21"/>
  <c r="Y46" i="21"/>
  <c r="Y50" i="21"/>
  <c r="X49" i="21"/>
  <c r="Y45" i="21"/>
  <c r="X51" i="21"/>
  <c r="X48" i="21"/>
  <c r="Y52" i="21"/>
  <c r="AA47" i="19"/>
  <c r="AA51" i="19"/>
  <c r="AA46" i="19"/>
  <c r="AA50" i="19"/>
  <c r="AA54" i="19"/>
  <c r="AA45" i="19"/>
  <c r="AA49" i="19"/>
  <c r="AA53" i="19"/>
  <c r="AA48" i="19"/>
  <c r="AA52" i="19"/>
  <c r="Y54" i="21"/>
  <c r="Y51" i="21"/>
  <c r="Y53" i="21"/>
  <c r="X50" i="21"/>
  <c r="X54" i="21"/>
  <c r="X52" i="21"/>
  <c r="AA55" i="19" l="1"/>
  <c r="AB4" i="19"/>
  <c r="X55" i="21"/>
  <c r="X59" i="21" s="1"/>
  <c r="Z4" i="21"/>
  <c r="Z3" i="21"/>
  <c r="AA2" i="21"/>
  <c r="AB3" i="19"/>
  <c r="AC2" i="19"/>
  <c r="AB47" i="19"/>
  <c r="AB51" i="19"/>
  <c r="AB46" i="19"/>
  <c r="AB50" i="19"/>
  <c r="AB54" i="19"/>
  <c r="AB45" i="19"/>
  <c r="AB49" i="19"/>
  <c r="AB48" i="19"/>
  <c r="AB52" i="19"/>
  <c r="AB53" i="19"/>
  <c r="Y47" i="21"/>
  <c r="Y49" i="21"/>
  <c r="AB55" i="19" l="1"/>
  <c r="AC4" i="19"/>
  <c r="Y55" i="21"/>
  <c r="AA4" i="21"/>
  <c r="AA3" i="21"/>
  <c r="AB2" i="21"/>
  <c r="AC3" i="19"/>
  <c r="AD2" i="19"/>
  <c r="Z46" i="21"/>
  <c r="AC48" i="19"/>
  <c r="AC52" i="19"/>
  <c r="AC47" i="19"/>
  <c r="AC46" i="19"/>
  <c r="AC50" i="19"/>
  <c r="AC54" i="19"/>
  <c r="AC45" i="19"/>
  <c r="AC49" i="19"/>
  <c r="AC51" i="19"/>
  <c r="AC53" i="19"/>
  <c r="Z54" i="21"/>
  <c r="Z45" i="21"/>
  <c r="Z48" i="21"/>
  <c r="Z49" i="21"/>
  <c r="Z50" i="21"/>
  <c r="Z47" i="21"/>
  <c r="Z51" i="21"/>
  <c r="Z52" i="21"/>
  <c r="Z53" i="21"/>
  <c r="AA53" i="21"/>
  <c r="AC55" i="19" l="1"/>
  <c r="AD4" i="19"/>
  <c r="Z55" i="21"/>
  <c r="AB4" i="21"/>
  <c r="AB3" i="21"/>
  <c r="AC2" i="21"/>
  <c r="AD3" i="19"/>
  <c r="AE2" i="19"/>
  <c r="AA50" i="21"/>
  <c r="AA54" i="21"/>
  <c r="AD48" i="19"/>
  <c r="AD52" i="19"/>
  <c r="AD47" i="19"/>
  <c r="AD51" i="19"/>
  <c r="AD46" i="19"/>
  <c r="AD50" i="19"/>
  <c r="AD54" i="19"/>
  <c r="AD45" i="19"/>
  <c r="AD49" i="19"/>
  <c r="AD53" i="19"/>
  <c r="AB46" i="21"/>
  <c r="AB48" i="21"/>
  <c r="AA51" i="21"/>
  <c r="AA46" i="21"/>
  <c r="AA52" i="21"/>
  <c r="AA48" i="21"/>
  <c r="AA47" i="21"/>
  <c r="AA45" i="21"/>
  <c r="AA49" i="21"/>
  <c r="AB52" i="21"/>
  <c r="AB53" i="21"/>
  <c r="AB51" i="21"/>
  <c r="AD55" i="19" l="1"/>
  <c r="AE4" i="19"/>
  <c r="AA55" i="21"/>
  <c r="AC4" i="21"/>
  <c r="AD2" i="21"/>
  <c r="AC3" i="21"/>
  <c r="AF2" i="19"/>
  <c r="AE3" i="19"/>
  <c r="AE48" i="19"/>
  <c r="AE52" i="19"/>
  <c r="AE47" i="19"/>
  <c r="AE51" i="19"/>
  <c r="AE46" i="19"/>
  <c r="AE50" i="19"/>
  <c r="AE45" i="19"/>
  <c r="AE49" i="19"/>
  <c r="AE53" i="19"/>
  <c r="AE54" i="19"/>
  <c r="AB54" i="21"/>
  <c r="AB45" i="21"/>
  <c r="AC48" i="21"/>
  <c r="AB50" i="21"/>
  <c r="AC47" i="21"/>
  <c r="AB47" i="21"/>
  <c r="AC45" i="21"/>
  <c r="AC54" i="21"/>
  <c r="AB49" i="21"/>
  <c r="AC46" i="21"/>
  <c r="AC52" i="21"/>
  <c r="AE55" i="19" l="1"/>
  <c r="AF4" i="19"/>
  <c r="AB55" i="21"/>
  <c r="AD4" i="21"/>
  <c r="AD3" i="21"/>
  <c r="AE2" i="21"/>
  <c r="AF3" i="19"/>
  <c r="AG2" i="19"/>
  <c r="AD51" i="21"/>
  <c r="AC49" i="21"/>
  <c r="AD45" i="21"/>
  <c r="AF45" i="19"/>
  <c r="AF49" i="19"/>
  <c r="AF53" i="19"/>
  <c r="AF47" i="19"/>
  <c r="AF51" i="19"/>
  <c r="AF46" i="19"/>
  <c r="AF50" i="19"/>
  <c r="AF48" i="19"/>
  <c r="AF52" i="19"/>
  <c r="AF54" i="19"/>
  <c r="AD47" i="21"/>
  <c r="AC51" i="21"/>
  <c r="AD48" i="21"/>
  <c r="AC50" i="21"/>
  <c r="AC53" i="21"/>
  <c r="AF55" i="19" l="1"/>
  <c r="AG4" i="19"/>
  <c r="AC55" i="21"/>
  <c r="AE4" i="21"/>
  <c r="AF2" i="21"/>
  <c r="AE3" i="21"/>
  <c r="AG3" i="19"/>
  <c r="AH2" i="19"/>
  <c r="AD53" i="21"/>
  <c r="AD49" i="21"/>
  <c r="AD50" i="21"/>
  <c r="AD52" i="21"/>
  <c r="AD46" i="21"/>
  <c r="AD54" i="21"/>
  <c r="AG45" i="19"/>
  <c r="AG49" i="19"/>
  <c r="AG53" i="19"/>
  <c r="AG48" i="19"/>
  <c r="AG52" i="19"/>
  <c r="AG47" i="19"/>
  <c r="AG51" i="19"/>
  <c r="AG46" i="19"/>
  <c r="AG50" i="19"/>
  <c r="AG54" i="19"/>
  <c r="AE45" i="21"/>
  <c r="AG55" i="19" l="1"/>
  <c r="AH4" i="19"/>
  <c r="AD55" i="21"/>
  <c r="AF4" i="21"/>
  <c r="AF3" i="21"/>
  <c r="AG2" i="21"/>
  <c r="AH3" i="19"/>
  <c r="AI2" i="19"/>
  <c r="AE46" i="21"/>
  <c r="AH45" i="19"/>
  <c r="AH49" i="19"/>
  <c r="AH53" i="19"/>
  <c r="AH48" i="19"/>
  <c r="AH52" i="19"/>
  <c r="AH47" i="19"/>
  <c r="AH46" i="19"/>
  <c r="AH54" i="19"/>
  <c r="AH51" i="19"/>
  <c r="AH50" i="19"/>
  <c r="AE51" i="21"/>
  <c r="AE50" i="21"/>
  <c r="AE47" i="21"/>
  <c r="AE53" i="21"/>
  <c r="AE52" i="21"/>
  <c r="AE48" i="21"/>
  <c r="AE49" i="21"/>
  <c r="AE54" i="21"/>
  <c r="AF49" i="21"/>
  <c r="AH55" i="19" l="1"/>
  <c r="AI4" i="19"/>
  <c r="AE55" i="21"/>
  <c r="AG4" i="21"/>
  <c r="AG3" i="21"/>
  <c r="AH2" i="21"/>
  <c r="AI3" i="19"/>
  <c r="AJ2" i="19"/>
  <c r="AI46" i="19"/>
  <c r="AI50" i="19"/>
  <c r="AI54" i="19"/>
  <c r="AI45" i="19"/>
  <c r="AI48" i="19"/>
  <c r="AI52" i="19"/>
  <c r="AI47" i="19"/>
  <c r="AI51" i="19"/>
  <c r="AI49" i="19"/>
  <c r="AI53" i="19"/>
  <c r="AF51" i="21"/>
  <c r="AF48" i="21"/>
  <c r="AF50" i="21"/>
  <c r="AF53" i="21"/>
  <c r="AF52" i="21"/>
  <c r="AF47" i="21"/>
  <c r="AF54" i="21"/>
  <c r="AF46" i="21"/>
  <c r="AF45" i="21"/>
  <c r="AG54" i="21"/>
  <c r="AG47" i="21"/>
  <c r="AI55" i="19" l="1"/>
  <c r="AJ4" i="19"/>
  <c r="AF55" i="21"/>
  <c r="AH4" i="21"/>
  <c r="AI2" i="21"/>
  <c r="AH3" i="21"/>
  <c r="AJ3" i="19"/>
  <c r="AK2" i="19"/>
  <c r="AG51" i="21"/>
  <c r="AJ46" i="19"/>
  <c r="AJ50" i="19"/>
  <c r="AJ54" i="19"/>
  <c r="AJ45" i="19"/>
  <c r="AJ49" i="19"/>
  <c r="AJ53" i="19"/>
  <c r="AJ48" i="19"/>
  <c r="AJ52" i="19"/>
  <c r="AJ51" i="19"/>
  <c r="AJ47" i="19"/>
  <c r="AG50" i="21"/>
  <c r="AG48" i="21"/>
  <c r="AG49" i="21"/>
  <c r="AG53" i="21"/>
  <c r="AH45" i="21"/>
  <c r="AG52" i="21"/>
  <c r="AG45" i="21"/>
  <c r="AH54" i="21"/>
  <c r="AG46" i="21"/>
  <c r="AH49" i="21"/>
  <c r="AH47" i="21"/>
  <c r="AH50" i="21"/>
  <c r="AJ55" i="19" l="1"/>
  <c r="AK4" i="19"/>
  <c r="AG55" i="21"/>
  <c r="AI4" i="21"/>
  <c r="AJ2" i="21"/>
  <c r="AI3" i="21"/>
  <c r="AL2" i="19"/>
  <c r="AK3" i="19"/>
  <c r="AH46" i="21"/>
  <c r="AK46" i="19"/>
  <c r="AK50" i="19"/>
  <c r="AK54" i="19"/>
  <c r="AK45" i="19"/>
  <c r="AK49" i="19"/>
  <c r="AK53" i="19"/>
  <c r="AK48" i="19"/>
  <c r="AK47" i="19"/>
  <c r="AK51" i="19"/>
  <c r="AK52" i="19"/>
  <c r="AH52" i="21"/>
  <c r="AI50" i="21"/>
  <c r="AH53" i="21"/>
  <c r="AH48" i="21"/>
  <c r="AH51" i="21"/>
  <c r="AI45" i="21"/>
  <c r="AK55" i="19" l="1"/>
  <c r="AL4" i="19"/>
  <c r="AH55" i="21"/>
  <c r="AJ4" i="21"/>
  <c r="AJ3" i="21"/>
  <c r="AK2" i="21"/>
  <c r="AL3" i="19"/>
  <c r="AM2" i="19"/>
  <c r="AJ50" i="21"/>
  <c r="AL47" i="19"/>
  <c r="AL51" i="19"/>
  <c r="AL46" i="19"/>
  <c r="AL45" i="19"/>
  <c r="AL49" i="19"/>
  <c r="AL53" i="19"/>
  <c r="AL54" i="19"/>
  <c r="AL50" i="19"/>
  <c r="AL48" i="19"/>
  <c r="AL52" i="19"/>
  <c r="AI54" i="21"/>
  <c r="AJ54" i="21"/>
  <c r="AJ51" i="21"/>
  <c r="AI49" i="21"/>
  <c r="AJ47" i="21"/>
  <c r="AI47" i="21"/>
  <c r="AJ53" i="21"/>
  <c r="AI52" i="21"/>
  <c r="AI48" i="21"/>
  <c r="AI46" i="21"/>
  <c r="AI53" i="21"/>
  <c r="AI51" i="21"/>
  <c r="AJ46" i="21"/>
  <c r="AL55" i="19" l="1"/>
  <c r="AM4" i="19"/>
  <c r="AI55" i="21"/>
  <c r="AK4" i="21"/>
  <c r="AL2" i="21"/>
  <c r="AK3" i="21"/>
  <c r="AM3" i="19"/>
  <c r="AN2" i="19"/>
  <c r="AJ45" i="21"/>
  <c r="AJ48" i="21"/>
  <c r="AK54" i="21"/>
  <c r="AJ52" i="21"/>
  <c r="AK46" i="21"/>
  <c r="AJ49" i="21"/>
  <c r="AM47" i="19"/>
  <c r="AM51" i="19"/>
  <c r="AM46" i="19"/>
  <c r="AM50" i="19"/>
  <c r="AM54" i="19"/>
  <c r="AM45" i="19"/>
  <c r="AM49" i="19"/>
  <c r="AM53" i="19"/>
  <c r="AM52" i="19"/>
  <c r="AM48" i="19"/>
  <c r="AK51" i="21"/>
  <c r="AM55" i="19" l="1"/>
  <c r="AN4" i="19"/>
  <c r="AJ55" i="21"/>
  <c r="AL4" i="21"/>
  <c r="AL3" i="21"/>
  <c r="AM2" i="21"/>
  <c r="AN3" i="19"/>
  <c r="AK48" i="21"/>
  <c r="AK45" i="21"/>
  <c r="AL49" i="21"/>
  <c r="AK53" i="21"/>
  <c r="AN47" i="19"/>
  <c r="AN51" i="19"/>
  <c r="AN46" i="19"/>
  <c r="AN50" i="19"/>
  <c r="AN54" i="19"/>
  <c r="AN45" i="19"/>
  <c r="AN49" i="19"/>
  <c r="AN48" i="19"/>
  <c r="AN53" i="19"/>
  <c r="AN52" i="19"/>
  <c r="AL51" i="21"/>
  <c r="AK47" i="21"/>
  <c r="AK52" i="21"/>
  <c r="AK50" i="21"/>
  <c r="AL53" i="21"/>
  <c r="AK49" i="21"/>
  <c r="AL48" i="21"/>
  <c r="AN55" i="19" l="1"/>
  <c r="AK55" i="21"/>
  <c r="AM4" i="21"/>
  <c r="AM3" i="21"/>
  <c r="AN2" i="21"/>
  <c r="AL45" i="21"/>
  <c r="AL54" i="21"/>
  <c r="AL52" i="21"/>
  <c r="AM50" i="21"/>
  <c r="AL46" i="21"/>
  <c r="AM46" i="21"/>
  <c r="AM48" i="21"/>
  <c r="AL47" i="21"/>
  <c r="AM53" i="21"/>
  <c r="AL50" i="21"/>
  <c r="AM45" i="21"/>
  <c r="AL55" i="21" l="1"/>
  <c r="AN4" i="21"/>
  <c r="AN3" i="21"/>
  <c r="AN53" i="21"/>
  <c r="AM49" i="21"/>
  <c r="AM47" i="21"/>
  <c r="AM54" i="21"/>
  <c r="AM51" i="21"/>
  <c r="AM52" i="21"/>
  <c r="AN50" i="21"/>
  <c r="C50" i="21" l="1"/>
  <c r="AM55" i="21"/>
  <c r="C53" i="21"/>
  <c r="AN45" i="21"/>
  <c r="AN49" i="21"/>
  <c r="AN46" i="21"/>
  <c r="AN52" i="21"/>
  <c r="AN48" i="21"/>
  <c r="AN54" i="21"/>
  <c r="AN47" i="21"/>
  <c r="AN51" i="21"/>
  <c r="C51" i="21" l="1"/>
  <c r="C47" i="21"/>
  <c r="C54" i="21"/>
  <c r="C48" i="21"/>
  <c r="C52" i="21"/>
  <c r="C46" i="21"/>
  <c r="C49" i="21"/>
  <c r="AN55" i="21"/>
  <c r="C45" i="21"/>
  <c r="C55" i="2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tc={D6C286DF-7156-4F16-86D2-6A0E0A8253F1}</author>
    <author>tc={345CE070-324A-4660-B3E2-1BBC200A13B1}</author>
  </authors>
  <commentList>
    <comment ref="C31" authorId="0" shapeId="0" xr:uid="{D6C286DF-7156-4F16-86D2-6A0E0A8253F1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Selecting Actual or Budget</t>
      </text>
    </comment>
    <comment ref="M45" authorId="1" shapeId="0" xr:uid="{345CE070-324A-4660-B3E2-1BBC200A13B1}">
      <text>
        <t>[Threaded comment]
Your version of Excel allows you to read this threaded comment; however, any edits to it will get removed if the file is opened in a newer version of Excel. Learn more: https://go.microsoft.com/fwlink/?linkid=870924
Comment:
    Max function was use since some of the value were negative 
Max of formula or 0 will be output
Multiply by 0 or 1 (which forecast is needed)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tc={F134E440-BA21-47EE-BB9F-46A50C51C805}</author>
  </authors>
  <commentList>
    <comment ref="D9" authorId="0" shapeId="0" xr:uid="{F134E440-BA21-47EE-BB9F-46A50C51C805}">
      <text>
        <t>[Threaded comment]
Your version of Excel allows you to read this threaded comment; however, any edits to it will get removed if the file is opened in a newer version of Excel. Learn more: https://go.microsoft.com/fwlink/?linkid=870924
Comment:
    Raw_data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tc={A46BF803-80BC-429A-A342-ECDF883A439D}</author>
  </authors>
  <commentList>
    <comment ref="B7" authorId="0" shapeId="0" xr:uid="{A46BF803-80BC-429A-A342-ECDF883A439D}">
      <text>
        <t>[Threaded comment]
Your version of Excel allows you to read this threaded comment; however, any edits to it will get removed if the file is opened in a newer version of Excel. Learn more: https://go.microsoft.com/fwlink/?linkid=870924
Comment:
    SI: 1 Quarter average/ all quarter average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<sst xmlns="http://schemas.openxmlformats.org/spreadsheetml/2006/main" count="185" uniqueCount="61">
  <si>
    <t>Date</t>
  </si>
  <si>
    <t xml:space="preserve">Actual Sales </t>
  </si>
  <si>
    <t>Forecast Sales</t>
  </si>
  <si>
    <t xml:space="preserve"> Sales </t>
  </si>
  <si>
    <t>Forecast( Sales )</t>
  </si>
  <si>
    <t>Lower Confidence Bound( Sales )</t>
  </si>
  <si>
    <t>Upper Confidence Bound( Sales )</t>
  </si>
  <si>
    <t>Order Quantity</t>
  </si>
  <si>
    <t>Forecast(Order Quantity)</t>
  </si>
  <si>
    <t>Lower Confidence Bound(Order Quantity)</t>
  </si>
  <si>
    <t>Upper Confidence Bound(Order Quantity)</t>
  </si>
  <si>
    <t>Q1</t>
  </si>
  <si>
    <t>Q2</t>
  </si>
  <si>
    <t>Q3</t>
  </si>
  <si>
    <t>Q4</t>
  </si>
  <si>
    <t>Q Average</t>
  </si>
  <si>
    <t>Seasonality Index</t>
  </si>
  <si>
    <t>Dates</t>
  </si>
  <si>
    <t>Actual Data</t>
  </si>
  <si>
    <t>Linear Forecast</t>
  </si>
  <si>
    <t>Seasonalised Data</t>
  </si>
  <si>
    <t>12 MONTH ROLLING FORECAST</t>
  </si>
  <si>
    <t>ACTUAL / BUDGET</t>
  </si>
  <si>
    <t xml:space="preserve">   Training</t>
  </si>
  <si>
    <t xml:space="preserve">   Other IT costs</t>
  </si>
  <si>
    <t xml:space="preserve">   Consulting</t>
  </si>
  <si>
    <t xml:space="preserve">   Asset replacement (net)</t>
  </si>
  <si>
    <t xml:space="preserve">   Hosting</t>
  </si>
  <si>
    <t xml:space="preserve">   Telecoms (net)</t>
  </si>
  <si>
    <t xml:space="preserve">   Service contracts</t>
  </si>
  <si>
    <t xml:space="preserve">   Software maintenance</t>
  </si>
  <si>
    <t xml:space="preserve">   Hardware maintenance</t>
  </si>
  <si>
    <t xml:space="preserve">   Salaries</t>
  </si>
  <si>
    <t>IT Services</t>
  </si>
  <si>
    <t>Create a chart based on rows 57-59</t>
  </si>
  <si>
    <t>Add a sparkline in column D</t>
  </si>
  <si>
    <t>Add some more actual data in the ACTUAL calculation block from row 19</t>
  </si>
  <si>
    <t>Build the FORECAST function in the 12 MONTH ROLLING FORECAST calculation block from row 45</t>
  </si>
  <si>
    <t>Create the ACTUAL/ BUDGET calculation block from row 32</t>
  </si>
  <si>
    <t>Instructions:</t>
  </si>
  <si>
    <t>ACTUAL</t>
  </si>
  <si>
    <t>BUDGET</t>
  </si>
  <si>
    <t>IT Services Forecasting Model</t>
  </si>
  <si>
    <t>Forecast end</t>
  </si>
  <si>
    <t>Current Month</t>
  </si>
  <si>
    <t>Start Date</t>
  </si>
  <si>
    <t>FORECAST.ETS</t>
  </si>
  <si>
    <t>Forecast(Actual Sales )</t>
  </si>
  <si>
    <t>Lower Confidence Bound(Actual Sales )</t>
  </si>
  <si>
    <t>Upper Confidence Bound(Actual Sales )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</si>
  <si>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</si>
  <si>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</si>
  <si>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</si>
  <si>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</si>
  <si>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</si>
  <si>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</si>
  <si>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</si>
  <si>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</si>
  <si>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</si>
  <si>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>Aim: To check forecast accuracy</t>
  </si>
  <si>
    <t>Forecast_accuracy_checck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</si>
</sst>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-* #,##0_-;\-* #,##0_-;_-* &quot;-&quot;??_-;_-@_-"/>
    <numFmt numFmtId="166" formatCode="[$-C09]dd\-mmm\-yy;@"/>
    <numFmt numFmtId="167" formatCode="dd\-mmm\-yy"/>
    <numFmt numFmtId="168" formatCode="&quot;$&quot;#,##0"/>
    <numFmt numFmtId="169" formatCode="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1"/>
      <name val="Calibri"/>
      <family val="2"/>
      <scheme val="minor"/>
    </font>
    <font>
      <b/>
      <sz val="10"/>
      <name val="Calibri Light"/>
      <family val="2"/>
      <scheme val="major"/>
    </font>
    <font>
      <sz val="11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CCCECF"/>
        <bgColor indexed="64"/>
      </patternFill>
    </fill>
    <fill>
      <patternFill patternType="solid">
        <fgColor rgb="FF61195A"/>
        <bgColor theme="7"/>
      </patternFill>
    </fill>
    <fill>
      <patternFill patternType="solid">
        <fgColor rgb="FF90658E"/>
        <bgColor theme="7"/>
      </patternFill>
    </fill>
    <fill>
      <patternFill patternType="solid">
        <fgColor rgb="FFC0A4BF"/>
        <bgColor theme="7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indexed="9"/>
        <bgColor indexed="64"/>
      </patternFill>
    </fill>
    <fill>
      <patternFill patternType="solid">
        <fgColor theme="3" tint="-0.249977111117893"/>
        <bgColor theme="7"/>
      </patternFill>
    </fill>
    <fill>
      <patternFill patternType="solid">
        <fgColor theme="4" tint="-0.249977111117893"/>
        <bgColor theme="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theme="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2" borderId="1" applyNumberFormat="0"/>
    <xf numFmtId="0" fontId="3" fillId="3" borderId="2" applyNumberFormat="0" applyFont="0" applyBorder="0" applyAlignment="0"/>
    <xf numFmtId="0" fontId="3" fillId="4" borderId="3" applyNumberFormat="0" applyFont="0"/>
    <xf numFmtId="0" fontId="3" fillId="5" borderId="4" applyNumberFormat="0" applyFont="0" applyBorder="0" applyAlignment="0"/>
    <xf numFmtId="165" fontId="1" fillId="0" borderId="5" applyNumberFormat="0" applyFont="0" applyAlignment="0"/>
    <xf numFmtId="0" fontId="2" fillId="6" borderId="1" applyNumberFormat="0" applyFont="0" applyAlignment="0"/>
    <xf numFmtId="0" fontId="3" fillId="4" borderId="2" applyNumberFormat="0" applyFont="0" applyBorder="0"/>
    <xf numFmtId="9" fontId="2" fillId="7" borderId="1" applyNumberFormat="0"/>
    <xf numFmtId="0" fontId="8" fillId="8" borderId="0" applyNumberFormat="0" applyBorder="0" applyAlignment="0" applyProtection="0"/>
    <xf numFmtId="0" fontId="3" fillId="4" borderId="2"/>
  </cellStyleXfs>
  <cellXfs count="75">
    <xf numFmtId="0" fontId="0" fillId="0" borderId="0" xfId="0"/>
    <xf numFmtId="0" fontId="4" fillId="0" borderId="0" xfId="0" applyFont="1"/>
    <xf numFmtId="0" fontId="5" fillId="0" borderId="0" xfId="0" applyFont="1"/>
    <xf numFmtId="165" fontId="7" fillId="0" borderId="0" xfId="1" applyNumberFormat="1" applyFont="1"/>
    <xf numFmtId="0" fontId="6" fillId="0" borderId="0" xfId="0" applyFont="1"/>
    <xf numFmtId="0" fontId="3" fillId="3" borderId="2" xfId="10" applyFont="1" applyFill="1" applyBorder="1"/>
    <xf numFmtId="0" fontId="3" fillId="3" borderId="2" xfId="10" applyFont="1" applyFill="1" applyBorder="1" applyAlignment="1">
      <alignment wrapText="1"/>
    </xf>
    <xf numFmtId="17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5" fontId="1" fillId="0" borderId="6" xfId="1" applyNumberFormat="1" applyFont="1" applyBorder="1"/>
    <xf numFmtId="164" fontId="0" fillId="0" borderId="0" xfId="1" applyFont="1"/>
    <xf numFmtId="15" fontId="0" fillId="0" borderId="0" xfId="0" applyNumberFormat="1"/>
    <xf numFmtId="17" fontId="4" fillId="0" borderId="0" xfId="0" applyNumberFormat="1" applyFont="1"/>
    <xf numFmtId="167" fontId="4" fillId="0" borderId="0" xfId="0" applyNumberFormat="1" applyFont="1"/>
    <xf numFmtId="167" fontId="0" fillId="0" borderId="0" xfId="0" applyNumberFormat="1"/>
    <xf numFmtId="0" fontId="3" fillId="4" borderId="2" xfId="11"/>
    <xf numFmtId="165" fontId="1" fillId="0" borderId="0" xfId="1" applyNumberFormat="1" applyFont="1"/>
    <xf numFmtId="165" fontId="1" fillId="0" borderId="0" xfId="1" applyNumberFormat="1" applyFont="1" applyBorder="1"/>
    <xf numFmtId="165" fontId="0" fillId="9" borderId="6" xfId="0" applyNumberFormat="1" applyFill="1" applyBorder="1"/>
    <xf numFmtId="0" fontId="0" fillId="0" borderId="0" xfId="0" applyAlignment="1">
      <alignment wrapText="1"/>
    </xf>
    <xf numFmtId="164" fontId="1" fillId="9" borderId="6" xfId="1" applyFont="1" applyFill="1" applyBorder="1"/>
    <xf numFmtId="164" fontId="0" fillId="0" borderId="0" xfId="0" applyNumberFormat="1"/>
    <xf numFmtId="164" fontId="1" fillId="0" borderId="0" xfId="1" applyFont="1"/>
    <xf numFmtId="0" fontId="3" fillId="4" borderId="2" xfId="11" applyAlignment="1">
      <alignment wrapText="1"/>
    </xf>
    <xf numFmtId="166" fontId="0" fillId="0" borderId="0" xfId="0" applyNumberFormat="1"/>
    <xf numFmtId="164" fontId="0" fillId="0" borderId="0" xfId="1" applyFont="1" applyAlignment="1">
      <alignment wrapText="1"/>
    </xf>
    <xf numFmtId="0" fontId="1" fillId="0" borderId="0" xfId="1" applyNumberFormat="1" applyFont="1"/>
    <xf numFmtId="165" fontId="4" fillId="0" borderId="0" xfId="0" applyNumberFormat="1" applyFont="1"/>
    <xf numFmtId="168" fontId="0" fillId="0" borderId="0" xfId="0" applyNumberFormat="1"/>
    <xf numFmtId="0" fontId="7" fillId="0" borderId="0" xfId="0" applyFont="1"/>
    <xf numFmtId="0" fontId="9" fillId="0" borderId="0" xfId="0" applyFont="1" applyAlignment="1">
      <alignment horizontal="center"/>
    </xf>
    <xf numFmtId="169" fontId="7" fillId="0" borderId="0" xfId="0" applyNumberFormat="1" applyFont="1"/>
    <xf numFmtId="168" fontId="10" fillId="4" borderId="3" xfId="4" applyNumberFormat="1" applyFont="1"/>
    <xf numFmtId="168" fontId="3" fillId="3" borderId="0" xfId="3" applyNumberFormat="1" applyBorder="1"/>
    <xf numFmtId="168" fontId="3" fillId="3" borderId="7" xfId="3" applyNumberFormat="1" applyBorder="1"/>
    <xf numFmtId="0" fontId="10" fillId="4" borderId="3" xfId="4" applyFont="1"/>
    <xf numFmtId="168" fontId="11" fillId="0" borderId="5" xfId="6" applyNumberFormat="1" applyFont="1"/>
    <xf numFmtId="168" fontId="4" fillId="0" borderId="0" xfId="0" applyNumberFormat="1" applyFont="1"/>
    <xf numFmtId="0" fontId="4" fillId="0" borderId="0" xfId="0" applyFont="1" applyAlignment="1">
      <alignment horizontal="center"/>
    </xf>
    <xf numFmtId="1" fontId="12" fillId="0" borderId="0" xfId="0" applyNumberFormat="1" applyFont="1"/>
    <xf numFmtId="0" fontId="12" fillId="0" borderId="0" xfId="0" applyFont="1"/>
    <xf numFmtId="168" fontId="10" fillId="4" borderId="8" xfId="4" applyNumberFormat="1" applyFont="1" applyBorder="1"/>
    <xf numFmtId="168" fontId="11" fillId="6" borderId="1" xfId="7" applyNumberFormat="1" applyFont="1"/>
    <xf numFmtId="168" fontId="13" fillId="6" borderId="1" xfId="7" applyNumberFormat="1" applyFont="1"/>
    <xf numFmtId="168" fontId="11" fillId="0" borderId="1" xfId="2" applyNumberFormat="1" applyFont="1" applyFill="1"/>
    <xf numFmtId="0" fontId="14" fillId="0" borderId="0" xfId="0" applyFont="1"/>
    <xf numFmtId="165" fontId="15" fillId="3" borderId="0" xfId="1" applyNumberFormat="1" applyFont="1" applyFill="1" applyAlignment="1">
      <alignment horizontal="right"/>
    </xf>
    <xf numFmtId="0" fontId="14" fillId="3" borderId="0" xfId="3" applyFont="1" applyBorder="1"/>
    <xf numFmtId="169" fontId="15" fillId="3" borderId="0" xfId="3" applyNumberFormat="1" applyFont="1" applyBorder="1"/>
    <xf numFmtId="169" fontId="16" fillId="3" borderId="0" xfId="3" applyNumberFormat="1" applyFont="1" applyBorder="1"/>
    <xf numFmtId="164" fontId="15" fillId="3" borderId="0" xfId="3" applyNumberFormat="1" applyFont="1" applyBorder="1" applyAlignment="1">
      <alignment horizontal="right"/>
    </xf>
    <xf numFmtId="0" fontId="17" fillId="0" borderId="0" xfId="0" applyFont="1"/>
    <xf numFmtId="166" fontId="0" fillId="6" borderId="1" xfId="7" applyNumberFormat="1" applyFont="1"/>
    <xf numFmtId="4" fontId="0" fillId="0" borderId="0" xfId="0" applyNumberFormat="1"/>
    <xf numFmtId="169" fontId="16" fillId="10" borderId="0" xfId="3" applyNumberFormat="1" applyFont="1" applyFill="1" applyBorder="1"/>
    <xf numFmtId="169" fontId="15" fillId="10" borderId="0" xfId="3" applyNumberFormat="1" applyFont="1" applyFill="1" applyBorder="1"/>
    <xf numFmtId="0" fontId="14" fillId="10" borderId="0" xfId="3" applyFont="1" applyFill="1" applyBorder="1"/>
    <xf numFmtId="164" fontId="15" fillId="10" borderId="0" xfId="3" applyNumberFormat="1" applyFont="1" applyFill="1" applyBorder="1" applyAlignment="1">
      <alignment horizontal="right"/>
    </xf>
    <xf numFmtId="165" fontId="15" fillId="10" borderId="0" xfId="1" applyNumberFormat="1" applyFont="1" applyFill="1" applyAlignment="1">
      <alignment horizontal="right"/>
    </xf>
    <xf numFmtId="0" fontId="10" fillId="11" borderId="3" xfId="4" applyFont="1" applyFill="1"/>
    <xf numFmtId="168" fontId="3" fillId="11" borderId="7" xfId="3" applyNumberFormat="1" applyFill="1" applyBorder="1"/>
    <xf numFmtId="168" fontId="3" fillId="11" borderId="0" xfId="3" applyNumberFormat="1" applyFill="1" applyBorder="1"/>
    <xf numFmtId="168" fontId="10" fillId="11" borderId="3" xfId="4" applyNumberFormat="1" applyFont="1" applyFill="1"/>
    <xf numFmtId="168" fontId="10" fillId="11" borderId="8" xfId="4" applyNumberFormat="1" applyFont="1" applyFill="1" applyBorder="1"/>
    <xf numFmtId="168" fontId="3" fillId="10" borderId="7" xfId="3" applyNumberFormat="1" applyFill="1" applyBorder="1"/>
    <xf numFmtId="0" fontId="4" fillId="12" borderId="0" xfId="0" applyFont="1" applyFill="1" applyAlignment="1">
      <alignment horizontal="center"/>
    </xf>
    <xf numFmtId="0" fontId="0" fillId="13" borderId="0" xfId="0" applyFill="1"/>
    <xf numFmtId="0" fontId="4" fillId="13" borderId="0" xfId="0" applyFont="1" applyFill="1" applyAlignment="1">
      <alignment horizontal="center"/>
    </xf>
    <xf numFmtId="0" fontId="3" fillId="10" borderId="2" xfId="10" applyFont="1" applyFill="1" applyBorder="1"/>
    <xf numFmtId="0" fontId="3" fillId="11" borderId="2" xfId="11" applyFill="1"/>
    <xf numFmtId="0" fontId="3" fillId="11" borderId="2" xfId="11" applyFill="1" applyAlignment="1">
      <alignment wrapText="1"/>
    </xf>
    <xf numFmtId="165" fontId="1" fillId="12" borderId="0" xfId="1" applyNumberFormat="1" applyFont="1" applyFill="1" applyAlignment="1">
      <alignment horizontal="center"/>
    </xf>
    <xf numFmtId="0" fontId="0" fillId="12" borderId="0" xfId="0" applyFill="1"/>
    <xf numFmtId="0" fontId="3" fillId="10" borderId="2" xfId="10" applyFont="1" applyFill="1" applyBorder="1" applyAlignment="1">
      <alignment wrapText="1"/>
    </xf>
  </cellXfs>
  <cellStyles count="12">
    <cellStyle name="Accent4 2" xfId="10" xr:uid="{B393F8DC-3036-43C7-91AD-3C7D4FB9AD55}"/>
    <cellStyle name="Comma" xfId="1" builtinId="3"/>
    <cellStyle name="GRV Input" xfId="2" xr:uid="{9A3FE4BC-6135-4E32-8B5C-623A2B7820A1}"/>
    <cellStyle name="Normal" xfId="0" builtinId="0"/>
    <cellStyle name="Plum 1" xfId="3" xr:uid="{395270E6-51D8-444B-A914-31D985B09489}"/>
    <cellStyle name="Plum 2" xfId="4" xr:uid="{AB67CD84-6189-41EC-BE6F-16EB94E457A1}"/>
    <cellStyle name="Plum 2 2" xfId="8" xr:uid="{D36C9563-5BCC-418A-BABF-D2247F4488B5}"/>
    <cellStyle name="Plum 2 3" xfId="11" xr:uid="{D7BA5BAB-ED84-42FD-BE5F-65F0792E6737}"/>
    <cellStyle name="Plum 3" xfId="5" xr:uid="{E1503963-FFD0-42FB-B9DD-148A27128BBD}"/>
    <cellStyle name="Plum Formula" xfId="6" xr:uid="{3A6622E5-760D-43D9-94E7-A5F5FB20ABBD}"/>
    <cellStyle name="Plum Input" xfId="7" xr:uid="{C2865070-1C10-4F15-A5DC-89D417A4B63B}"/>
    <cellStyle name="Plum Input 2" xfId="9" xr:uid="{559CAA09-834D-48E2-8608-09231AA36229}"/>
  </cellStyles>
  <dxfs count="17"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20" formatCode="d\-mmm\-yy"/>
    </dxf>
    <dxf>
      <numFmt numFmtId="4" formatCode="#,##0.00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7" formatCode="dd\-mmm\-yy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22" formatCode="mmm\-yy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22" formatCode="mmm\-yy"/>
    </dxf>
  </dxfs>
  <tableStyles count="0" defaultTableStyle="TableStyleMedium2" defaultPivotStyle="PivotStyleLight16"/>
  <colors>
    <mruColors>
      <color rgb="FF6119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 Services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Rolling_Forecast_Model!$C$58</c:f>
              <c:strCache>
                <c:ptCount val="1"/>
                <c:pt idx="0">
                  <c:v>ACTUAL / BUDGET</c:v>
                </c:pt>
              </c:strCache>
            </c:strRef>
          </c:tx>
          <c:spPr>
            <a:ln w="28575" cap="rnd">
              <a:solidFill>
                <a:srgbClr val="61195A"/>
              </a:solidFill>
              <a:round/>
            </a:ln>
            <a:effectLst/>
          </c:spPr>
          <c:marker>
            <c:symbol val="none"/>
          </c:marker>
          <c:cat>
            <c:numRef>
              <c:f>Rolling_Forecast_Model!$E$57:$X$57</c:f>
              <c:numCache>
                <c:formatCode>mmm\-yy;@</c:formatCode>
                <c:ptCount val="20"/>
                <c:pt idx="0">
                  <c:v>45108</c:v>
                </c:pt>
                <c:pt idx="1">
                  <c:v>45139</c:v>
                </c:pt>
                <c:pt idx="2">
                  <c:v>45170</c:v>
                </c:pt>
                <c:pt idx="3">
                  <c:v>45200</c:v>
                </c:pt>
                <c:pt idx="4">
                  <c:v>45231</c:v>
                </c:pt>
                <c:pt idx="5">
                  <c:v>45261</c:v>
                </c:pt>
                <c:pt idx="6">
                  <c:v>45292</c:v>
                </c:pt>
                <c:pt idx="7">
                  <c:v>45323</c:v>
                </c:pt>
                <c:pt idx="8">
                  <c:v>45352</c:v>
                </c:pt>
                <c:pt idx="9">
                  <c:v>45383</c:v>
                </c:pt>
                <c:pt idx="10">
                  <c:v>45413</c:v>
                </c:pt>
                <c:pt idx="11">
                  <c:v>45444</c:v>
                </c:pt>
                <c:pt idx="12">
                  <c:v>45474</c:v>
                </c:pt>
                <c:pt idx="13">
                  <c:v>45505</c:v>
                </c:pt>
                <c:pt idx="14">
                  <c:v>45536</c:v>
                </c:pt>
                <c:pt idx="15">
                  <c:v>45566</c:v>
                </c:pt>
                <c:pt idx="16">
                  <c:v>45597</c:v>
                </c:pt>
                <c:pt idx="17">
                  <c:v>45627</c:v>
                </c:pt>
                <c:pt idx="18">
                  <c:v>45658</c:v>
                </c:pt>
                <c:pt idx="19">
                  <c:v>45689</c:v>
                </c:pt>
              </c:numCache>
            </c:numRef>
          </c:cat>
          <c:val>
            <c:numRef>
              <c:f>Rolling_Forecast_Model!$E$58:$X$58</c:f>
              <c:numCache>
                <c:formatCode>_-* #,##0_-;\-* #,##0_-;_-* "-"??_-;_-@_-</c:formatCode>
                <c:ptCount val="20"/>
                <c:pt idx="0">
                  <c:v>1587244</c:v>
                </c:pt>
                <c:pt idx="1">
                  <c:v>1577976</c:v>
                </c:pt>
                <c:pt idx="2">
                  <c:v>1792018</c:v>
                </c:pt>
                <c:pt idx="3">
                  <c:v>1456657</c:v>
                </c:pt>
                <c:pt idx="4">
                  <c:v>1613533</c:v>
                </c:pt>
                <c:pt idx="5">
                  <c:v>1843954</c:v>
                </c:pt>
                <c:pt idx="6">
                  <c:v>1652907</c:v>
                </c:pt>
                <c:pt idx="7">
                  <c:v>1683303</c:v>
                </c:pt>
                <c:pt idx="8">
                  <c:v>1777307.5148970895</c:v>
                </c:pt>
                <c:pt idx="9">
                  <c:v>1581235.7055042647</c:v>
                </c:pt>
                <c:pt idx="10">
                  <c:v>1448587.7449143389</c:v>
                </c:pt>
                <c:pt idx="11">
                  <c:v>1686554.2793641305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D-4647-9B2F-15D4001B4F90}"/>
            </c:ext>
          </c:extLst>
        </c:ser>
        <c:ser>
          <c:idx val="1"/>
          <c:order val="1"/>
          <c:tx>
            <c:strRef>
              <c:f>Rolling_Forecast_Model!$C$59</c:f>
              <c:strCache>
                <c:ptCount val="1"/>
                <c:pt idx="0">
                  <c:v>12 MONTH ROLLING FORECAST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Rolling_Forecast_Model!$E$57:$X$57</c:f>
              <c:numCache>
                <c:formatCode>mmm\-yy;@</c:formatCode>
                <c:ptCount val="20"/>
                <c:pt idx="0">
                  <c:v>45108</c:v>
                </c:pt>
                <c:pt idx="1">
                  <c:v>45139</c:v>
                </c:pt>
                <c:pt idx="2">
                  <c:v>45170</c:v>
                </c:pt>
                <c:pt idx="3">
                  <c:v>45200</c:v>
                </c:pt>
                <c:pt idx="4">
                  <c:v>45231</c:v>
                </c:pt>
                <c:pt idx="5">
                  <c:v>45261</c:v>
                </c:pt>
                <c:pt idx="6">
                  <c:v>45292</c:v>
                </c:pt>
                <c:pt idx="7">
                  <c:v>45323</c:v>
                </c:pt>
                <c:pt idx="8">
                  <c:v>45352</c:v>
                </c:pt>
                <c:pt idx="9">
                  <c:v>45383</c:v>
                </c:pt>
                <c:pt idx="10">
                  <c:v>45413</c:v>
                </c:pt>
                <c:pt idx="11">
                  <c:v>45444</c:v>
                </c:pt>
                <c:pt idx="12">
                  <c:v>45474</c:v>
                </c:pt>
                <c:pt idx="13">
                  <c:v>45505</c:v>
                </c:pt>
                <c:pt idx="14">
                  <c:v>45536</c:v>
                </c:pt>
                <c:pt idx="15">
                  <c:v>45566</c:v>
                </c:pt>
                <c:pt idx="16">
                  <c:v>45597</c:v>
                </c:pt>
                <c:pt idx="17">
                  <c:v>45627</c:v>
                </c:pt>
                <c:pt idx="18">
                  <c:v>45658</c:v>
                </c:pt>
                <c:pt idx="19">
                  <c:v>45689</c:v>
                </c:pt>
              </c:numCache>
            </c:numRef>
          </c:cat>
          <c:val>
            <c:numRef>
              <c:f>Rolling_Forecast_Model!$E$59:$X$59</c:f>
              <c:numCache>
                <c:formatCode>_-* #,##0_-;\-* #,##0_-;_-* "-"??_-;_-@_-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1829369.1418265109</c:v>
                </c:pt>
                <c:pt idx="9">
                  <c:v>1746831.7552141061</c:v>
                </c:pt>
                <c:pt idx="10">
                  <c:v>1718449.1139181759</c:v>
                </c:pt>
                <c:pt idx="11">
                  <c:v>1631410.5583303438</c:v>
                </c:pt>
                <c:pt idx="12">
                  <c:v>1559739.0396884787</c:v>
                </c:pt>
                <c:pt idx="13">
                  <c:v>1719531.4474594323</c:v>
                </c:pt>
                <c:pt idx="14">
                  <c:v>1549926.6476302391</c:v>
                </c:pt>
                <c:pt idx="15">
                  <c:v>1656145.2735565256</c:v>
                </c:pt>
                <c:pt idx="16">
                  <c:v>1567956.7420584173</c:v>
                </c:pt>
                <c:pt idx="17">
                  <c:v>1727749.1498293709</c:v>
                </c:pt>
                <c:pt idx="18">
                  <c:v>1558144.3500001775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ED-4647-9B2F-15D4001B4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606136"/>
        <c:axId val="628606464"/>
      </c:lineChart>
      <c:dateAx>
        <c:axId val="628606136"/>
        <c:scaling>
          <c:orientation val="minMax"/>
        </c:scaling>
        <c:delete val="0"/>
        <c:axPos val="b"/>
        <c:numFmt formatCode="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06464"/>
        <c:crosses val="autoZero"/>
        <c:auto val="1"/>
        <c:lblOffset val="100"/>
        <c:baseTimeUnit val="months"/>
      </c:dateAx>
      <c:valAx>
        <c:axId val="6286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06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Forecast_sheet_confidence!$B$1</c:f>
              <c:strCache>
                <c:ptCount val="1"/>
                <c:pt idx="0">
                  <c:v>Actual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Forecast_sheet_confidence!$B$2:$B$14</c:f>
              <c:numCache>
                <c:formatCode>_-* #,##0_-;\-* #,##0_-;_-* "-"??_-;_-@_-</c:formatCode>
                <c:ptCount val="13"/>
                <c:pt idx="0">
                  <c:v>638</c:v>
                </c:pt>
                <c:pt idx="1">
                  <c:v>700</c:v>
                </c:pt>
                <c:pt idx="2">
                  <c:v>700</c:v>
                </c:pt>
                <c:pt idx="3">
                  <c:v>711</c:v>
                </c:pt>
                <c:pt idx="4">
                  <c:v>718</c:v>
                </c:pt>
                <c:pt idx="5">
                  <c:v>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B-4C27-8C6B-836C4FE6D8F2}"/>
            </c:ext>
          </c:extLst>
        </c:ser>
        <c:ser>
          <c:idx val="1"/>
          <c:order val="1"/>
          <c:tx>
            <c:strRef>
              <c:f>Forecast_sheet_confidence!$C$1</c:f>
              <c:strCache>
                <c:ptCount val="1"/>
                <c:pt idx="0">
                  <c:v>Forecast(Actual Sales 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Forecast_sheet_confidence!$A$2:$A$14</c:f>
              <c:numCache>
                <c:formatCode>mmm\-yy</c:formatCode>
                <c:ptCount val="1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45291</c:v>
                </c:pt>
              </c:numCache>
            </c:numRef>
          </c:cat>
          <c:val>
            <c:numRef>
              <c:f>Forecast_sheet_confidence!$C$2:$C$14</c:f>
              <c:numCache>
                <c:formatCode>General</c:formatCode>
                <c:ptCount val="13"/>
                <c:pt idx="5" formatCode="_-* #,##0_-;\-* #,##0_-;_-* &quot;-&quot;??_-;_-@_-">
                  <c:v>720</c:v>
                </c:pt>
                <c:pt idx="6" formatCode="_-* #,##0_-;\-* #,##0_-;_-* &quot;-&quot;??_-;_-@_-">
                  <c:v>731.75040775278251</c:v>
                </c:pt>
                <c:pt idx="7" formatCode="_-* #,##0_-;\-* #,##0_-;_-* &quot;-&quot;??_-;_-@_-">
                  <c:v>742.57828169381173</c:v>
                </c:pt>
                <c:pt idx="8" formatCode="_-* #,##0_-;\-* #,##0_-;_-* &quot;-&quot;??_-;_-@_-">
                  <c:v>753.40615563484096</c:v>
                </c:pt>
                <c:pt idx="9" formatCode="_-* #,##0_-;\-* #,##0_-;_-* &quot;-&quot;??_-;_-@_-">
                  <c:v>764.23402957587018</c:v>
                </c:pt>
                <c:pt idx="10" formatCode="_-* #,##0_-;\-* #,##0_-;_-* &quot;-&quot;??_-;_-@_-">
                  <c:v>775.06190351689941</c:v>
                </c:pt>
                <c:pt idx="11" formatCode="_-* #,##0_-;\-* #,##0_-;_-* &quot;-&quot;??_-;_-@_-">
                  <c:v>785.88977745792863</c:v>
                </c:pt>
                <c:pt idx="12" formatCode="_-* #,##0_-;\-* #,##0_-;_-* &quot;-&quot;??_-;_-@_-">
                  <c:v>796.3683651427956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B-4C27-8C6B-836C4FE6D8F2}"/>
            </c:ext>
          </c:extLst>
        </c:ser>
        <c:ser>
          <c:idx val="2"/>
          <c:order val="2"/>
          <c:tx>
            <c:strRef>
              <c:f>Forecast_sheet_confidence!$D$1</c:f>
              <c:strCache>
                <c:ptCount val="1"/>
                <c:pt idx="0">
                  <c:v>Lower Confidence Bound(Actual Sales 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Forecast_sheet_confidence!$A$2:$A$14</c:f>
              <c:numCache>
                <c:formatCode>mmm\-yy</c:formatCode>
                <c:ptCount val="1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45291</c:v>
                </c:pt>
              </c:numCache>
            </c:numRef>
          </c:cat>
          <c:val>
            <c:numRef>
              <c:f>Forecast_sheet_confidence!$D$2:$D$14</c:f>
              <c:numCache>
                <c:formatCode>General</c:formatCode>
                <c:ptCount val="13"/>
                <c:pt idx="5" formatCode="_-* #,##0_-;\-* #,##0_-;_-* &quot;-&quot;??_-;_-@_-">
                  <c:v>720</c:v>
                </c:pt>
                <c:pt idx="6" formatCode="_-* #,##0_-;\-* #,##0_-;_-* &quot;-&quot;??_-;_-@_-">
                  <c:v>689.75192308307032</c:v>
                </c:pt>
                <c:pt idx="7" formatCode="_-* #,##0_-;\-* #,##0_-;_-* &quot;-&quot;??_-;_-@_-">
                  <c:v>686.04699524021942</c:v>
                </c:pt>
                <c:pt idx="8" formatCode="_-* #,##0_-;\-* #,##0_-;_-* &quot;-&quot;??_-;_-@_-">
                  <c:v>685.35558440910825</c:v>
                </c:pt>
                <c:pt idx="9" formatCode="_-* #,##0_-;\-* #,##0_-;_-* &quot;-&quot;??_-;_-@_-">
                  <c:v>686.32922914323512</c:v>
                </c:pt>
                <c:pt idx="10" formatCode="_-* #,##0_-;\-* #,##0_-;_-* &quot;-&quot;??_-;_-@_-">
                  <c:v>688.39805329811406</c:v>
                </c:pt>
                <c:pt idx="11" formatCode="_-* #,##0_-;\-* #,##0_-;_-* &quot;-&quot;??_-;_-@_-">
                  <c:v>691.25744268391998</c:v>
                </c:pt>
                <c:pt idx="12" formatCode="_-* #,##0_-;\-* #,##0_-;_-* &quot;-&quot;??_-;_-@_-">
                  <c:v>694.60184725807073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CB-4C27-8C6B-836C4FE6D8F2}"/>
            </c:ext>
          </c:extLst>
        </c:ser>
        <c:ser>
          <c:idx val="3"/>
          <c:order val="3"/>
          <c:tx>
            <c:strRef>
              <c:f>Forecast_sheet_confidence!$E$1</c:f>
              <c:strCache>
                <c:ptCount val="1"/>
                <c:pt idx="0">
                  <c:v>Upper Confidence Bound(Actual Sales 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Forecast_sheet_confidence!$A$2:$A$14</c:f>
              <c:numCache>
                <c:formatCode>mmm\-yy</c:formatCode>
                <c:ptCount val="1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45291</c:v>
                </c:pt>
              </c:numCache>
            </c:numRef>
          </c:cat>
          <c:val>
            <c:numRef>
              <c:f>Forecast_sheet_confidence!$E$2:$E$14</c:f>
              <c:numCache>
                <c:formatCode>General</c:formatCode>
                <c:ptCount val="13"/>
                <c:pt idx="5" formatCode="_-* #,##0_-;\-* #,##0_-;_-* &quot;-&quot;??_-;_-@_-">
                  <c:v>720</c:v>
                </c:pt>
                <c:pt idx="6" formatCode="_-* #,##0_-;\-* #,##0_-;_-* &quot;-&quot;??_-;_-@_-">
                  <c:v>773.74889242249469</c:v>
                </c:pt>
                <c:pt idx="7" formatCode="_-* #,##0_-;\-* #,##0_-;_-* &quot;-&quot;??_-;_-@_-">
                  <c:v>799.10956814740405</c:v>
                </c:pt>
                <c:pt idx="8" formatCode="_-* #,##0_-;\-* #,##0_-;_-* &quot;-&quot;??_-;_-@_-">
                  <c:v>821.45672686057367</c:v>
                </c:pt>
                <c:pt idx="9" formatCode="_-* #,##0_-;\-* #,##0_-;_-* &quot;-&quot;??_-;_-@_-">
                  <c:v>842.13883000850524</c:v>
                </c:pt>
                <c:pt idx="10" formatCode="_-* #,##0_-;\-* #,##0_-;_-* &quot;-&quot;??_-;_-@_-">
                  <c:v>861.72575373568475</c:v>
                </c:pt>
                <c:pt idx="11" formatCode="_-* #,##0_-;\-* #,##0_-;_-* &quot;-&quot;??_-;_-@_-">
                  <c:v>880.52211223193729</c:v>
                </c:pt>
                <c:pt idx="12" formatCode="_-* #,##0_-;\-* #,##0_-;_-* &quot;-&quot;??_-;_-@_-">
                  <c:v>898.13488302752046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CB-4C27-8C6B-836C4FE6D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408320"/>
        <c:axId val="187406400"/>
      </c:lineChart>
      <c:catAx>
        <c:axId val="18740832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06400"/>
        <c:crosses val="autoZero"/>
        <c:auto val="1"/>
        <c:lblAlgn val="ctr"/>
        <c:lblOffset val="100"/>
        <c:noMultiLvlLbl val="0"/>
      </c:catAx>
      <c:valAx>
        <c:axId val="18740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0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Forecasting for Tyenol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FORECAST!$B$1</c:f>
              <c:strCache>
                <c:ptCount val="1"/>
                <c:pt idx="0">
                  <c:v>Actual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0009405074365706E-2"/>
                  <c:y val="0.22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FORECAST!$A$2:$A$13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FORECAST!$B$2:$B$13</c:f>
              <c:numCache>
                <c:formatCode>_-* #,##0_-;\-* #,##0_-;_-* "-"??_-;_-@_-</c:formatCode>
                <c:ptCount val="12"/>
                <c:pt idx="0">
                  <c:v>638</c:v>
                </c:pt>
                <c:pt idx="1">
                  <c:v>700</c:v>
                </c:pt>
                <c:pt idx="2">
                  <c:v>700</c:v>
                </c:pt>
                <c:pt idx="3">
                  <c:v>711</c:v>
                </c:pt>
                <c:pt idx="4">
                  <c:v>718</c:v>
                </c:pt>
                <c:pt idx="5">
                  <c:v>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2-460E-9FE6-E93E8118B567}"/>
            </c:ext>
          </c:extLst>
        </c:ser>
        <c:ser>
          <c:idx val="1"/>
          <c:order val="1"/>
          <c:tx>
            <c:strRef>
              <c:f>FORECAST!$C$1</c:f>
              <c:strCache>
                <c:ptCount val="1"/>
                <c:pt idx="0">
                  <c:v>Forecast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FORECAST!$A$2:$A$13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FORECAST!$C$2:$C$13</c:f>
              <c:numCache>
                <c:formatCode>General</c:formatCode>
                <c:ptCount val="12"/>
                <c:pt idx="6" formatCode="_-* #,##0_-;\-* #,##0_-;_-* &quot;-&quot;??_-;_-@_-">
                  <c:v>745.57785328802493</c:v>
                </c:pt>
                <c:pt idx="7" formatCode="_-* #,##0_-;\-* #,##0_-;_-* &quot;-&quot;??_-;_-@_-">
                  <c:v>759.56286228262979</c:v>
                </c:pt>
                <c:pt idx="8" formatCode="_-* #,##0_-;\-* #,##0_-;_-* &quot;-&quot;??_-;_-@_-">
                  <c:v>773.54787127723102</c:v>
                </c:pt>
                <c:pt idx="9" formatCode="_-* #,##0_-;\-* #,##0_-;_-* &quot;-&quot;??_-;_-@_-">
                  <c:v>787.08175094942999</c:v>
                </c:pt>
                <c:pt idx="10" formatCode="_-* #,##0_-;\-* #,##0_-;_-* &quot;-&quot;??_-;_-@_-">
                  <c:v>801.06675994403122</c:v>
                </c:pt>
                <c:pt idx="11" formatCode="_-* #,##0_-;\-* #,##0_-;_-* &quot;-&quot;??_-;_-@_-">
                  <c:v>814.60063961623018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B2-460E-9FE6-E93E8118B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789072"/>
        <c:axId val="164777072"/>
      </c:lineChart>
      <c:dateAx>
        <c:axId val="1647890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77072"/>
        <c:crosses val="autoZero"/>
        <c:auto val="1"/>
        <c:lblOffset val="100"/>
        <c:baseTimeUnit val="months"/>
      </c:dateAx>
      <c:valAx>
        <c:axId val="16477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8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'FORECAST (compl)'!$B$1</c:f>
              <c:strCache>
                <c:ptCount val="1"/>
                <c:pt idx="0">
                  <c:v>Actual Sales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'FORECAST (compl)'!$A$2:$A$13</c:f>
              <c:numCache>
                <c:formatCode>mmm\-yy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'FORECAST (compl)'!$B$2:$B$13</c:f>
              <c:numCache>
                <c:formatCode>_-* #,##0_-;\-* #,##0_-;_-* "-"??_-;_-@_-</c:formatCode>
                <c:ptCount val="12"/>
                <c:pt idx="0">
                  <c:v>650</c:v>
                </c:pt>
                <c:pt idx="1">
                  <c:v>660</c:v>
                </c:pt>
                <c:pt idx="2">
                  <c:v>680</c:v>
                </c:pt>
                <c:pt idx="3">
                  <c:v>670</c:v>
                </c:pt>
                <c:pt idx="4">
                  <c:v>700</c:v>
                </c:pt>
                <c:pt idx="5">
                  <c:v>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E5-47E7-83BA-9ABE4892A581}"/>
            </c:ext>
          </c:extLst>
        </c:ser>
        <c:ser>
          <c:idx val="1"/>
          <c:order val="1"/>
          <c:tx>
            <c:strRef>
              <c:f>'FORECAST (compl)'!$C$1</c:f>
              <c:strCache>
                <c:ptCount val="1"/>
                <c:pt idx="0">
                  <c:v>Forecast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(compl)'!$A$2:$A$13</c:f>
              <c:numCache>
                <c:formatCode>mmm\-yy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'FORECAST (compl)'!$C$2:$C$13</c:f>
              <c:numCache>
                <c:formatCode>General</c:formatCode>
                <c:ptCount val="12"/>
                <c:pt idx="5" formatCode="_-* #,##0_-;\-* #,##0_-;_-* &quot;-&quot;??_-;_-@_-">
                  <c:v>690</c:v>
                </c:pt>
                <c:pt idx="6" formatCode="_-* #,##0_-;\-* #,##0_-;_-* &quot;-&quot;??_-;_-@_-">
                  <c:v>706.0295401706353</c:v>
                </c:pt>
                <c:pt idx="7" formatCode="_-* #,##0_-;\-* #,##0_-;_-* &quot;-&quot;??_-;_-@_-">
                  <c:v>715.11850784266426</c:v>
                </c:pt>
                <c:pt idx="8" formatCode="_-* #,##0_-;\-* #,##0_-;_-* &quot;-&quot;??_-;_-@_-">
                  <c:v>724.2074755146914</c:v>
                </c:pt>
                <c:pt idx="9" formatCode="_-* #,##0_-;\-* #,##0_-;_-* &quot;-&quot;??_-;_-@_-">
                  <c:v>733.00325068117127</c:v>
                </c:pt>
                <c:pt idx="10" formatCode="_-* #,##0_-;\-* #,##0_-;_-* &quot;-&quot;??_-;_-@_-">
                  <c:v>742.09221835320022</c:v>
                </c:pt>
                <c:pt idx="11" formatCode="_-* #,##0_-;\-* #,##0_-;_-* &quot;-&quot;??_-;_-@_-">
                  <c:v>750.88799351967828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E5-47E7-83BA-9ABE4892A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4751536"/>
        <c:axId val="1744636336"/>
      </c:lineChart>
      <c:dateAx>
        <c:axId val="173475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36336"/>
        <c:crosses val="autoZero"/>
        <c:auto val="1"/>
        <c:lblOffset val="100"/>
        <c:baseTimeUnit val="months"/>
      </c:dateAx>
      <c:valAx>
        <c:axId val="174463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75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'Fcst for Seasonality'!$B$10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3932195975503062E-2"/>
                  <c:y val="-0.400471711869349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'Fcst for Seasonality'!$A$11:$A$26</c:f>
              <c:numCache>
                <c:formatCode>[$-C09]dd\-mmm\-yy;@</c:formatCode>
                <c:ptCount val="16"/>
                <c:pt idx="0">
                  <c:v>43921</c:v>
                </c:pt>
                <c:pt idx="1">
                  <c:v>44012</c:v>
                </c:pt>
                <c:pt idx="2">
                  <c:v>44104</c:v>
                </c:pt>
                <c:pt idx="3">
                  <c:v>44196</c:v>
                </c:pt>
                <c:pt idx="4">
                  <c:v>44286</c:v>
                </c:pt>
                <c:pt idx="5">
                  <c:v>44377</c:v>
                </c:pt>
                <c:pt idx="6">
                  <c:v>44469</c:v>
                </c:pt>
                <c:pt idx="7">
                  <c:v>44561</c:v>
                </c:pt>
                <c:pt idx="8">
                  <c:v>44651</c:v>
                </c:pt>
                <c:pt idx="9">
                  <c:v>44742</c:v>
                </c:pt>
                <c:pt idx="10">
                  <c:v>44834</c:v>
                </c:pt>
                <c:pt idx="11">
                  <c:v>44926</c:v>
                </c:pt>
                <c:pt idx="12">
                  <c:v>45016</c:v>
                </c:pt>
                <c:pt idx="13">
                  <c:v>45107</c:v>
                </c:pt>
                <c:pt idx="14">
                  <c:v>45199</c:v>
                </c:pt>
                <c:pt idx="15">
                  <c:v>45291</c:v>
                </c:pt>
              </c:numCache>
            </c:numRef>
          </c:cat>
          <c:val>
            <c:numRef>
              <c:f>'Fcst for Seasonality'!$B$11:$B$26</c:f>
              <c:numCache>
                <c:formatCode>General</c:formatCode>
                <c:ptCount val="16"/>
                <c:pt idx="0" formatCode="_-* #,##0_-;\-* #,##0_-;_-* &quot;-&quot;??_-;_-@_-">
                  <c:v>5200</c:v>
                </c:pt>
                <c:pt idx="1">
                  <c:v>7300</c:v>
                </c:pt>
                <c:pt idx="2">
                  <c:v>8205</c:v>
                </c:pt>
                <c:pt idx="3">
                  <c:v>5450</c:v>
                </c:pt>
                <c:pt idx="4" formatCode="_-* #,##0_-;\-* #,##0_-;_-* &quot;-&quot;??_-;_-@_-">
                  <c:v>5950</c:v>
                </c:pt>
                <c:pt idx="5">
                  <c:v>8104</c:v>
                </c:pt>
                <c:pt idx="6">
                  <c:v>9013</c:v>
                </c:pt>
                <c:pt idx="7">
                  <c:v>648</c:v>
                </c:pt>
                <c:pt idx="8" formatCode="_-* #,##0_-;\-* #,##0_-;_-* &quot;-&quot;??_-;_-@_-">
                  <c:v>6509</c:v>
                </c:pt>
                <c:pt idx="9">
                  <c:v>9231</c:v>
                </c:pt>
                <c:pt idx="10">
                  <c:v>1045</c:v>
                </c:pt>
                <c:pt idx="11">
                  <c:v>6570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E-45F9-A96C-A99E97691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418880"/>
        <c:axId val="187410720"/>
      </c:lineChart>
      <c:dateAx>
        <c:axId val="187418880"/>
        <c:scaling>
          <c:orientation val="minMax"/>
        </c:scaling>
        <c:delete val="0"/>
        <c:axPos val="b"/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0720"/>
        <c:crosses val="autoZero"/>
        <c:auto val="1"/>
        <c:lblOffset val="100"/>
        <c:baseTimeUnit val="months"/>
      </c:dateAx>
      <c:valAx>
        <c:axId val="18741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'Fcst for Seasonality (compl)'!$B$10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'Fcst for Seasonality (compl)'!$A$11:$A$26</c:f>
              <c:numCache>
                <c:formatCode>[$-C09]dd\-mmm\-yy;@</c:formatCode>
                <c:ptCount val="16"/>
                <c:pt idx="0">
                  <c:v>43921</c:v>
                </c:pt>
                <c:pt idx="1">
                  <c:v>44012</c:v>
                </c:pt>
                <c:pt idx="2">
                  <c:v>44104</c:v>
                </c:pt>
                <c:pt idx="3">
                  <c:v>44195</c:v>
                </c:pt>
                <c:pt idx="4">
                  <c:v>44285</c:v>
                </c:pt>
                <c:pt idx="5">
                  <c:v>44377</c:v>
                </c:pt>
                <c:pt idx="6">
                  <c:v>44469</c:v>
                </c:pt>
                <c:pt idx="7">
                  <c:v>44560</c:v>
                </c:pt>
                <c:pt idx="8">
                  <c:v>44650</c:v>
                </c:pt>
                <c:pt idx="9">
                  <c:v>44742</c:v>
                </c:pt>
                <c:pt idx="10">
                  <c:v>44834</c:v>
                </c:pt>
                <c:pt idx="11">
                  <c:v>44925</c:v>
                </c:pt>
                <c:pt idx="12">
                  <c:v>45015</c:v>
                </c:pt>
                <c:pt idx="13">
                  <c:v>45107</c:v>
                </c:pt>
                <c:pt idx="14">
                  <c:v>45199</c:v>
                </c:pt>
                <c:pt idx="15">
                  <c:v>45290</c:v>
                </c:pt>
              </c:numCache>
            </c:numRef>
          </c:cat>
          <c:val>
            <c:numRef>
              <c:f>'Fcst for Seasonality (compl)'!$B$11:$B$26</c:f>
              <c:numCache>
                <c:formatCode>General</c:formatCode>
                <c:ptCount val="16"/>
                <c:pt idx="0">
                  <c:v>520</c:v>
                </c:pt>
                <c:pt idx="1">
                  <c:v>730</c:v>
                </c:pt>
                <c:pt idx="2">
                  <c:v>820</c:v>
                </c:pt>
                <c:pt idx="3">
                  <c:v>530</c:v>
                </c:pt>
                <c:pt idx="4">
                  <c:v>590</c:v>
                </c:pt>
                <c:pt idx="5">
                  <c:v>810</c:v>
                </c:pt>
                <c:pt idx="6">
                  <c:v>900</c:v>
                </c:pt>
                <c:pt idx="7">
                  <c:v>600</c:v>
                </c:pt>
                <c:pt idx="8">
                  <c:v>650</c:v>
                </c:pt>
                <c:pt idx="9">
                  <c:v>900</c:v>
                </c:pt>
                <c:pt idx="10">
                  <c:v>1000</c:v>
                </c:pt>
                <c:pt idx="11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9-4C56-9450-8FC036AF388D}"/>
            </c:ext>
          </c:extLst>
        </c:ser>
        <c:ser>
          <c:idx val="1"/>
          <c:order val="1"/>
          <c:tx>
            <c:strRef>
              <c:f>'Fcst for Seasonality (compl)'!$C$10</c:f>
              <c:strCache>
                <c:ptCount val="1"/>
                <c:pt idx="0">
                  <c:v>Linear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'Fcst for Seasonality (compl)'!$A$11:$A$26</c:f>
              <c:numCache>
                <c:formatCode>[$-C09]dd\-mmm\-yy;@</c:formatCode>
                <c:ptCount val="16"/>
                <c:pt idx="0">
                  <c:v>43921</c:v>
                </c:pt>
                <c:pt idx="1">
                  <c:v>44012</c:v>
                </c:pt>
                <c:pt idx="2">
                  <c:v>44104</c:v>
                </c:pt>
                <c:pt idx="3">
                  <c:v>44195</c:v>
                </c:pt>
                <c:pt idx="4">
                  <c:v>44285</c:v>
                </c:pt>
                <c:pt idx="5">
                  <c:v>44377</c:v>
                </c:pt>
                <c:pt idx="6">
                  <c:v>44469</c:v>
                </c:pt>
                <c:pt idx="7">
                  <c:v>44560</c:v>
                </c:pt>
                <c:pt idx="8">
                  <c:v>44650</c:v>
                </c:pt>
                <c:pt idx="9">
                  <c:v>44742</c:v>
                </c:pt>
                <c:pt idx="10">
                  <c:v>44834</c:v>
                </c:pt>
                <c:pt idx="11">
                  <c:v>44925</c:v>
                </c:pt>
                <c:pt idx="12">
                  <c:v>45015</c:v>
                </c:pt>
                <c:pt idx="13">
                  <c:v>45107</c:v>
                </c:pt>
                <c:pt idx="14">
                  <c:v>45199</c:v>
                </c:pt>
                <c:pt idx="15">
                  <c:v>45290</c:v>
                </c:pt>
              </c:numCache>
            </c:numRef>
          </c:cat>
          <c:val>
            <c:numRef>
              <c:f>'Fcst for Seasonality (compl)'!$C$11:$C$26</c:f>
              <c:numCache>
                <c:formatCode>_-* #,##0.00_-;\-* #,##0.00_-;_-* "-"??_-;_-@_-</c:formatCode>
                <c:ptCount val="16"/>
                <c:pt idx="11" formatCode="_-* #,##0_-;\-* #,##0_-;_-* &quot;-&quot;??_-;_-@_-">
                  <c:v>650</c:v>
                </c:pt>
                <c:pt idx="12" formatCode="_-* #,##0_-;\-* #,##0_-;_-* &quot;-&quot;??_-;_-@_-">
                  <c:v>841.76466060548228</c:v>
                </c:pt>
                <c:pt idx="13" formatCode="_-* #,##0_-;\-* #,##0_-;_-* &quot;-&quot;??_-;_-@_-">
                  <c:v>859.905412830145</c:v>
                </c:pt>
                <c:pt idx="14" formatCode="_-* #,##0_-;\-* #,##0_-;_-* &quot;-&quot;??_-;_-@_-">
                  <c:v>878.04616505480772</c:v>
                </c:pt>
                <c:pt idx="15" formatCode="_-* #,##0_-;\-* #,##0_-;_-* &quot;-&quot;??_-;_-@_-">
                  <c:v>895.98973519007086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A9-4C56-9450-8FC036AF388D}"/>
            </c:ext>
          </c:extLst>
        </c:ser>
        <c:ser>
          <c:idx val="3"/>
          <c:order val="2"/>
          <c:tx>
            <c:strRef>
              <c:f>'Fcst for Seasonality (compl)'!$E$10</c:f>
              <c:strCache>
                <c:ptCount val="1"/>
                <c:pt idx="0">
                  <c:v>Seasonalised Data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'Fcst for Seasonality (compl)'!$A$11:$A$26</c:f>
              <c:numCache>
                <c:formatCode>[$-C09]dd\-mmm\-yy;@</c:formatCode>
                <c:ptCount val="16"/>
                <c:pt idx="0">
                  <c:v>43921</c:v>
                </c:pt>
                <c:pt idx="1">
                  <c:v>44012</c:v>
                </c:pt>
                <c:pt idx="2">
                  <c:v>44104</c:v>
                </c:pt>
                <c:pt idx="3">
                  <c:v>44195</c:v>
                </c:pt>
                <c:pt idx="4">
                  <c:v>44285</c:v>
                </c:pt>
                <c:pt idx="5">
                  <c:v>44377</c:v>
                </c:pt>
                <c:pt idx="6">
                  <c:v>44469</c:v>
                </c:pt>
                <c:pt idx="7">
                  <c:v>44560</c:v>
                </c:pt>
                <c:pt idx="8">
                  <c:v>44650</c:v>
                </c:pt>
                <c:pt idx="9">
                  <c:v>44742</c:v>
                </c:pt>
                <c:pt idx="10">
                  <c:v>44834</c:v>
                </c:pt>
                <c:pt idx="11">
                  <c:v>44925</c:v>
                </c:pt>
                <c:pt idx="12">
                  <c:v>45015</c:v>
                </c:pt>
                <c:pt idx="13">
                  <c:v>45107</c:v>
                </c:pt>
                <c:pt idx="14">
                  <c:v>45199</c:v>
                </c:pt>
                <c:pt idx="15">
                  <c:v>45290</c:v>
                </c:pt>
              </c:numCache>
            </c:numRef>
          </c:cat>
          <c:val>
            <c:numRef>
              <c:f>'Fcst for Seasonality (compl)'!$E$11:$E$26</c:f>
              <c:numCache>
                <c:formatCode>General</c:formatCode>
                <c:ptCount val="16"/>
                <c:pt idx="11" formatCode="_-* #,##0_-;\-* #,##0_-;_-* &quot;-&quot;??_-;_-@_-">
                  <c:v>650</c:v>
                </c:pt>
                <c:pt idx="12" formatCode="_-* #,##0_-;\-* #,##0_-;_-* &quot;-&quot;??_-;_-@_-">
                  <c:v>681.15209317960864</c:v>
                </c:pt>
                <c:pt idx="13" formatCode="_-* #,##0_-;\-* #,##0_-;_-* &quot;-&quot;??_-;_-@_-">
                  <c:v>964.67549761174894</c:v>
                </c:pt>
                <c:pt idx="14" formatCode="_-* #,##0_-;\-* #,##0_-;_-* &quot;-&quot;??_-;_-@_-">
                  <c:v>1098.0623305512997</c:v>
                </c:pt>
                <c:pt idx="15" formatCode="_-* #,##0_-;\-* #,##0_-;_-* &quot;-&quot;??_-;_-@_-">
                  <c:v>733.26976029348327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A9-4C56-9450-8FC036AF3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0690944"/>
        <c:axId val="1734789568"/>
      </c:lineChart>
      <c:dateAx>
        <c:axId val="1760690944"/>
        <c:scaling>
          <c:orientation val="minMax"/>
        </c:scaling>
        <c:delete val="0"/>
        <c:axPos val="b"/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789568"/>
        <c:crosses val="autoZero"/>
        <c:auto val="1"/>
        <c:lblOffset val="100"/>
        <c:baseTimeUnit val="months"/>
      </c:dateAx>
      <c:valAx>
        <c:axId val="17347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69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'Forecast Sheet (compl)'!$B$1</c:f>
              <c:strCache>
                <c:ptCount val="1"/>
                <c:pt idx="0">
                  <c:v> Sales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Sheet (compl)'!$B$2:$B$11</c:f>
              <c:numCache>
                <c:formatCode>_-* #,##0_-;\-* #,##0_-;_-* "-"??_-;_-@_-</c:formatCode>
                <c:ptCount val="10"/>
                <c:pt idx="0">
                  <c:v>650</c:v>
                </c:pt>
                <c:pt idx="1">
                  <c:v>660</c:v>
                </c:pt>
                <c:pt idx="2">
                  <c:v>680</c:v>
                </c:pt>
                <c:pt idx="3">
                  <c:v>670</c:v>
                </c:pt>
                <c:pt idx="4">
                  <c:v>700</c:v>
                </c:pt>
                <c:pt idx="5">
                  <c:v>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1-46F9-A902-678D5A0CCA19}"/>
            </c:ext>
          </c:extLst>
        </c:ser>
        <c:ser>
          <c:idx val="1"/>
          <c:order val="1"/>
          <c:tx>
            <c:strRef>
              <c:f>'Forecast Sheet (compl)'!$C$1</c:f>
              <c:strCache>
                <c:ptCount val="1"/>
                <c:pt idx="0">
                  <c:v>Forecast( Sales 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Sheet (compl)'!$A$2:$A$11</c:f>
              <c:numCache>
                <c:formatCode>mmm\-yy</c:formatCode>
                <c:ptCount val="10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</c:numCache>
            </c:numRef>
          </c:cat>
          <c:val>
            <c:numRef>
              <c:f>'Forecast Sheet (compl)'!$C$2:$C$11</c:f>
              <c:numCache>
                <c:formatCode>General</c:formatCode>
                <c:ptCount val="10"/>
                <c:pt idx="5" formatCode="_-* #,##0_-;\-* #,##0_-;_-* &quot;-&quot;??_-;_-@_-">
                  <c:v>690</c:v>
                </c:pt>
                <c:pt idx="6" formatCode="_-* #,##0_-;\-* #,##0_-;_-* &quot;-&quot;??_-;_-@_-">
                  <c:v>710.27113612785888</c:v>
                </c:pt>
                <c:pt idx="7" formatCode="_-* #,##0_-;\-* #,##0_-;_-* &quot;-&quot;??_-;_-@_-">
                  <c:v>712.05445721505475</c:v>
                </c:pt>
                <c:pt idx="8" formatCode="_-* #,##0_-;\-* #,##0_-;_-* &quot;-&quot;??_-;_-@_-">
                  <c:v>728.87809609135195</c:v>
                </c:pt>
                <c:pt idx="9" formatCode="_-* #,##0_-;\-* #,##0_-;_-* &quot;-&quot;??_-;_-@_-">
                  <c:v>730.66141717854794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1-46F9-A902-678D5A0CCA19}"/>
            </c:ext>
          </c:extLst>
        </c:ser>
        <c:ser>
          <c:idx val="2"/>
          <c:order val="2"/>
          <c:tx>
            <c:strRef>
              <c:f>'Forecast Sheet (compl)'!$D$1</c:f>
              <c:strCache>
                <c:ptCount val="1"/>
                <c:pt idx="0">
                  <c:v>Lower Confidence Bound( Sales 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Sheet (compl)'!$A$2:$A$11</c:f>
              <c:numCache>
                <c:formatCode>mmm\-yy</c:formatCode>
                <c:ptCount val="10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</c:numCache>
            </c:numRef>
          </c:cat>
          <c:val>
            <c:numRef>
              <c:f>'Forecast Sheet (compl)'!$D$2:$D$11</c:f>
              <c:numCache>
                <c:formatCode>General</c:formatCode>
                <c:ptCount val="10"/>
                <c:pt idx="5" formatCode="_-* #,##0_-;\-* #,##0_-;_-* &quot;-&quot;??_-;_-@_-">
                  <c:v>690</c:v>
                </c:pt>
                <c:pt idx="6" formatCode="_-* #,##0_-;\-* #,##0_-;_-* &quot;-&quot;??_-;_-@_-">
                  <c:v>696.60773954677916</c:v>
                </c:pt>
                <c:pt idx="7" formatCode="_-* #,##0_-;\-* #,##0_-;_-* &quot;-&quot;??_-;_-@_-">
                  <c:v>697.96389772740986</c:v>
                </c:pt>
                <c:pt idx="8" formatCode="_-* #,##0_-;\-* #,##0_-;_-* &quot;-&quot;??_-;_-@_-">
                  <c:v>714.36643678289033</c:v>
                </c:pt>
                <c:pt idx="9" formatCode="_-* #,##0_-;\-* #,##0_-;_-* &quot;-&quot;??_-;_-@_-">
                  <c:v>715.74053767716248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91-46F9-A902-678D5A0CCA19}"/>
            </c:ext>
          </c:extLst>
        </c:ser>
        <c:ser>
          <c:idx val="3"/>
          <c:order val="3"/>
          <c:tx>
            <c:strRef>
              <c:f>'Forecast Sheet (compl)'!$E$1</c:f>
              <c:strCache>
                <c:ptCount val="1"/>
                <c:pt idx="0">
                  <c:v>Upper Confidence Bound( Sales 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Sheet (compl)'!$A$2:$A$11</c:f>
              <c:numCache>
                <c:formatCode>mmm\-yy</c:formatCode>
                <c:ptCount val="10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</c:numCache>
            </c:numRef>
          </c:cat>
          <c:val>
            <c:numRef>
              <c:f>'Forecast Sheet (compl)'!$E$2:$E$11</c:f>
              <c:numCache>
                <c:formatCode>General</c:formatCode>
                <c:ptCount val="10"/>
                <c:pt idx="5" formatCode="_-* #,##0_-;\-* #,##0_-;_-* &quot;-&quot;??_-;_-@_-">
                  <c:v>690</c:v>
                </c:pt>
                <c:pt idx="6" formatCode="_-* #,##0_-;\-* #,##0_-;_-* &quot;-&quot;??_-;_-@_-">
                  <c:v>723.9345327089386</c:v>
                </c:pt>
                <c:pt idx="7" formatCode="_-* #,##0_-;\-* #,##0_-;_-* &quot;-&quot;??_-;_-@_-">
                  <c:v>726.14501670269965</c:v>
                </c:pt>
                <c:pt idx="8" formatCode="_-* #,##0_-;\-* #,##0_-;_-* &quot;-&quot;??_-;_-@_-">
                  <c:v>743.38975539981357</c:v>
                </c:pt>
                <c:pt idx="9" formatCode="_-* #,##0_-;\-* #,##0_-;_-* &quot;-&quot;??_-;_-@_-">
                  <c:v>745.58229667993339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91-46F9-A902-678D5A0CC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836896"/>
        <c:axId val="1593435232"/>
      </c:lineChart>
      <c:catAx>
        <c:axId val="175383689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435232"/>
        <c:crosses val="autoZero"/>
        <c:auto val="1"/>
        <c:lblAlgn val="ctr"/>
        <c:lblOffset val="100"/>
        <c:noMultiLvlLbl val="0"/>
      </c:catAx>
      <c:valAx>
        <c:axId val="1593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83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Fcsr_UCB_LCB!$B$1</c:f>
              <c:strCache>
                <c:ptCount val="1"/>
                <c:pt idx="0">
                  <c:v>Order Quantity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Fcsr_UCB_LCB!$B$2:$B$646</c:f>
              <c:numCache>
                <c:formatCode>_-* #,##0_-;\-* #,##0_-;_-* "-"??_-;_-@_-</c:formatCode>
                <c:ptCount val="645"/>
                <c:pt idx="0">
                  <c:v>452662</c:v>
                </c:pt>
                <c:pt idx="1">
                  <c:v>146183</c:v>
                </c:pt>
                <c:pt idx="2">
                  <c:v>356901</c:v>
                </c:pt>
                <c:pt idx="3">
                  <c:v>82679</c:v>
                </c:pt>
                <c:pt idx="4">
                  <c:v>30531</c:v>
                </c:pt>
                <c:pt idx="5">
                  <c:v>430238</c:v>
                </c:pt>
                <c:pt idx="6">
                  <c:v>50350</c:v>
                </c:pt>
                <c:pt idx="7">
                  <c:v>143969</c:v>
                </c:pt>
                <c:pt idx="8">
                  <c:v>270853</c:v>
                </c:pt>
                <c:pt idx="9">
                  <c:v>375896</c:v>
                </c:pt>
                <c:pt idx="10">
                  <c:v>320784</c:v>
                </c:pt>
                <c:pt idx="11">
                  <c:v>230822</c:v>
                </c:pt>
                <c:pt idx="12">
                  <c:v>304526</c:v>
                </c:pt>
                <c:pt idx="13">
                  <c:v>14827</c:v>
                </c:pt>
                <c:pt idx="14">
                  <c:v>478579</c:v>
                </c:pt>
                <c:pt idx="15">
                  <c:v>464542</c:v>
                </c:pt>
                <c:pt idx="16">
                  <c:v>472728</c:v>
                </c:pt>
                <c:pt idx="17">
                  <c:v>336818</c:v>
                </c:pt>
                <c:pt idx="18">
                  <c:v>214185</c:v>
                </c:pt>
                <c:pt idx="19">
                  <c:v>256362</c:v>
                </c:pt>
                <c:pt idx="20">
                  <c:v>503378</c:v>
                </c:pt>
                <c:pt idx="21">
                  <c:v>44721</c:v>
                </c:pt>
                <c:pt idx="22">
                  <c:v>507381</c:v>
                </c:pt>
                <c:pt idx="23">
                  <c:v>73997</c:v>
                </c:pt>
                <c:pt idx="24">
                  <c:v>288151</c:v>
                </c:pt>
                <c:pt idx="25">
                  <c:v>248436</c:v>
                </c:pt>
                <c:pt idx="26">
                  <c:v>175098</c:v>
                </c:pt>
                <c:pt idx="27">
                  <c:v>109217</c:v>
                </c:pt>
                <c:pt idx="28">
                  <c:v>45708</c:v>
                </c:pt>
                <c:pt idx="29">
                  <c:v>20845</c:v>
                </c:pt>
                <c:pt idx="30">
                  <c:v>50115</c:v>
                </c:pt>
                <c:pt idx="31">
                  <c:v>406778</c:v>
                </c:pt>
                <c:pt idx="32">
                  <c:v>204208</c:v>
                </c:pt>
                <c:pt idx="33">
                  <c:v>143660</c:v>
                </c:pt>
                <c:pt idx="34">
                  <c:v>154109</c:v>
                </c:pt>
                <c:pt idx="35">
                  <c:v>420795</c:v>
                </c:pt>
                <c:pt idx="36">
                  <c:v>201968</c:v>
                </c:pt>
                <c:pt idx="37">
                  <c:v>396322</c:v>
                </c:pt>
                <c:pt idx="38">
                  <c:v>205267</c:v>
                </c:pt>
                <c:pt idx="39">
                  <c:v>315914</c:v>
                </c:pt>
                <c:pt idx="40">
                  <c:v>331093</c:v>
                </c:pt>
                <c:pt idx="41">
                  <c:v>400445</c:v>
                </c:pt>
                <c:pt idx="42">
                  <c:v>405823</c:v>
                </c:pt>
                <c:pt idx="43">
                  <c:v>292417</c:v>
                </c:pt>
                <c:pt idx="44">
                  <c:v>316209</c:v>
                </c:pt>
                <c:pt idx="45">
                  <c:v>111215</c:v>
                </c:pt>
                <c:pt idx="46">
                  <c:v>320661</c:v>
                </c:pt>
                <c:pt idx="47">
                  <c:v>94467</c:v>
                </c:pt>
                <c:pt idx="48">
                  <c:v>137913</c:v>
                </c:pt>
                <c:pt idx="49">
                  <c:v>141391</c:v>
                </c:pt>
                <c:pt idx="50">
                  <c:v>183644</c:v>
                </c:pt>
                <c:pt idx="51">
                  <c:v>113605</c:v>
                </c:pt>
                <c:pt idx="52">
                  <c:v>250503</c:v>
                </c:pt>
                <c:pt idx="53">
                  <c:v>156428</c:v>
                </c:pt>
                <c:pt idx="54">
                  <c:v>295762</c:v>
                </c:pt>
                <c:pt idx="55">
                  <c:v>346171</c:v>
                </c:pt>
                <c:pt idx="56">
                  <c:v>484134</c:v>
                </c:pt>
                <c:pt idx="57">
                  <c:v>477036</c:v>
                </c:pt>
                <c:pt idx="58">
                  <c:v>432378</c:v>
                </c:pt>
                <c:pt idx="59">
                  <c:v>224476</c:v>
                </c:pt>
                <c:pt idx="60">
                  <c:v>266969</c:v>
                </c:pt>
                <c:pt idx="61">
                  <c:v>500515</c:v>
                </c:pt>
                <c:pt idx="62">
                  <c:v>501970</c:v>
                </c:pt>
                <c:pt idx="63">
                  <c:v>158839</c:v>
                </c:pt>
                <c:pt idx="64">
                  <c:v>397992</c:v>
                </c:pt>
                <c:pt idx="65">
                  <c:v>130315</c:v>
                </c:pt>
                <c:pt idx="66">
                  <c:v>270925</c:v>
                </c:pt>
                <c:pt idx="67">
                  <c:v>104633</c:v>
                </c:pt>
                <c:pt idx="68">
                  <c:v>510405</c:v>
                </c:pt>
                <c:pt idx="69">
                  <c:v>66087</c:v>
                </c:pt>
                <c:pt idx="70">
                  <c:v>311433</c:v>
                </c:pt>
                <c:pt idx="71">
                  <c:v>396623</c:v>
                </c:pt>
                <c:pt idx="72">
                  <c:v>236424</c:v>
                </c:pt>
                <c:pt idx="73">
                  <c:v>115480</c:v>
                </c:pt>
                <c:pt idx="74">
                  <c:v>51031</c:v>
                </c:pt>
                <c:pt idx="75">
                  <c:v>361060</c:v>
                </c:pt>
                <c:pt idx="76">
                  <c:v>68891</c:v>
                </c:pt>
                <c:pt idx="77">
                  <c:v>260578</c:v>
                </c:pt>
                <c:pt idx="78">
                  <c:v>175104</c:v>
                </c:pt>
                <c:pt idx="79">
                  <c:v>277160</c:v>
                </c:pt>
                <c:pt idx="80">
                  <c:v>540886</c:v>
                </c:pt>
                <c:pt idx="81">
                  <c:v>459008</c:v>
                </c:pt>
                <c:pt idx="82">
                  <c:v>73115</c:v>
                </c:pt>
                <c:pt idx="83">
                  <c:v>76168</c:v>
                </c:pt>
                <c:pt idx="84">
                  <c:v>5552</c:v>
                </c:pt>
                <c:pt idx="85">
                  <c:v>155087</c:v>
                </c:pt>
                <c:pt idx="86">
                  <c:v>208892</c:v>
                </c:pt>
                <c:pt idx="87">
                  <c:v>128949</c:v>
                </c:pt>
                <c:pt idx="88">
                  <c:v>509077</c:v>
                </c:pt>
                <c:pt idx="89">
                  <c:v>347967</c:v>
                </c:pt>
                <c:pt idx="90">
                  <c:v>424238</c:v>
                </c:pt>
                <c:pt idx="91">
                  <c:v>68443</c:v>
                </c:pt>
                <c:pt idx="92">
                  <c:v>305260</c:v>
                </c:pt>
                <c:pt idx="93">
                  <c:v>355203</c:v>
                </c:pt>
                <c:pt idx="94">
                  <c:v>419530</c:v>
                </c:pt>
                <c:pt idx="95">
                  <c:v>334792</c:v>
                </c:pt>
                <c:pt idx="96">
                  <c:v>519588</c:v>
                </c:pt>
                <c:pt idx="97">
                  <c:v>444548</c:v>
                </c:pt>
                <c:pt idx="98">
                  <c:v>326719</c:v>
                </c:pt>
                <c:pt idx="99">
                  <c:v>247883</c:v>
                </c:pt>
                <c:pt idx="100">
                  <c:v>281816</c:v>
                </c:pt>
                <c:pt idx="101">
                  <c:v>365507</c:v>
                </c:pt>
                <c:pt idx="102">
                  <c:v>106512</c:v>
                </c:pt>
                <c:pt idx="103">
                  <c:v>432794</c:v>
                </c:pt>
                <c:pt idx="104">
                  <c:v>306778</c:v>
                </c:pt>
                <c:pt idx="105">
                  <c:v>107604</c:v>
                </c:pt>
                <c:pt idx="106">
                  <c:v>294089</c:v>
                </c:pt>
                <c:pt idx="107">
                  <c:v>422503</c:v>
                </c:pt>
                <c:pt idx="108">
                  <c:v>341491</c:v>
                </c:pt>
                <c:pt idx="109">
                  <c:v>416417</c:v>
                </c:pt>
                <c:pt idx="110">
                  <c:v>468344</c:v>
                </c:pt>
                <c:pt idx="111">
                  <c:v>449356</c:v>
                </c:pt>
                <c:pt idx="112">
                  <c:v>560092</c:v>
                </c:pt>
                <c:pt idx="113">
                  <c:v>535893</c:v>
                </c:pt>
                <c:pt idx="114">
                  <c:v>312037</c:v>
                </c:pt>
                <c:pt idx="115">
                  <c:v>393031</c:v>
                </c:pt>
                <c:pt idx="116">
                  <c:v>459483</c:v>
                </c:pt>
                <c:pt idx="117">
                  <c:v>521721</c:v>
                </c:pt>
                <c:pt idx="118">
                  <c:v>339726</c:v>
                </c:pt>
                <c:pt idx="119">
                  <c:v>175150</c:v>
                </c:pt>
                <c:pt idx="120">
                  <c:v>479071</c:v>
                </c:pt>
                <c:pt idx="121">
                  <c:v>372324</c:v>
                </c:pt>
                <c:pt idx="122">
                  <c:v>250786</c:v>
                </c:pt>
                <c:pt idx="123">
                  <c:v>524032</c:v>
                </c:pt>
                <c:pt idx="124">
                  <c:v>119540</c:v>
                </c:pt>
                <c:pt idx="125">
                  <c:v>492362</c:v>
                </c:pt>
                <c:pt idx="126">
                  <c:v>261499</c:v>
                </c:pt>
                <c:pt idx="127">
                  <c:v>318227</c:v>
                </c:pt>
                <c:pt idx="128">
                  <c:v>543500</c:v>
                </c:pt>
                <c:pt idx="129">
                  <c:v>162261</c:v>
                </c:pt>
                <c:pt idx="130">
                  <c:v>524660</c:v>
                </c:pt>
                <c:pt idx="131">
                  <c:v>346718</c:v>
                </c:pt>
                <c:pt idx="132">
                  <c:v>415397</c:v>
                </c:pt>
                <c:pt idx="133">
                  <c:v>423297</c:v>
                </c:pt>
                <c:pt idx="134">
                  <c:v>112638</c:v>
                </c:pt>
                <c:pt idx="135">
                  <c:v>487543</c:v>
                </c:pt>
                <c:pt idx="136">
                  <c:v>432368</c:v>
                </c:pt>
                <c:pt idx="137">
                  <c:v>480462</c:v>
                </c:pt>
                <c:pt idx="138">
                  <c:v>393870</c:v>
                </c:pt>
                <c:pt idx="139">
                  <c:v>414863</c:v>
                </c:pt>
                <c:pt idx="140">
                  <c:v>466878</c:v>
                </c:pt>
                <c:pt idx="141">
                  <c:v>320846</c:v>
                </c:pt>
                <c:pt idx="142">
                  <c:v>484345</c:v>
                </c:pt>
                <c:pt idx="143">
                  <c:v>296852</c:v>
                </c:pt>
                <c:pt idx="144">
                  <c:v>452374</c:v>
                </c:pt>
                <c:pt idx="145">
                  <c:v>538103</c:v>
                </c:pt>
                <c:pt idx="146">
                  <c:v>311762</c:v>
                </c:pt>
                <c:pt idx="147">
                  <c:v>251386</c:v>
                </c:pt>
                <c:pt idx="148">
                  <c:v>236555</c:v>
                </c:pt>
                <c:pt idx="149">
                  <c:v>209710</c:v>
                </c:pt>
                <c:pt idx="150">
                  <c:v>490271</c:v>
                </c:pt>
                <c:pt idx="151">
                  <c:v>476634</c:v>
                </c:pt>
                <c:pt idx="152">
                  <c:v>175301</c:v>
                </c:pt>
                <c:pt idx="153">
                  <c:v>229508</c:v>
                </c:pt>
                <c:pt idx="154">
                  <c:v>518899</c:v>
                </c:pt>
                <c:pt idx="155">
                  <c:v>185518</c:v>
                </c:pt>
                <c:pt idx="156">
                  <c:v>365810</c:v>
                </c:pt>
                <c:pt idx="157">
                  <c:v>103489</c:v>
                </c:pt>
                <c:pt idx="158">
                  <c:v>311557</c:v>
                </c:pt>
                <c:pt idx="159">
                  <c:v>281504</c:v>
                </c:pt>
                <c:pt idx="160">
                  <c:v>184904</c:v>
                </c:pt>
                <c:pt idx="161">
                  <c:v>183764</c:v>
                </c:pt>
                <c:pt idx="162">
                  <c:v>444316</c:v>
                </c:pt>
                <c:pt idx="163">
                  <c:v>274801</c:v>
                </c:pt>
                <c:pt idx="164">
                  <c:v>773931</c:v>
                </c:pt>
                <c:pt idx="165">
                  <c:v>595285</c:v>
                </c:pt>
                <c:pt idx="166">
                  <c:v>247444</c:v>
                </c:pt>
                <c:pt idx="167">
                  <c:v>203261</c:v>
                </c:pt>
                <c:pt idx="168">
                  <c:v>599137</c:v>
                </c:pt>
                <c:pt idx="169">
                  <c:v>505522</c:v>
                </c:pt>
                <c:pt idx="170">
                  <c:v>544405</c:v>
                </c:pt>
                <c:pt idx="171">
                  <c:v>285768</c:v>
                </c:pt>
                <c:pt idx="172">
                  <c:v>310300</c:v>
                </c:pt>
                <c:pt idx="173">
                  <c:v>286750</c:v>
                </c:pt>
                <c:pt idx="174">
                  <c:v>409856</c:v>
                </c:pt>
                <c:pt idx="175">
                  <c:v>525842</c:v>
                </c:pt>
                <c:pt idx="176">
                  <c:v>182871</c:v>
                </c:pt>
                <c:pt idx="177">
                  <c:v>533756</c:v>
                </c:pt>
                <c:pt idx="178">
                  <c:v>272294</c:v>
                </c:pt>
                <c:pt idx="179">
                  <c:v>435186</c:v>
                </c:pt>
                <c:pt idx="180">
                  <c:v>335120</c:v>
                </c:pt>
                <c:pt idx="181">
                  <c:v>551378</c:v>
                </c:pt>
                <c:pt idx="182">
                  <c:v>336517</c:v>
                </c:pt>
                <c:pt idx="183">
                  <c:v>362914</c:v>
                </c:pt>
                <c:pt idx="184">
                  <c:v>224821</c:v>
                </c:pt>
                <c:pt idx="185">
                  <c:v>305488</c:v>
                </c:pt>
                <c:pt idx="186">
                  <c:v>480675</c:v>
                </c:pt>
                <c:pt idx="187">
                  <c:v>407886</c:v>
                </c:pt>
                <c:pt idx="188">
                  <c:v>673840</c:v>
                </c:pt>
                <c:pt idx="189">
                  <c:v>134538</c:v>
                </c:pt>
                <c:pt idx="190">
                  <c:v>149582</c:v>
                </c:pt>
                <c:pt idx="191">
                  <c:v>235179</c:v>
                </c:pt>
                <c:pt idx="192">
                  <c:v>472583</c:v>
                </c:pt>
                <c:pt idx="193">
                  <c:v>455650</c:v>
                </c:pt>
                <c:pt idx="194">
                  <c:v>259011</c:v>
                </c:pt>
                <c:pt idx="195">
                  <c:v>191741</c:v>
                </c:pt>
                <c:pt idx="196">
                  <c:v>434503</c:v>
                </c:pt>
                <c:pt idx="197">
                  <c:v>327132</c:v>
                </c:pt>
                <c:pt idx="198">
                  <c:v>590687</c:v>
                </c:pt>
                <c:pt idx="199">
                  <c:v>152234</c:v>
                </c:pt>
                <c:pt idx="200">
                  <c:v>387518</c:v>
                </c:pt>
                <c:pt idx="201">
                  <c:v>589994</c:v>
                </c:pt>
                <c:pt idx="202">
                  <c:v>248645</c:v>
                </c:pt>
                <c:pt idx="203">
                  <c:v>146185</c:v>
                </c:pt>
                <c:pt idx="204">
                  <c:v>73252</c:v>
                </c:pt>
                <c:pt idx="205">
                  <c:v>377575</c:v>
                </c:pt>
                <c:pt idx="206">
                  <c:v>573584</c:v>
                </c:pt>
                <c:pt idx="207">
                  <c:v>274519</c:v>
                </c:pt>
                <c:pt idx="208">
                  <c:v>618266</c:v>
                </c:pt>
                <c:pt idx="209">
                  <c:v>593096</c:v>
                </c:pt>
                <c:pt idx="210">
                  <c:v>551608</c:v>
                </c:pt>
                <c:pt idx="211">
                  <c:v>262030</c:v>
                </c:pt>
                <c:pt idx="212">
                  <c:v>807732</c:v>
                </c:pt>
                <c:pt idx="213">
                  <c:v>561512</c:v>
                </c:pt>
                <c:pt idx="214">
                  <c:v>411194</c:v>
                </c:pt>
                <c:pt idx="215">
                  <c:v>222606</c:v>
                </c:pt>
                <c:pt idx="216">
                  <c:v>172507</c:v>
                </c:pt>
                <c:pt idx="217">
                  <c:v>336553</c:v>
                </c:pt>
                <c:pt idx="218">
                  <c:v>280722</c:v>
                </c:pt>
                <c:pt idx="219">
                  <c:v>541499</c:v>
                </c:pt>
                <c:pt idx="220">
                  <c:v>352291</c:v>
                </c:pt>
                <c:pt idx="221">
                  <c:v>546132</c:v>
                </c:pt>
                <c:pt idx="222">
                  <c:v>605745</c:v>
                </c:pt>
                <c:pt idx="223">
                  <c:v>224914</c:v>
                </c:pt>
                <c:pt idx="224">
                  <c:v>613965</c:v>
                </c:pt>
                <c:pt idx="225">
                  <c:v>345724</c:v>
                </c:pt>
                <c:pt idx="226">
                  <c:v>624399</c:v>
                </c:pt>
                <c:pt idx="227">
                  <c:v>356531</c:v>
                </c:pt>
                <c:pt idx="228">
                  <c:v>229251</c:v>
                </c:pt>
                <c:pt idx="229">
                  <c:v>254684</c:v>
                </c:pt>
                <c:pt idx="230">
                  <c:v>327466</c:v>
                </c:pt>
                <c:pt idx="231">
                  <c:v>502579</c:v>
                </c:pt>
                <c:pt idx="232">
                  <c:v>602946</c:v>
                </c:pt>
                <c:pt idx="233">
                  <c:v>307616</c:v>
                </c:pt>
                <c:pt idx="234">
                  <c:v>190924</c:v>
                </c:pt>
                <c:pt idx="235">
                  <c:v>353841</c:v>
                </c:pt>
                <c:pt idx="236">
                  <c:v>489478</c:v>
                </c:pt>
                <c:pt idx="237">
                  <c:v>450525</c:v>
                </c:pt>
                <c:pt idx="238">
                  <c:v>493787</c:v>
                </c:pt>
                <c:pt idx="239">
                  <c:v>531076</c:v>
                </c:pt>
                <c:pt idx="240">
                  <c:v>222774</c:v>
                </c:pt>
                <c:pt idx="241">
                  <c:v>393402</c:v>
                </c:pt>
                <c:pt idx="242">
                  <c:v>279511</c:v>
                </c:pt>
                <c:pt idx="243">
                  <c:v>639457</c:v>
                </c:pt>
                <c:pt idx="244">
                  <c:v>207125</c:v>
                </c:pt>
                <c:pt idx="245">
                  <c:v>516834</c:v>
                </c:pt>
                <c:pt idx="246">
                  <c:v>343692</c:v>
                </c:pt>
                <c:pt idx="247">
                  <c:v>548785</c:v>
                </c:pt>
                <c:pt idx="248">
                  <c:v>350783</c:v>
                </c:pt>
                <c:pt idx="249">
                  <c:v>595458</c:v>
                </c:pt>
                <c:pt idx="250">
                  <c:v>438842</c:v>
                </c:pt>
                <c:pt idx="251">
                  <c:v>381308</c:v>
                </c:pt>
                <c:pt idx="252">
                  <c:v>401431</c:v>
                </c:pt>
                <c:pt idx="253">
                  <c:v>199432</c:v>
                </c:pt>
                <c:pt idx="254">
                  <c:v>232865</c:v>
                </c:pt>
                <c:pt idx="255">
                  <c:v>271655</c:v>
                </c:pt>
                <c:pt idx="256">
                  <c:v>650380</c:v>
                </c:pt>
                <c:pt idx="257">
                  <c:v>216733</c:v>
                </c:pt>
                <c:pt idx="258">
                  <c:v>501169</c:v>
                </c:pt>
                <c:pt idx="259">
                  <c:v>477493</c:v>
                </c:pt>
                <c:pt idx="260">
                  <c:v>712983</c:v>
                </c:pt>
                <c:pt idx="261">
                  <c:v>621905</c:v>
                </c:pt>
                <c:pt idx="262">
                  <c:v>534507</c:v>
                </c:pt>
                <c:pt idx="263">
                  <c:v>584204</c:v>
                </c:pt>
                <c:pt idx="264">
                  <c:v>370621</c:v>
                </c:pt>
                <c:pt idx="265">
                  <c:v>600666</c:v>
                </c:pt>
                <c:pt idx="266">
                  <c:v>338281</c:v>
                </c:pt>
                <c:pt idx="267">
                  <c:v>595509</c:v>
                </c:pt>
                <c:pt idx="268">
                  <c:v>593935</c:v>
                </c:pt>
                <c:pt idx="269">
                  <c:v>625776</c:v>
                </c:pt>
                <c:pt idx="270">
                  <c:v>224185</c:v>
                </c:pt>
                <c:pt idx="271">
                  <c:v>363800</c:v>
                </c:pt>
                <c:pt idx="272">
                  <c:v>576090</c:v>
                </c:pt>
                <c:pt idx="273">
                  <c:v>202377</c:v>
                </c:pt>
                <c:pt idx="274">
                  <c:v>244354</c:v>
                </c:pt>
                <c:pt idx="275">
                  <c:v>494896</c:v>
                </c:pt>
                <c:pt idx="276">
                  <c:v>347293</c:v>
                </c:pt>
                <c:pt idx="277">
                  <c:v>407468</c:v>
                </c:pt>
                <c:pt idx="278">
                  <c:v>177028</c:v>
                </c:pt>
                <c:pt idx="279">
                  <c:v>511401</c:v>
                </c:pt>
                <c:pt idx="280">
                  <c:v>508603</c:v>
                </c:pt>
                <c:pt idx="281">
                  <c:v>393115</c:v>
                </c:pt>
                <c:pt idx="282">
                  <c:v>532455</c:v>
                </c:pt>
                <c:pt idx="283">
                  <c:v>618859</c:v>
                </c:pt>
                <c:pt idx="284">
                  <c:v>981595</c:v>
                </c:pt>
                <c:pt idx="285">
                  <c:v>601150</c:v>
                </c:pt>
                <c:pt idx="286">
                  <c:v>570875</c:v>
                </c:pt>
                <c:pt idx="287">
                  <c:v>634874</c:v>
                </c:pt>
                <c:pt idx="288">
                  <c:v>315247</c:v>
                </c:pt>
                <c:pt idx="289">
                  <c:v>220451</c:v>
                </c:pt>
                <c:pt idx="290">
                  <c:v>374623</c:v>
                </c:pt>
                <c:pt idx="291">
                  <c:v>641838</c:v>
                </c:pt>
                <c:pt idx="292">
                  <c:v>450034</c:v>
                </c:pt>
                <c:pt idx="293">
                  <c:v>430776</c:v>
                </c:pt>
                <c:pt idx="294">
                  <c:v>606797</c:v>
                </c:pt>
                <c:pt idx="295">
                  <c:v>561316</c:v>
                </c:pt>
                <c:pt idx="296">
                  <c:v>256762</c:v>
                </c:pt>
                <c:pt idx="297">
                  <c:v>560083</c:v>
                </c:pt>
                <c:pt idx="298">
                  <c:v>628160</c:v>
                </c:pt>
                <c:pt idx="299">
                  <c:v>505597</c:v>
                </c:pt>
                <c:pt idx="300">
                  <c:v>468742</c:v>
                </c:pt>
                <c:pt idx="301">
                  <c:v>393085</c:v>
                </c:pt>
                <c:pt idx="302">
                  <c:v>576717</c:v>
                </c:pt>
                <c:pt idx="303">
                  <c:v>387428</c:v>
                </c:pt>
                <c:pt idx="304">
                  <c:v>596177</c:v>
                </c:pt>
                <c:pt idx="305">
                  <c:v>254171</c:v>
                </c:pt>
                <c:pt idx="306">
                  <c:v>453720</c:v>
                </c:pt>
                <c:pt idx="307">
                  <c:v>396892</c:v>
                </c:pt>
                <c:pt idx="308">
                  <c:v>521334</c:v>
                </c:pt>
                <c:pt idx="309">
                  <c:v>451052</c:v>
                </c:pt>
                <c:pt idx="310">
                  <c:v>685391</c:v>
                </c:pt>
                <c:pt idx="311">
                  <c:v>419982</c:v>
                </c:pt>
                <c:pt idx="312">
                  <c:v>207910</c:v>
                </c:pt>
                <c:pt idx="313">
                  <c:v>443652</c:v>
                </c:pt>
                <c:pt idx="314">
                  <c:v>469510</c:v>
                </c:pt>
                <c:pt idx="315">
                  <c:v>688573</c:v>
                </c:pt>
                <c:pt idx="316">
                  <c:v>391197</c:v>
                </c:pt>
                <c:pt idx="317">
                  <c:v>381814</c:v>
                </c:pt>
                <c:pt idx="318">
                  <c:v>208837</c:v>
                </c:pt>
                <c:pt idx="319">
                  <c:v>287921</c:v>
                </c:pt>
                <c:pt idx="320">
                  <c:v>372253</c:v>
                </c:pt>
                <c:pt idx="321">
                  <c:v>311673</c:v>
                </c:pt>
                <c:pt idx="322">
                  <c:v>531479</c:v>
                </c:pt>
                <c:pt idx="323">
                  <c:v>508751</c:v>
                </c:pt>
                <c:pt idx="324">
                  <c:v>438839</c:v>
                </c:pt>
                <c:pt idx="325">
                  <c:v>360252</c:v>
                </c:pt>
                <c:pt idx="326">
                  <c:v>659865</c:v>
                </c:pt>
                <c:pt idx="327">
                  <c:v>299852</c:v>
                </c:pt>
                <c:pt idx="328">
                  <c:v>325927</c:v>
                </c:pt>
                <c:pt idx="329">
                  <c:v>680567</c:v>
                </c:pt>
                <c:pt idx="330">
                  <c:v>486141</c:v>
                </c:pt>
                <c:pt idx="331">
                  <c:v>481119</c:v>
                </c:pt>
                <c:pt idx="332">
                  <c:v>807562</c:v>
                </c:pt>
                <c:pt idx="333">
                  <c:v>503290</c:v>
                </c:pt>
                <c:pt idx="334">
                  <c:v>590469</c:v>
                </c:pt>
                <c:pt idx="335">
                  <c:v>358116</c:v>
                </c:pt>
                <c:pt idx="336">
                  <c:v>517798</c:v>
                </c:pt>
                <c:pt idx="337">
                  <c:v>659745</c:v>
                </c:pt>
                <c:pt idx="338">
                  <c:v>462692</c:v>
                </c:pt>
                <c:pt idx="339">
                  <c:v>472176</c:v>
                </c:pt>
                <c:pt idx="340">
                  <c:v>631889</c:v>
                </c:pt>
                <c:pt idx="341">
                  <c:v>435736</c:v>
                </c:pt>
                <c:pt idx="342">
                  <c:v>248240</c:v>
                </c:pt>
                <c:pt idx="343">
                  <c:v>509727</c:v>
                </c:pt>
                <c:pt idx="344">
                  <c:v>646433</c:v>
                </c:pt>
                <c:pt idx="345">
                  <c:v>283697</c:v>
                </c:pt>
                <c:pt idx="346">
                  <c:v>375696</c:v>
                </c:pt>
                <c:pt idx="347">
                  <c:v>223011</c:v>
                </c:pt>
                <c:pt idx="348">
                  <c:v>625788</c:v>
                </c:pt>
                <c:pt idx="349">
                  <c:v>293727</c:v>
                </c:pt>
                <c:pt idx="350">
                  <c:v>539951</c:v>
                </c:pt>
                <c:pt idx="351">
                  <c:v>563858</c:v>
                </c:pt>
                <c:pt idx="352">
                  <c:v>685772</c:v>
                </c:pt>
                <c:pt idx="353">
                  <c:v>364498</c:v>
                </c:pt>
                <c:pt idx="354">
                  <c:v>598486</c:v>
                </c:pt>
                <c:pt idx="355">
                  <c:v>293359</c:v>
                </c:pt>
                <c:pt idx="356">
                  <c:v>491058</c:v>
                </c:pt>
                <c:pt idx="357">
                  <c:v>279040</c:v>
                </c:pt>
                <c:pt idx="358">
                  <c:v>531219</c:v>
                </c:pt>
                <c:pt idx="359">
                  <c:v>363836</c:v>
                </c:pt>
                <c:pt idx="360">
                  <c:v>572446</c:v>
                </c:pt>
                <c:pt idx="361">
                  <c:v>290785</c:v>
                </c:pt>
                <c:pt idx="362">
                  <c:v>537094</c:v>
                </c:pt>
                <c:pt idx="363">
                  <c:v>286751</c:v>
                </c:pt>
                <c:pt idx="364">
                  <c:v>397135</c:v>
                </c:pt>
                <c:pt idx="365">
                  <c:v>538011</c:v>
                </c:pt>
                <c:pt idx="366">
                  <c:v>486270</c:v>
                </c:pt>
                <c:pt idx="367">
                  <c:v>695786</c:v>
                </c:pt>
                <c:pt idx="368">
                  <c:v>199851</c:v>
                </c:pt>
                <c:pt idx="369">
                  <c:v>309289</c:v>
                </c:pt>
                <c:pt idx="370">
                  <c:v>291775</c:v>
                </c:pt>
                <c:pt idx="371">
                  <c:v>336145</c:v>
                </c:pt>
                <c:pt idx="372">
                  <c:v>378167</c:v>
                </c:pt>
                <c:pt idx="373">
                  <c:v>255949</c:v>
                </c:pt>
                <c:pt idx="374">
                  <c:v>533879</c:v>
                </c:pt>
                <c:pt idx="375">
                  <c:v>566719</c:v>
                </c:pt>
                <c:pt idx="376">
                  <c:v>1053889</c:v>
                </c:pt>
                <c:pt idx="377">
                  <c:v>353054</c:v>
                </c:pt>
                <c:pt idx="378">
                  <c:v>327015</c:v>
                </c:pt>
                <c:pt idx="379">
                  <c:v>495345</c:v>
                </c:pt>
                <c:pt idx="380">
                  <c:v>535119</c:v>
                </c:pt>
                <c:pt idx="381">
                  <c:v>383883</c:v>
                </c:pt>
                <c:pt idx="382">
                  <c:v>565549</c:v>
                </c:pt>
                <c:pt idx="383">
                  <c:v>467163</c:v>
                </c:pt>
                <c:pt idx="384">
                  <c:v>422024</c:v>
                </c:pt>
                <c:pt idx="385">
                  <c:v>381072</c:v>
                </c:pt>
                <c:pt idx="386">
                  <c:v>603901</c:v>
                </c:pt>
                <c:pt idx="387">
                  <c:v>713141</c:v>
                </c:pt>
                <c:pt idx="388">
                  <c:v>533575</c:v>
                </c:pt>
                <c:pt idx="389">
                  <c:v>578116</c:v>
                </c:pt>
                <c:pt idx="390">
                  <c:v>577951</c:v>
                </c:pt>
                <c:pt idx="391">
                  <c:v>323873</c:v>
                </c:pt>
                <c:pt idx="392">
                  <c:v>348392</c:v>
                </c:pt>
                <c:pt idx="393">
                  <c:v>414151</c:v>
                </c:pt>
                <c:pt idx="394">
                  <c:v>421053</c:v>
                </c:pt>
                <c:pt idx="395">
                  <c:v>332081</c:v>
                </c:pt>
                <c:pt idx="396">
                  <c:v>706842</c:v>
                </c:pt>
                <c:pt idx="397">
                  <c:v>395491</c:v>
                </c:pt>
                <c:pt idx="398">
                  <c:v>539358</c:v>
                </c:pt>
                <c:pt idx="399">
                  <c:v>736688</c:v>
                </c:pt>
                <c:pt idx="400">
                  <c:v>872248</c:v>
                </c:pt>
                <c:pt idx="401">
                  <c:v>629686</c:v>
                </c:pt>
                <c:pt idx="402">
                  <c:v>373010</c:v>
                </c:pt>
                <c:pt idx="403">
                  <c:v>707860</c:v>
                </c:pt>
                <c:pt idx="404">
                  <c:v>367054</c:v>
                </c:pt>
                <c:pt idx="405">
                  <c:v>641161</c:v>
                </c:pt>
                <c:pt idx="406">
                  <c:v>443150</c:v>
                </c:pt>
                <c:pt idx="407">
                  <c:v>583201</c:v>
                </c:pt>
                <c:pt idx="408">
                  <c:v>536283</c:v>
                </c:pt>
                <c:pt idx="409">
                  <c:v>303825</c:v>
                </c:pt>
                <c:pt idx="410">
                  <c:v>602012</c:v>
                </c:pt>
                <c:pt idx="411">
                  <c:v>680637</c:v>
                </c:pt>
                <c:pt idx="412">
                  <c:v>369058</c:v>
                </c:pt>
                <c:pt idx="413">
                  <c:v>394319</c:v>
                </c:pt>
                <c:pt idx="414">
                  <c:v>405840</c:v>
                </c:pt>
                <c:pt idx="415">
                  <c:v>292800</c:v>
                </c:pt>
                <c:pt idx="416">
                  <c:v>718812</c:v>
                </c:pt>
                <c:pt idx="417">
                  <c:v>419308</c:v>
                </c:pt>
                <c:pt idx="418">
                  <c:v>531592</c:v>
                </c:pt>
                <c:pt idx="419">
                  <c:v>593547</c:v>
                </c:pt>
                <c:pt idx="420">
                  <c:v>629933</c:v>
                </c:pt>
                <c:pt idx="421">
                  <c:v>590829</c:v>
                </c:pt>
                <c:pt idx="422">
                  <c:v>522090</c:v>
                </c:pt>
                <c:pt idx="423">
                  <c:v>554101</c:v>
                </c:pt>
                <c:pt idx="424">
                  <c:v>329499</c:v>
                </c:pt>
                <c:pt idx="425">
                  <c:v>519322</c:v>
                </c:pt>
                <c:pt idx="426">
                  <c:v>269280</c:v>
                </c:pt>
                <c:pt idx="427">
                  <c:v>633572</c:v>
                </c:pt>
                <c:pt idx="428">
                  <c:v>429578</c:v>
                </c:pt>
                <c:pt idx="429">
                  <c:v>451215</c:v>
                </c:pt>
                <c:pt idx="430">
                  <c:v>568188</c:v>
                </c:pt>
                <c:pt idx="431">
                  <c:v>758922</c:v>
                </c:pt>
                <c:pt idx="432">
                  <c:v>395416</c:v>
                </c:pt>
                <c:pt idx="433">
                  <c:v>677745</c:v>
                </c:pt>
                <c:pt idx="434">
                  <c:v>310110</c:v>
                </c:pt>
                <c:pt idx="435">
                  <c:v>301269</c:v>
                </c:pt>
                <c:pt idx="436">
                  <c:v>319599</c:v>
                </c:pt>
                <c:pt idx="437">
                  <c:v>309974</c:v>
                </c:pt>
                <c:pt idx="438">
                  <c:v>719466</c:v>
                </c:pt>
                <c:pt idx="439">
                  <c:v>332468</c:v>
                </c:pt>
                <c:pt idx="440">
                  <c:v>646881</c:v>
                </c:pt>
                <c:pt idx="441">
                  <c:v>509529</c:v>
                </c:pt>
                <c:pt idx="442">
                  <c:v>714988</c:v>
                </c:pt>
                <c:pt idx="443">
                  <c:v>324457</c:v>
                </c:pt>
                <c:pt idx="444">
                  <c:v>423129</c:v>
                </c:pt>
                <c:pt idx="445">
                  <c:v>560037</c:v>
                </c:pt>
                <c:pt idx="446">
                  <c:v>761755</c:v>
                </c:pt>
                <c:pt idx="447">
                  <c:v>451754</c:v>
                </c:pt>
                <c:pt idx="448">
                  <c:v>307901</c:v>
                </c:pt>
                <c:pt idx="449">
                  <c:v>378209</c:v>
                </c:pt>
                <c:pt idx="450">
                  <c:v>400721</c:v>
                </c:pt>
                <c:pt idx="451">
                  <c:v>357613</c:v>
                </c:pt>
                <c:pt idx="452">
                  <c:v>482548</c:v>
                </c:pt>
                <c:pt idx="453">
                  <c:v>742416</c:v>
                </c:pt>
                <c:pt idx="454">
                  <c:v>517846</c:v>
                </c:pt>
                <c:pt idx="455">
                  <c:v>690624</c:v>
                </c:pt>
                <c:pt idx="456">
                  <c:v>281094</c:v>
                </c:pt>
                <c:pt idx="457">
                  <c:v>825001</c:v>
                </c:pt>
                <c:pt idx="458">
                  <c:v>330770</c:v>
                </c:pt>
                <c:pt idx="459">
                  <c:v>460597</c:v>
                </c:pt>
                <c:pt idx="460">
                  <c:v>644673</c:v>
                </c:pt>
                <c:pt idx="461">
                  <c:v>562058</c:v>
                </c:pt>
                <c:pt idx="462">
                  <c:v>517142</c:v>
                </c:pt>
                <c:pt idx="463">
                  <c:v>503263</c:v>
                </c:pt>
                <c:pt idx="464">
                  <c:v>503162</c:v>
                </c:pt>
                <c:pt idx="465">
                  <c:v>318630</c:v>
                </c:pt>
                <c:pt idx="466">
                  <c:v>705770</c:v>
                </c:pt>
                <c:pt idx="467">
                  <c:v>380846</c:v>
                </c:pt>
                <c:pt idx="468">
                  <c:v>623768</c:v>
                </c:pt>
                <c:pt idx="469">
                  <c:v>399971</c:v>
                </c:pt>
                <c:pt idx="470">
                  <c:v>615067</c:v>
                </c:pt>
                <c:pt idx="471">
                  <c:v>543160</c:v>
                </c:pt>
                <c:pt idx="472">
                  <c:v>595835</c:v>
                </c:pt>
                <c:pt idx="473">
                  <c:v>467613</c:v>
                </c:pt>
                <c:pt idx="474">
                  <c:v>388447</c:v>
                </c:pt>
                <c:pt idx="475">
                  <c:v>747302</c:v>
                </c:pt>
                <c:pt idx="476">
                  <c:v>369282</c:v>
                </c:pt>
                <c:pt idx="477">
                  <c:v>449920</c:v>
                </c:pt>
                <c:pt idx="478">
                  <c:v>777460</c:v>
                </c:pt>
                <c:pt idx="479">
                  <c:v>557346</c:v>
                </c:pt>
                <c:pt idx="480">
                  <c:v>566771</c:v>
                </c:pt>
                <c:pt idx="481">
                  <c:v>364513</c:v>
                </c:pt>
                <c:pt idx="482">
                  <c:v>668014</c:v>
                </c:pt>
                <c:pt idx="483">
                  <c:v>761419</c:v>
                </c:pt>
                <c:pt idx="484">
                  <c:v>695939</c:v>
                </c:pt>
                <c:pt idx="485">
                  <c:v>555308.87348556146</c:v>
                </c:pt>
                <c:pt idx="486">
                  <c:v>556726.40266280994</c:v>
                </c:pt>
                <c:pt idx="487">
                  <c:v>556881.33453771099</c:v>
                </c:pt>
                <c:pt idx="488">
                  <c:v>557901.37683134526</c:v>
                </c:pt>
                <c:pt idx="489">
                  <c:v>557786.89877000824</c:v>
                </c:pt>
                <c:pt idx="490">
                  <c:v>557442.95357146487</c:v>
                </c:pt>
                <c:pt idx="491">
                  <c:v>558741.18782551587</c:v>
                </c:pt>
                <c:pt idx="492">
                  <c:v>558470.61931819469</c:v>
                </c:pt>
                <c:pt idx="493">
                  <c:v>558573.27539229393</c:v>
                </c:pt>
                <c:pt idx="494">
                  <c:v>559192.65954189748</c:v>
                </c:pt>
                <c:pt idx="495">
                  <c:v>560245.64975804463</c:v>
                </c:pt>
                <c:pt idx="496">
                  <c:v>561073.96467855573</c:v>
                </c:pt>
                <c:pt idx="497">
                  <c:v>561529.71361025423</c:v>
                </c:pt>
                <c:pt idx="498">
                  <c:v>562286.59790083393</c:v>
                </c:pt>
                <c:pt idx="499">
                  <c:v>561841.11565697566</c:v>
                </c:pt>
                <c:pt idx="500">
                  <c:v>563302.19913173467</c:v>
                </c:pt>
                <c:pt idx="501">
                  <c:v>564714.96125909686</c:v>
                </c:pt>
                <c:pt idx="502">
                  <c:v>566170.816639781</c:v>
                </c:pt>
                <c:pt idx="503">
                  <c:v>567072.40037630498</c:v>
                </c:pt>
                <c:pt idx="504">
                  <c:v>567466.7199363485</c:v>
                </c:pt>
                <c:pt idx="505">
                  <c:v>568030.27557148039</c:v>
                </c:pt>
                <c:pt idx="506">
                  <c:v>569615.46364842355</c:v>
                </c:pt>
                <c:pt idx="507">
                  <c:v>569308.9804825522</c:v>
                </c:pt>
                <c:pt idx="508">
                  <c:v>570906.25518415868</c:v>
                </c:pt>
                <c:pt idx="509">
                  <c:v>570716.89249945432</c:v>
                </c:pt>
                <c:pt idx="510">
                  <c:v>571401.8500597477</c:v>
                </c:pt>
                <c:pt idx="511">
                  <c:v>571920.44599647447</c:v>
                </c:pt>
                <c:pt idx="512">
                  <c:v>572130.76466742158</c:v>
                </c:pt>
                <c:pt idx="513">
                  <c:v>572059.31690858305</c:v>
                </c:pt>
                <c:pt idx="514">
                  <c:v>571711.93163825199</c:v>
                </c:pt>
                <c:pt idx="515">
                  <c:v>571245.06435468793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53-48DD-BD94-D5DB717815E5}"/>
            </c:ext>
          </c:extLst>
        </c:ser>
        <c:ser>
          <c:idx val="1"/>
          <c:order val="1"/>
          <c:tx>
            <c:strRef>
              <c:f>Fcsr_UCB_LCB!$C$1</c:f>
              <c:strCache>
                <c:ptCount val="1"/>
                <c:pt idx="0">
                  <c:v>Forecast(Order Quantity)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Fcsr_UCB_LCB!$A$2:$A$646</c:f>
              <c:numCache>
                <c:formatCode>dd\-mmm\-yy</c:formatCode>
                <c:ptCount val="64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  <c:pt idx="607">
                  <c:v>44804</c:v>
                </c:pt>
                <c:pt idx="608">
                  <c:v>44805</c:v>
                </c:pt>
                <c:pt idx="609">
                  <c:v>44806</c:v>
                </c:pt>
                <c:pt idx="610">
                  <c:v>44807</c:v>
                </c:pt>
                <c:pt idx="611">
                  <c:v>44808</c:v>
                </c:pt>
                <c:pt idx="612">
                  <c:v>44809</c:v>
                </c:pt>
                <c:pt idx="613">
                  <c:v>44810</c:v>
                </c:pt>
                <c:pt idx="614">
                  <c:v>44811</c:v>
                </c:pt>
                <c:pt idx="615">
                  <c:v>44812</c:v>
                </c:pt>
                <c:pt idx="616">
                  <c:v>44813</c:v>
                </c:pt>
                <c:pt idx="617">
                  <c:v>44814</c:v>
                </c:pt>
                <c:pt idx="618">
                  <c:v>44815</c:v>
                </c:pt>
                <c:pt idx="619">
                  <c:v>44816</c:v>
                </c:pt>
                <c:pt idx="620">
                  <c:v>44817</c:v>
                </c:pt>
                <c:pt idx="621">
                  <c:v>44818</c:v>
                </c:pt>
                <c:pt idx="622">
                  <c:v>44819</c:v>
                </c:pt>
                <c:pt idx="623">
                  <c:v>44820</c:v>
                </c:pt>
                <c:pt idx="624">
                  <c:v>44821</c:v>
                </c:pt>
                <c:pt idx="625">
                  <c:v>44822</c:v>
                </c:pt>
                <c:pt idx="626">
                  <c:v>44823</c:v>
                </c:pt>
                <c:pt idx="627">
                  <c:v>44824</c:v>
                </c:pt>
                <c:pt idx="628">
                  <c:v>44825</c:v>
                </c:pt>
                <c:pt idx="629">
                  <c:v>44826</c:v>
                </c:pt>
                <c:pt idx="630">
                  <c:v>44827</c:v>
                </c:pt>
                <c:pt idx="631">
                  <c:v>44828</c:v>
                </c:pt>
                <c:pt idx="632">
                  <c:v>44829</c:v>
                </c:pt>
                <c:pt idx="633">
                  <c:v>44830</c:v>
                </c:pt>
                <c:pt idx="634">
                  <c:v>44831</c:v>
                </c:pt>
                <c:pt idx="635">
                  <c:v>44832</c:v>
                </c:pt>
                <c:pt idx="636">
                  <c:v>44833</c:v>
                </c:pt>
                <c:pt idx="637">
                  <c:v>44834</c:v>
                </c:pt>
                <c:pt idx="638">
                  <c:v>44835</c:v>
                </c:pt>
                <c:pt idx="639">
                  <c:v>44836</c:v>
                </c:pt>
                <c:pt idx="640">
                  <c:v>44837</c:v>
                </c:pt>
                <c:pt idx="641">
                  <c:v>44838</c:v>
                </c:pt>
                <c:pt idx="642">
                  <c:v>44839</c:v>
                </c:pt>
                <c:pt idx="643">
                  <c:v>44840</c:v>
                </c:pt>
                <c:pt idx="644">
                  <c:v>44841</c:v>
                </c:pt>
              </c:numCache>
            </c:numRef>
          </c:cat>
          <c:val>
            <c:numRef>
              <c:f>Fcsr_UCB_LCB!$C$2:$C$646</c:f>
              <c:numCache>
                <c:formatCode>General</c:formatCode>
                <c:ptCount val="645"/>
                <c:pt idx="515" formatCode="_-* #,##0_-;\-* #,##0_-;_-* &quot;-&quot;??_-;_-@_-">
                  <c:v>571245.06435468793</c:v>
                </c:pt>
                <c:pt idx="516" formatCode="_-* #,##0_-;\-* #,##0_-;_-* &quot;-&quot;??_-;_-@_-">
                  <c:v>586238.35631486506</c:v>
                </c:pt>
                <c:pt idx="517" formatCode="_-* #,##0_-;\-* #,##0_-;_-* &quot;-&quot;??_-;_-@_-">
                  <c:v>565489.16588983382</c:v>
                </c:pt>
                <c:pt idx="518" formatCode="_-* #,##0_-;\-* #,##0_-;_-* &quot;-&quot;??_-;_-@_-">
                  <c:v>587507.85859737522</c:v>
                </c:pt>
                <c:pt idx="519" formatCode="_-* #,##0_-;\-* #,##0_-;_-* &quot;-&quot;??_-;_-@_-">
                  <c:v>566758.66817234398</c:v>
                </c:pt>
                <c:pt idx="520" formatCode="_-* #,##0_-;\-* #,##0_-;_-* &quot;-&quot;??_-;_-@_-">
                  <c:v>588777.36087988538</c:v>
                </c:pt>
                <c:pt idx="521" formatCode="_-* #,##0_-;\-* #,##0_-;_-* &quot;-&quot;??_-;_-@_-">
                  <c:v>568028.17045485415</c:v>
                </c:pt>
                <c:pt idx="522" formatCode="_-* #,##0_-;\-* #,##0_-;_-* &quot;-&quot;??_-;_-@_-">
                  <c:v>590046.86316239554</c:v>
                </c:pt>
                <c:pt idx="523" formatCode="_-* #,##0_-;\-* #,##0_-;_-* &quot;-&quot;??_-;_-@_-">
                  <c:v>569297.67273736431</c:v>
                </c:pt>
                <c:pt idx="524" formatCode="_-* #,##0_-;\-* #,##0_-;_-* &quot;-&quot;??_-;_-@_-">
                  <c:v>591316.36544490571</c:v>
                </c:pt>
                <c:pt idx="525" formatCode="_-* #,##0_-;\-* #,##0_-;_-* &quot;-&quot;??_-;_-@_-">
                  <c:v>570567.17501987447</c:v>
                </c:pt>
                <c:pt idx="526" formatCode="_-* #,##0_-;\-* #,##0_-;_-* &quot;-&quot;??_-;_-@_-">
                  <c:v>592585.86772741587</c:v>
                </c:pt>
                <c:pt idx="527" formatCode="_-* #,##0_-;\-* #,##0_-;_-* &quot;-&quot;??_-;_-@_-">
                  <c:v>571836.67730238463</c:v>
                </c:pt>
                <c:pt idx="528" formatCode="_-* #,##0_-;\-* #,##0_-;_-* &quot;-&quot;??_-;_-@_-">
                  <c:v>593855.37000992603</c:v>
                </c:pt>
                <c:pt idx="529" formatCode="_-* #,##0_-;\-* #,##0_-;_-* &quot;-&quot;??_-;_-@_-">
                  <c:v>573106.17958489479</c:v>
                </c:pt>
                <c:pt idx="530" formatCode="_-* #,##0_-;\-* #,##0_-;_-* &quot;-&quot;??_-;_-@_-">
                  <c:v>595124.87229243619</c:v>
                </c:pt>
                <c:pt idx="531" formatCode="_-* #,##0_-;\-* #,##0_-;_-* &quot;-&quot;??_-;_-@_-">
                  <c:v>574375.68186740496</c:v>
                </c:pt>
                <c:pt idx="532" formatCode="_-* #,##0_-;\-* #,##0_-;_-* &quot;-&quot;??_-;_-@_-">
                  <c:v>596394.37457494636</c:v>
                </c:pt>
                <c:pt idx="533" formatCode="_-* #,##0_-;\-* #,##0_-;_-* &quot;-&quot;??_-;_-@_-">
                  <c:v>575645.18414991512</c:v>
                </c:pt>
                <c:pt idx="534" formatCode="_-* #,##0_-;\-* #,##0_-;_-* &quot;-&quot;??_-;_-@_-">
                  <c:v>597663.87685745652</c:v>
                </c:pt>
                <c:pt idx="535" formatCode="_-* #,##0_-;\-* #,##0_-;_-* &quot;-&quot;??_-;_-@_-">
                  <c:v>576914.68643242528</c:v>
                </c:pt>
                <c:pt idx="536" formatCode="_-* #,##0_-;\-* #,##0_-;_-* &quot;-&quot;??_-;_-@_-">
                  <c:v>598933.37913996668</c:v>
                </c:pt>
                <c:pt idx="537" formatCode="_-* #,##0_-;\-* #,##0_-;_-* &quot;-&quot;??_-;_-@_-">
                  <c:v>578184.18871493544</c:v>
                </c:pt>
                <c:pt idx="538" formatCode="_-* #,##0_-;\-* #,##0_-;_-* &quot;-&quot;??_-;_-@_-">
                  <c:v>600202.88142247684</c:v>
                </c:pt>
                <c:pt idx="539" formatCode="_-* #,##0_-;\-* #,##0_-;_-* &quot;-&quot;??_-;_-@_-">
                  <c:v>579453.69099744561</c:v>
                </c:pt>
                <c:pt idx="540" formatCode="_-* #,##0_-;\-* #,##0_-;_-* &quot;-&quot;??_-;_-@_-">
                  <c:v>601472.38370498701</c:v>
                </c:pt>
                <c:pt idx="541" formatCode="_-* #,##0_-;\-* #,##0_-;_-* &quot;-&quot;??_-;_-@_-">
                  <c:v>580723.19327995577</c:v>
                </c:pt>
                <c:pt idx="542" formatCode="_-* #,##0_-;\-* #,##0_-;_-* &quot;-&quot;??_-;_-@_-">
                  <c:v>602741.88598749717</c:v>
                </c:pt>
                <c:pt idx="543" formatCode="_-* #,##0_-;\-* #,##0_-;_-* &quot;-&quot;??_-;_-@_-">
                  <c:v>581992.69556246593</c:v>
                </c:pt>
                <c:pt idx="544" formatCode="_-* #,##0_-;\-* #,##0_-;_-* &quot;-&quot;??_-;_-@_-">
                  <c:v>604011.38827000733</c:v>
                </c:pt>
                <c:pt idx="545" formatCode="_-* #,##0_-;\-* #,##0_-;_-* &quot;-&quot;??_-;_-@_-">
                  <c:v>583262.19784497609</c:v>
                </c:pt>
                <c:pt idx="546" formatCode="_-* #,##0_-;\-* #,##0_-;_-* &quot;-&quot;??_-;_-@_-">
                  <c:v>605280.89055251749</c:v>
                </c:pt>
                <c:pt idx="547" formatCode="_-* #,##0_-;\-* #,##0_-;_-* &quot;-&quot;??_-;_-@_-">
                  <c:v>584531.70012748626</c:v>
                </c:pt>
                <c:pt idx="548" formatCode="_-* #,##0_-;\-* #,##0_-;_-* &quot;-&quot;??_-;_-@_-">
                  <c:v>606550.39283502765</c:v>
                </c:pt>
                <c:pt idx="549" formatCode="_-* #,##0_-;\-* #,##0_-;_-* &quot;-&quot;??_-;_-@_-">
                  <c:v>585801.2024099963</c:v>
                </c:pt>
                <c:pt idx="550" formatCode="_-* #,##0_-;\-* #,##0_-;_-* &quot;-&quot;??_-;_-@_-">
                  <c:v>607819.89511753782</c:v>
                </c:pt>
                <c:pt idx="551" formatCode="_-* #,##0_-;\-* #,##0_-;_-* &quot;-&quot;??_-;_-@_-">
                  <c:v>587070.70469250646</c:v>
                </c:pt>
                <c:pt idx="552" formatCode="_-* #,##0_-;\-* #,##0_-;_-* &quot;-&quot;??_-;_-@_-">
                  <c:v>609089.39740004798</c:v>
                </c:pt>
                <c:pt idx="553" formatCode="_-* #,##0_-;\-* #,##0_-;_-* &quot;-&quot;??_-;_-@_-">
                  <c:v>588340.20697501663</c:v>
                </c:pt>
                <c:pt idx="554" formatCode="_-* #,##0_-;\-* #,##0_-;_-* &quot;-&quot;??_-;_-@_-">
                  <c:v>610358.89968255814</c:v>
                </c:pt>
                <c:pt idx="555" formatCode="_-* #,##0_-;\-* #,##0_-;_-* &quot;-&quot;??_-;_-@_-">
                  <c:v>589609.70925752679</c:v>
                </c:pt>
                <c:pt idx="556" formatCode="_-* #,##0_-;\-* #,##0_-;_-* &quot;-&quot;??_-;_-@_-">
                  <c:v>611628.4019650683</c:v>
                </c:pt>
                <c:pt idx="557" formatCode="_-* #,##0_-;\-* #,##0_-;_-* &quot;-&quot;??_-;_-@_-">
                  <c:v>590879.21154003695</c:v>
                </c:pt>
                <c:pt idx="558" formatCode="_-* #,##0_-;\-* #,##0_-;_-* &quot;-&quot;??_-;_-@_-">
                  <c:v>612897.90424757847</c:v>
                </c:pt>
                <c:pt idx="559" formatCode="_-* #,##0_-;\-* #,##0_-;_-* &quot;-&quot;??_-;_-@_-">
                  <c:v>592148.71382254711</c:v>
                </c:pt>
                <c:pt idx="560" formatCode="_-* #,##0_-;\-* #,##0_-;_-* &quot;-&quot;??_-;_-@_-">
                  <c:v>614167.40653008863</c:v>
                </c:pt>
                <c:pt idx="561" formatCode="_-* #,##0_-;\-* #,##0_-;_-* &quot;-&quot;??_-;_-@_-">
                  <c:v>593418.21610505728</c:v>
                </c:pt>
                <c:pt idx="562" formatCode="_-* #,##0_-;\-* #,##0_-;_-* &quot;-&quot;??_-;_-@_-">
                  <c:v>615436.90881259879</c:v>
                </c:pt>
                <c:pt idx="563" formatCode="_-* #,##0_-;\-* #,##0_-;_-* &quot;-&quot;??_-;_-@_-">
                  <c:v>594687.71838756744</c:v>
                </c:pt>
                <c:pt idx="564" formatCode="_-* #,##0_-;\-* #,##0_-;_-* &quot;-&quot;??_-;_-@_-">
                  <c:v>616706.41109510895</c:v>
                </c:pt>
                <c:pt idx="565" formatCode="_-* #,##0_-;\-* #,##0_-;_-* &quot;-&quot;??_-;_-@_-">
                  <c:v>595957.2206700776</c:v>
                </c:pt>
                <c:pt idx="566" formatCode="_-* #,##0_-;\-* #,##0_-;_-* &quot;-&quot;??_-;_-@_-">
                  <c:v>617975.91337761912</c:v>
                </c:pt>
                <c:pt idx="567" formatCode="_-* #,##0_-;\-* #,##0_-;_-* &quot;-&quot;??_-;_-@_-">
                  <c:v>597226.72295258776</c:v>
                </c:pt>
                <c:pt idx="568" formatCode="_-* #,##0_-;\-* #,##0_-;_-* &quot;-&quot;??_-;_-@_-">
                  <c:v>619245.41566012928</c:v>
                </c:pt>
                <c:pt idx="569" formatCode="_-* #,##0_-;\-* #,##0_-;_-* &quot;-&quot;??_-;_-@_-">
                  <c:v>598496.22523509793</c:v>
                </c:pt>
                <c:pt idx="570" formatCode="_-* #,##0_-;\-* #,##0_-;_-* &quot;-&quot;??_-;_-@_-">
                  <c:v>620514.91794263944</c:v>
                </c:pt>
                <c:pt idx="571" formatCode="_-* #,##0_-;\-* #,##0_-;_-* &quot;-&quot;??_-;_-@_-">
                  <c:v>599765.72751760809</c:v>
                </c:pt>
                <c:pt idx="572" formatCode="_-* #,##0_-;\-* #,##0_-;_-* &quot;-&quot;??_-;_-@_-">
                  <c:v>621784.4202251496</c:v>
                </c:pt>
                <c:pt idx="573" formatCode="_-* #,##0_-;\-* #,##0_-;_-* &quot;-&quot;??_-;_-@_-">
                  <c:v>601035.22980011825</c:v>
                </c:pt>
                <c:pt idx="574" formatCode="_-* #,##0_-;\-* #,##0_-;_-* &quot;-&quot;??_-;_-@_-">
                  <c:v>623053.92250765976</c:v>
                </c:pt>
                <c:pt idx="575" formatCode="_-* #,##0_-;\-* #,##0_-;_-* &quot;-&quot;??_-;_-@_-">
                  <c:v>602304.73208262841</c:v>
                </c:pt>
                <c:pt idx="576" formatCode="_-* #,##0_-;\-* #,##0_-;_-* &quot;-&quot;??_-;_-@_-">
                  <c:v>624323.42479016993</c:v>
                </c:pt>
                <c:pt idx="577" formatCode="_-* #,##0_-;\-* #,##0_-;_-* &quot;-&quot;??_-;_-@_-">
                  <c:v>603574.23436513857</c:v>
                </c:pt>
                <c:pt idx="578" formatCode="_-* #,##0_-;\-* #,##0_-;_-* &quot;-&quot;??_-;_-@_-">
                  <c:v>625592.92707268009</c:v>
                </c:pt>
                <c:pt idx="579" formatCode="_-* #,##0_-;\-* #,##0_-;_-* &quot;-&quot;??_-;_-@_-">
                  <c:v>604843.73664764874</c:v>
                </c:pt>
                <c:pt idx="580" formatCode="_-* #,##0_-;\-* #,##0_-;_-* &quot;-&quot;??_-;_-@_-">
                  <c:v>626862.42935519025</c:v>
                </c:pt>
                <c:pt idx="581" formatCode="_-* #,##0_-;\-* #,##0_-;_-* &quot;-&quot;??_-;_-@_-">
                  <c:v>606113.2389301589</c:v>
                </c:pt>
                <c:pt idx="582" formatCode="_-* #,##0_-;\-* #,##0_-;_-* &quot;-&quot;??_-;_-@_-">
                  <c:v>628131.9316377003</c:v>
                </c:pt>
                <c:pt idx="583" formatCode="_-* #,##0_-;\-* #,##0_-;_-* &quot;-&quot;??_-;_-@_-">
                  <c:v>607382.74121266906</c:v>
                </c:pt>
                <c:pt idx="584" formatCode="_-* #,##0_-;\-* #,##0_-;_-* &quot;-&quot;??_-;_-@_-">
                  <c:v>629401.43392021058</c:v>
                </c:pt>
                <c:pt idx="585" formatCode="_-* #,##0_-;\-* #,##0_-;_-* &quot;-&quot;??_-;_-@_-">
                  <c:v>608652.24349517922</c:v>
                </c:pt>
                <c:pt idx="586" formatCode="_-* #,##0_-;\-* #,##0_-;_-* &quot;-&quot;??_-;_-@_-">
                  <c:v>630670.93620272062</c:v>
                </c:pt>
                <c:pt idx="587" formatCode="_-* #,##0_-;\-* #,##0_-;_-* &quot;-&quot;??_-;_-@_-">
                  <c:v>609921.74577768939</c:v>
                </c:pt>
                <c:pt idx="588" formatCode="_-* #,##0_-;\-* #,##0_-;_-* &quot;-&quot;??_-;_-@_-">
                  <c:v>631940.43848523078</c:v>
                </c:pt>
                <c:pt idx="589" formatCode="_-* #,##0_-;\-* #,##0_-;_-* &quot;-&quot;??_-;_-@_-">
                  <c:v>611191.24806019955</c:v>
                </c:pt>
                <c:pt idx="590" formatCode="_-* #,##0_-;\-* #,##0_-;_-* &quot;-&quot;??_-;_-@_-">
                  <c:v>633209.94076774095</c:v>
                </c:pt>
                <c:pt idx="591" formatCode="_-* #,##0_-;\-* #,##0_-;_-* &quot;-&quot;??_-;_-@_-">
                  <c:v>612460.75034270971</c:v>
                </c:pt>
                <c:pt idx="592" formatCode="_-* #,##0_-;\-* #,##0_-;_-* &quot;-&quot;??_-;_-@_-">
                  <c:v>634479.44305025111</c:v>
                </c:pt>
                <c:pt idx="593" formatCode="_-* #,##0_-;\-* #,##0_-;_-* &quot;-&quot;??_-;_-@_-">
                  <c:v>613730.25262521987</c:v>
                </c:pt>
                <c:pt idx="594" formatCode="_-* #,##0_-;\-* #,##0_-;_-* &quot;-&quot;??_-;_-@_-">
                  <c:v>635748.94533276127</c:v>
                </c:pt>
                <c:pt idx="595" formatCode="_-* #,##0_-;\-* #,##0_-;_-* &quot;-&quot;??_-;_-@_-">
                  <c:v>614999.75490773004</c:v>
                </c:pt>
                <c:pt idx="596" formatCode="_-* #,##0_-;\-* #,##0_-;_-* &quot;-&quot;??_-;_-@_-">
                  <c:v>637018.44761527143</c:v>
                </c:pt>
                <c:pt idx="597" formatCode="_-* #,##0_-;\-* #,##0_-;_-* &quot;-&quot;??_-;_-@_-">
                  <c:v>616269.2571902402</c:v>
                </c:pt>
                <c:pt idx="598" formatCode="_-* #,##0_-;\-* #,##0_-;_-* &quot;-&quot;??_-;_-@_-">
                  <c:v>638287.9498977816</c:v>
                </c:pt>
                <c:pt idx="599" formatCode="_-* #,##0_-;\-* #,##0_-;_-* &quot;-&quot;??_-;_-@_-">
                  <c:v>617538.75947275036</c:v>
                </c:pt>
                <c:pt idx="600" formatCode="_-* #,##0_-;\-* #,##0_-;_-* &quot;-&quot;??_-;_-@_-">
                  <c:v>639557.45218029176</c:v>
                </c:pt>
                <c:pt idx="601" formatCode="_-* #,##0_-;\-* #,##0_-;_-* &quot;-&quot;??_-;_-@_-">
                  <c:v>618808.26175526052</c:v>
                </c:pt>
                <c:pt idx="602" formatCode="_-* #,##0_-;\-* #,##0_-;_-* &quot;-&quot;??_-;_-@_-">
                  <c:v>640826.95446280192</c:v>
                </c:pt>
                <c:pt idx="603" formatCode="_-* #,##0_-;\-* #,##0_-;_-* &quot;-&quot;??_-;_-@_-">
                  <c:v>620077.76403777068</c:v>
                </c:pt>
                <c:pt idx="604" formatCode="_-* #,##0_-;\-* #,##0_-;_-* &quot;-&quot;??_-;_-@_-">
                  <c:v>642096.45674531208</c:v>
                </c:pt>
                <c:pt idx="605" formatCode="_-* #,##0_-;\-* #,##0_-;_-* &quot;-&quot;??_-;_-@_-">
                  <c:v>621347.26632028085</c:v>
                </c:pt>
                <c:pt idx="606" formatCode="_-* #,##0_-;\-* #,##0_-;_-* &quot;-&quot;??_-;_-@_-">
                  <c:v>643365.95902782225</c:v>
                </c:pt>
                <c:pt idx="607" formatCode="_-* #,##0_-;\-* #,##0_-;_-* &quot;-&quot;??_-;_-@_-">
                  <c:v>622616.76860279101</c:v>
                </c:pt>
                <c:pt idx="608" formatCode="_-* #,##0_-;\-* #,##0_-;_-* &quot;-&quot;??_-;_-@_-">
                  <c:v>644635.46131033241</c:v>
                </c:pt>
                <c:pt idx="609" formatCode="_-* #,##0_-;\-* #,##0_-;_-* &quot;-&quot;??_-;_-@_-">
                  <c:v>623886.27088530117</c:v>
                </c:pt>
                <c:pt idx="610" formatCode="_-* #,##0_-;\-* #,##0_-;_-* &quot;-&quot;??_-;_-@_-">
                  <c:v>645904.96359284257</c:v>
                </c:pt>
                <c:pt idx="611" formatCode="_-* #,##0_-;\-* #,##0_-;_-* &quot;-&quot;??_-;_-@_-">
                  <c:v>625155.77316781133</c:v>
                </c:pt>
                <c:pt idx="612" formatCode="_-* #,##0_-;\-* #,##0_-;_-* &quot;-&quot;??_-;_-@_-">
                  <c:v>647174.46587535273</c:v>
                </c:pt>
                <c:pt idx="613" formatCode="_-* #,##0_-;\-* #,##0_-;_-* &quot;-&quot;??_-;_-@_-">
                  <c:v>626425.2754503215</c:v>
                </c:pt>
                <c:pt idx="614" formatCode="_-* #,##0_-;\-* #,##0_-;_-* &quot;-&quot;??_-;_-@_-">
                  <c:v>648443.9681578629</c:v>
                </c:pt>
                <c:pt idx="615" formatCode="_-* #,##0_-;\-* #,##0_-;_-* &quot;-&quot;??_-;_-@_-">
                  <c:v>627694.77773283166</c:v>
                </c:pt>
                <c:pt idx="616" formatCode="_-* #,##0_-;\-* #,##0_-;_-* &quot;-&quot;??_-;_-@_-">
                  <c:v>649713.47044037306</c:v>
                </c:pt>
                <c:pt idx="617" formatCode="_-* #,##0_-;\-* #,##0_-;_-* &quot;-&quot;??_-;_-@_-">
                  <c:v>628964.28001534182</c:v>
                </c:pt>
                <c:pt idx="618" formatCode="_-* #,##0_-;\-* #,##0_-;_-* &quot;-&quot;??_-;_-@_-">
                  <c:v>650982.97272288322</c:v>
                </c:pt>
                <c:pt idx="619" formatCode="_-* #,##0_-;\-* #,##0_-;_-* &quot;-&quot;??_-;_-@_-">
                  <c:v>630233.78229785187</c:v>
                </c:pt>
                <c:pt idx="620" formatCode="_-* #,##0_-;\-* #,##0_-;_-* &quot;-&quot;??_-;_-@_-">
                  <c:v>652252.47500539338</c:v>
                </c:pt>
                <c:pt idx="621" formatCode="_-* #,##0_-;\-* #,##0_-;_-* &quot;-&quot;??_-;_-@_-">
                  <c:v>631503.28458036215</c:v>
                </c:pt>
                <c:pt idx="622" formatCode="_-* #,##0_-;\-* #,##0_-;_-* &quot;-&quot;??_-;_-@_-">
                  <c:v>653521.97728790354</c:v>
                </c:pt>
                <c:pt idx="623" formatCode="_-* #,##0_-;\-* #,##0_-;_-* &quot;-&quot;??_-;_-@_-">
                  <c:v>632772.78686287219</c:v>
                </c:pt>
                <c:pt idx="624" formatCode="_-* #,##0_-;\-* #,##0_-;_-* &quot;-&quot;??_-;_-@_-">
                  <c:v>654791.47957041371</c:v>
                </c:pt>
                <c:pt idx="625" formatCode="_-* #,##0_-;\-* #,##0_-;_-* &quot;-&quot;??_-;_-@_-">
                  <c:v>634042.28914538235</c:v>
                </c:pt>
                <c:pt idx="626" formatCode="_-* #,##0_-;\-* #,##0_-;_-* &quot;-&quot;??_-;_-@_-">
                  <c:v>656060.98185292387</c:v>
                </c:pt>
                <c:pt idx="627" formatCode="_-* #,##0_-;\-* #,##0_-;_-* &quot;-&quot;??_-;_-@_-">
                  <c:v>635311.79142789252</c:v>
                </c:pt>
                <c:pt idx="628" formatCode="_-* #,##0_-;\-* #,##0_-;_-* &quot;-&quot;??_-;_-@_-">
                  <c:v>657330.48413543403</c:v>
                </c:pt>
                <c:pt idx="629" formatCode="_-* #,##0_-;\-* #,##0_-;_-* &quot;-&quot;??_-;_-@_-">
                  <c:v>636581.29371040268</c:v>
                </c:pt>
                <c:pt idx="630" formatCode="_-* #,##0_-;\-* #,##0_-;_-* &quot;-&quot;??_-;_-@_-">
                  <c:v>658599.98641794419</c:v>
                </c:pt>
                <c:pt idx="631" formatCode="_-* #,##0_-;\-* #,##0_-;_-* &quot;-&quot;??_-;_-@_-">
                  <c:v>637850.79599291284</c:v>
                </c:pt>
                <c:pt idx="632" formatCode="_-* #,##0_-;\-* #,##0_-;_-* &quot;-&quot;??_-;_-@_-">
                  <c:v>659869.48870045436</c:v>
                </c:pt>
                <c:pt idx="633" formatCode="_-* #,##0_-;\-* #,##0_-;_-* &quot;-&quot;??_-;_-@_-">
                  <c:v>639120.298275423</c:v>
                </c:pt>
                <c:pt idx="634" formatCode="_-* #,##0_-;\-* #,##0_-;_-* &quot;-&quot;??_-;_-@_-">
                  <c:v>661138.99098296452</c:v>
                </c:pt>
                <c:pt idx="635" formatCode="_-* #,##0_-;\-* #,##0_-;_-* &quot;-&quot;??_-;_-@_-">
                  <c:v>640389.80055793317</c:v>
                </c:pt>
                <c:pt idx="636" formatCode="_-* #,##0_-;\-* #,##0_-;_-* &quot;-&quot;??_-;_-@_-">
                  <c:v>662408.49326547468</c:v>
                </c:pt>
                <c:pt idx="637" formatCode="_-* #,##0_-;\-* #,##0_-;_-* &quot;-&quot;??_-;_-@_-">
                  <c:v>641659.30284044333</c:v>
                </c:pt>
                <c:pt idx="638" formatCode="_-* #,##0_-;\-* #,##0_-;_-* &quot;-&quot;??_-;_-@_-">
                  <c:v>663677.99554798484</c:v>
                </c:pt>
                <c:pt idx="639" formatCode="_-* #,##0_-;\-* #,##0_-;_-* &quot;-&quot;??_-;_-@_-">
                  <c:v>642928.80512295349</c:v>
                </c:pt>
                <c:pt idx="640" formatCode="_-* #,##0_-;\-* #,##0_-;_-* &quot;-&quot;??_-;_-@_-">
                  <c:v>664947.49783049501</c:v>
                </c:pt>
                <c:pt idx="641" formatCode="_-* #,##0_-;\-* #,##0_-;_-* &quot;-&quot;??_-;_-@_-">
                  <c:v>644198.30740546365</c:v>
                </c:pt>
                <c:pt idx="642" formatCode="_-* #,##0_-;\-* #,##0_-;_-* &quot;-&quot;??_-;_-@_-">
                  <c:v>666217.00011300517</c:v>
                </c:pt>
                <c:pt idx="643" formatCode="_-* #,##0_-;\-* #,##0_-;_-* &quot;-&quot;??_-;_-@_-">
                  <c:v>645467.80968797382</c:v>
                </c:pt>
                <c:pt idx="644" formatCode="_-* #,##0_-;\-* #,##0_-;_-* &quot;-&quot;??_-;_-@_-">
                  <c:v>667486.50239551533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53-48DD-BD94-D5DB717815E5}"/>
            </c:ext>
          </c:extLst>
        </c:ser>
        <c:ser>
          <c:idx val="2"/>
          <c:order val="2"/>
          <c:tx>
            <c:strRef>
              <c:f>Fcsr_UCB_LCB!$D$1</c:f>
              <c:strCache>
                <c:ptCount val="1"/>
                <c:pt idx="0">
                  <c:v>Lower Confidence Bound(Order Quantity)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Fcsr_UCB_LCB!$A$2:$A$646</c:f>
              <c:numCache>
                <c:formatCode>dd\-mmm\-yy</c:formatCode>
                <c:ptCount val="64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  <c:pt idx="607">
                  <c:v>44804</c:v>
                </c:pt>
                <c:pt idx="608">
                  <c:v>44805</c:v>
                </c:pt>
                <c:pt idx="609">
                  <c:v>44806</c:v>
                </c:pt>
                <c:pt idx="610">
                  <c:v>44807</c:v>
                </c:pt>
                <c:pt idx="611">
                  <c:v>44808</c:v>
                </c:pt>
                <c:pt idx="612">
                  <c:v>44809</c:v>
                </c:pt>
                <c:pt idx="613">
                  <c:v>44810</c:v>
                </c:pt>
                <c:pt idx="614">
                  <c:v>44811</c:v>
                </c:pt>
                <c:pt idx="615">
                  <c:v>44812</c:v>
                </c:pt>
                <c:pt idx="616">
                  <c:v>44813</c:v>
                </c:pt>
                <c:pt idx="617">
                  <c:v>44814</c:v>
                </c:pt>
                <c:pt idx="618">
                  <c:v>44815</c:v>
                </c:pt>
                <c:pt idx="619">
                  <c:v>44816</c:v>
                </c:pt>
                <c:pt idx="620">
                  <c:v>44817</c:v>
                </c:pt>
                <c:pt idx="621">
                  <c:v>44818</c:v>
                </c:pt>
                <c:pt idx="622">
                  <c:v>44819</c:v>
                </c:pt>
                <c:pt idx="623">
                  <c:v>44820</c:v>
                </c:pt>
                <c:pt idx="624">
                  <c:v>44821</c:v>
                </c:pt>
                <c:pt idx="625">
                  <c:v>44822</c:v>
                </c:pt>
                <c:pt idx="626">
                  <c:v>44823</c:v>
                </c:pt>
                <c:pt idx="627">
                  <c:v>44824</c:v>
                </c:pt>
                <c:pt idx="628">
                  <c:v>44825</c:v>
                </c:pt>
                <c:pt idx="629">
                  <c:v>44826</c:v>
                </c:pt>
                <c:pt idx="630">
                  <c:v>44827</c:v>
                </c:pt>
                <c:pt idx="631">
                  <c:v>44828</c:v>
                </c:pt>
                <c:pt idx="632">
                  <c:v>44829</c:v>
                </c:pt>
                <c:pt idx="633">
                  <c:v>44830</c:v>
                </c:pt>
                <c:pt idx="634">
                  <c:v>44831</c:v>
                </c:pt>
                <c:pt idx="635">
                  <c:v>44832</c:v>
                </c:pt>
                <c:pt idx="636">
                  <c:v>44833</c:v>
                </c:pt>
                <c:pt idx="637">
                  <c:v>44834</c:v>
                </c:pt>
                <c:pt idx="638">
                  <c:v>44835</c:v>
                </c:pt>
                <c:pt idx="639">
                  <c:v>44836</c:v>
                </c:pt>
                <c:pt idx="640">
                  <c:v>44837</c:v>
                </c:pt>
                <c:pt idx="641">
                  <c:v>44838</c:v>
                </c:pt>
                <c:pt idx="642">
                  <c:v>44839</c:v>
                </c:pt>
                <c:pt idx="643">
                  <c:v>44840</c:v>
                </c:pt>
                <c:pt idx="644">
                  <c:v>44841</c:v>
                </c:pt>
              </c:numCache>
            </c:numRef>
          </c:cat>
          <c:val>
            <c:numRef>
              <c:f>Fcsr_UCB_LCB!$D$2:$D$646</c:f>
              <c:numCache>
                <c:formatCode>General</c:formatCode>
                <c:ptCount val="645"/>
                <c:pt idx="515" formatCode="_-* #,##0_-;\-* #,##0_-;_-* &quot;-&quot;??_-;_-@_-">
                  <c:v>571245.06435468793</c:v>
                </c:pt>
                <c:pt idx="516" formatCode="_-* #,##0_-;\-* #,##0_-;_-* &quot;-&quot;??_-;_-@_-">
                  <c:v>285297.02875170577</c:v>
                </c:pt>
                <c:pt idx="517" formatCode="_-* #,##0_-;\-* #,##0_-;_-* &quot;-&quot;??_-;_-@_-">
                  <c:v>262130.60489195405</c:v>
                </c:pt>
                <c:pt idx="518" formatCode="_-* #,##0_-;\-* #,##0_-;_-* &quot;-&quot;??_-;_-@_-">
                  <c:v>281675.35532893374</c:v>
                </c:pt>
                <c:pt idx="519" formatCode="_-* #,##0_-;\-* #,##0_-;_-* &quot;-&quot;??_-;_-@_-">
                  <c:v>258472.07491830993</c:v>
                </c:pt>
                <c:pt idx="520" formatCode="_-* #,##0_-;\-* #,##0_-;_-* &quot;-&quot;??_-;_-@_-">
                  <c:v>277980.28679474269</c:v>
                </c:pt>
                <c:pt idx="521" formatCode="_-* #,##0_-;\-* #,##0_-;_-* &quot;-&quot;??_-;_-@_-">
                  <c:v>254740.73224579816</c:v>
                </c:pt>
                <c:pt idx="522" formatCode="_-* #,##0_-;\-* #,##0_-;_-* &quot;-&quot;??_-;_-@_-">
                  <c:v>274212.99021693069</c:v>
                </c:pt>
                <c:pt idx="523" formatCode="_-* #,##0_-;\-* #,##0_-;_-* &quot;-&quot;??_-;_-@_-">
                  <c:v>250937.732324204</c:v>
                </c:pt>
                <c:pt idx="524" formatCode="_-* #,##0_-;\-* #,##0_-;_-* &quot;-&quot;??_-;_-@_-">
                  <c:v>270374.60869470879</c:v>
                </c:pt>
                <c:pt idx="525" formatCode="_-* #,##0_-;\-* #,##0_-;_-* &quot;-&quot;??_-;_-@_-">
                  <c:v>247064.20626698324</c:v>
                </c:pt>
                <c:pt idx="526" formatCode="_-* #,##0_-;\-* #,##0_-;_-* &quot;-&quot;??_-;_-@_-">
                  <c:v>266466.26069754199</c:v>
                </c:pt>
                <c:pt idx="527" formatCode="_-* #,##0_-;\-* #,##0_-;_-* &quot;-&quot;??_-;_-@_-">
                  <c:v>243121.26028227492</c:v>
                </c:pt>
                <c:pt idx="528" formatCode="_-* #,##0_-;\-* #,##0_-;_-* &quot;-&quot;??_-;_-@_-">
                  <c:v>262489.03958255041</c:v>
                </c:pt>
                <c:pt idx="529" formatCode="_-* #,##0_-;\-* #,##0_-;_-* &quot;-&quot;??_-;_-@_-">
                  <c:v>239109.97527247341</c:v>
                </c:pt>
                <c:pt idx="530" formatCode="_-* #,##0_-;\-* #,##0_-;_-* &quot;-&quot;??_-;_-@_-">
                  <c:v>258444.01327074983</c:v>
                </c:pt>
                <c:pt idx="531" formatCode="_-* #,##0_-;\-* #,##0_-;_-* &quot;-&quot;??_-;_-@_-">
                  <c:v>235031.40658335574</c:v>
                </c:pt>
                <c:pt idx="532" formatCode="_-* #,##0_-;\-* #,##0_-;_-* &quot;-&quot;??_-;_-@_-">
                  <c:v>254332.22406385955</c:v>
                </c:pt>
                <c:pt idx="533" formatCode="_-* #,##0_-;\-* #,##0_-;_-* &quot;-&quot;??_-;_-@_-">
                  <c:v>230886.5838852048</c:v>
                </c:pt>
                <c:pt idx="534" formatCode="_-* #,##0_-;\-* #,##0_-;_-* &quot;-&quot;??_-;_-@_-">
                  <c:v>250154.68858483946</c:v>
                </c:pt>
                <c:pt idx="535" formatCode="_-* #,##0_-;\-* #,##0_-;_-* &quot;-&quot;??_-;_-@_-">
                  <c:v>226676.51116978482</c:v>
                </c:pt>
                <c:pt idx="536" formatCode="_-* #,##0_-;\-* #,##0_-;_-* &quot;-&quot;??_-;_-@_-">
                  <c:v>245912.39782671089</c:v>
                </c:pt>
                <c:pt idx="537" formatCode="_-* #,##0_-;\-* #,##0_-;_-* &quot;-&quot;??_-;_-@_-">
                  <c:v>222402.16684839409</c:v>
                </c:pt>
                <c:pt idx="538" formatCode="_-* #,##0_-;\-* #,##0_-;_-* &quot;-&quot;??_-;_-@_-">
                  <c:v>241606.31729555398</c:v>
                </c:pt>
                <c:pt idx="539" formatCode="_-* #,##0_-;\-* #,##0_-;_-* &quot;-&quot;??_-;_-@_-">
                  <c:v>218064.50393753289</c:v>
                </c:pt>
                <c:pt idx="540" formatCode="_-* #,##0_-;\-* #,##0_-;_-* &quot;-&quot;??_-;_-@_-">
                  <c:v>237237.38723485643</c:v>
                </c:pt>
                <c:pt idx="541" formatCode="_-* #,##0_-;\-* #,##0_-;_-* &quot;-&quot;??_-;_-@_-">
                  <c:v>213664.45031996636</c:v>
                </c:pt>
                <c:pt idx="542" formatCode="_-* #,##0_-;\-* #,##0_-;_-* &quot;-&quot;??_-;_-@_-">
                  <c:v>232806.52291959384</c:v>
                </c:pt>
                <c:pt idx="543" formatCode="_-* #,##0_-;\-* #,##0_-;_-* &quot;-&quot;??_-;_-@_-">
                  <c:v>209202.90907013824</c:v>
                </c:pt>
                <c:pt idx="544" formatCode="_-* #,##0_-;\-* #,##0_-;_-* &quot;-&quot;??_-;_-@_-">
                  <c:v>228314.61500955909</c:v>
                </c:pt>
                <c:pt idx="545" formatCode="_-* #,##0_-;\-* #,##0_-;_-* &quot;-&quot;??_-;_-@_-">
                  <c:v>204680.75883398869</c:v>
                </c:pt>
                <c:pt idx="546" formatCode="_-* #,##0_-;\-* #,##0_-;_-* &quot;-&quot;??_-;_-@_-">
                  <c:v>223762.52995251724</c:v>
                </c:pt>
                <c:pt idx="547" formatCode="_-* #,##0_-;\-* #,##0_-;_-* &quot;-&quot;??_-;_-@_-">
                  <c:v>200098.85425425222</c:v>
                </c:pt>
                <c:pt idx="548" formatCode="_-* #,##0_-;\-* #,##0_-;_-* &quot;-&quot;??_-;_-@_-">
                  <c:v>219151.11042874708</c:v>
                </c:pt>
                <c:pt idx="549" formatCode="_-* #,##0_-;\-* #,##0_-;_-* &quot;-&quot;??_-;_-@_-">
                  <c:v>195458.0264332557</c:v>
                </c:pt>
                <c:pt idx="550" formatCode="_-* #,##0_-;\-* #,##0_-;_-* &quot;-&quot;??_-;_-@_-">
                  <c:v>214481.17582943762</c:v>
                </c:pt>
                <c:pt idx="551" formatCode="_-* #,##0_-;\-* #,##0_-;_-* &quot;-&quot;??_-;_-@_-">
                  <c:v>190759.0834261133</c:v>
                </c:pt>
                <c:pt idx="552" formatCode="_-* #,##0_-;\-* #,##0_-;_-* &quot;-&quot;??_-;_-@_-">
                  <c:v>209753.52276224503</c:v>
                </c:pt>
                <c:pt idx="553" formatCode="_-* #,##0_-;\-* #,##0_-;_-* &quot;-&quot;??_-;_-@_-">
                  <c:v>186002.81075800944</c:v>
                </c:pt>
                <c:pt idx="554" formatCode="_-* #,##0_-;\-* #,##0_-;_-* &quot;-&quot;??_-;_-@_-">
                  <c:v>204968.92557807697</c:v>
                </c:pt>
                <c:pt idx="555" formatCode="_-* #,##0_-;\-* #,##0_-;_-* &quot;-&quot;??_-;_-@_-">
                  <c:v>181189.97195999761</c:v>
                </c:pt>
                <c:pt idx="556" formatCode="_-* #,##0_-;\-* #,##0_-;_-* &quot;-&quot;??_-;_-@_-">
                  <c:v>200128.13691387355</c:v>
                </c:pt>
                <c:pt idx="557" formatCode="_-* #,##0_-;\-* #,##0_-;_-* &quot;-&quot;??_-;_-@_-">
                  <c:v>176321.3091184037</c:v>
                </c:pt>
                <c:pt idx="558" formatCode="_-* #,##0_-;\-* #,##0_-;_-* &quot;-&quot;??_-;_-@_-">
                  <c:v>195231.88824678364</c:v>
                </c:pt>
                <c:pt idx="559" formatCode="_-* #,##0_-;\-* #,##0_-;_-* &quot;-&quot;??_-;_-@_-">
                  <c:v>171397.54343352956</c:v>
                </c:pt>
                <c:pt idx="560" formatCode="_-* #,##0_-;\-* #,##0_-;_-* &quot;-&quot;??_-;_-@_-">
                  <c:v>190280.89045571286</c:v>
                </c:pt>
                <c:pt idx="561" formatCode="_-* #,##0_-;\-* #,##0_-;_-* &quot;-&quot;??_-;_-@_-">
                  <c:v>166419.37578389666</c:v>
                </c:pt>
                <c:pt idx="562" formatCode="_-* #,##0_-;\-* #,##0_-;_-* &quot;-&quot;??_-;_-@_-">
                  <c:v>185275.8343867354</c:v>
                </c:pt>
                <c:pt idx="563" formatCode="_-* #,##0_-;\-* #,##0_-;_-* &quot;-&quot;??_-;_-@_-">
                  <c:v>161387.4872927636</c:v>
                </c:pt>
                <c:pt idx="564" formatCode="_-* #,##0_-;\-* #,##0_-;_-* &quot;-&quot;??_-;_-@_-">
                  <c:v>180217.39141933079</c:v>
                </c:pt>
                <c:pt idx="565" formatCode="_-* #,##0_-;\-* #,##0_-;_-* &quot;-&quot;??_-;_-@_-">
                  <c:v>156302.5398940926</c:v>
                </c:pt>
                <c:pt idx="566" formatCode="_-* #,##0_-;\-* #,##0_-;_-* &quot;-&quot;??_-;_-@_-">
                  <c:v>175106.2140308246</c:v>
                </c:pt>
                <c:pt idx="567" formatCode="_-* #,##0_-;\-* #,##0_-;_-* &quot;-&quot;??_-;_-@_-">
                  <c:v>151165.17689553637</c:v>
                </c:pt>
                <c:pt idx="568" formatCode="_-* #,##0_-;\-* #,##0_-;_-* &quot;-&quot;??_-;_-@_-">
                  <c:v>169942.93635678699</c:v>
                </c:pt>
                <c:pt idx="569" formatCode="_-* #,##0_-;\-* #,##0_-;_-* &quot;-&quot;??_-;_-@_-">
                  <c:v>145976.02353637415</c:v>
                </c:pt>
                <c:pt idx="570" formatCode="_-* #,##0_-;\-* #,##0_-;_-* &quot;-&quot;??_-;_-@_-">
                  <c:v>164728.17474547873</c:v>
                </c:pt>
                <c:pt idx="571" formatCode="_-* #,##0_-;\-* #,##0_-;_-* &quot;-&quot;??_-;_-@_-">
                  <c:v>140735.68753863743</c:v>
                </c:pt>
                <c:pt idx="572" formatCode="_-* #,##0_-;\-* #,##0_-;_-* &quot;-&quot;??_-;_-@_-">
                  <c:v>159462.52830473142</c:v>
                </c:pt>
                <c:pt idx="573" formatCode="_-* #,##0_-;\-* #,##0_-;_-* &quot;-&quot;??_-;_-@_-">
                  <c:v>135444.75964995043</c:v>
                </c:pt>
                <c:pt idx="574" formatCode="_-* #,##0_-;\-* #,##0_-;_-* &quot;-&quot;??_-;_-@_-">
                  <c:v>154146.57943991304</c:v>
                </c:pt>
                <c:pt idx="575" formatCode="_-* #,##0_-;\-* #,##0_-;_-* &quot;-&quot;??_-;_-@_-">
                  <c:v>130103.81417685741</c:v>
                </c:pt>
                <c:pt idx="576" formatCode="_-* #,##0_-;\-* #,##0_-;_-* &quot;-&quot;??_-;_-@_-">
                  <c:v>148780.89438186598</c:v>
                </c:pt>
                <c:pt idx="577" formatCode="_-* #,##0_-;\-* #,##0_-;_-* &quot;-&quot;??_-;_-@_-">
                  <c:v>124713.40950763092</c:v>
                </c:pt>
                <c:pt idx="578" formatCode="_-* #,##0_-;\-* #,##0_-;_-* &quot;-&quot;??_-;_-@_-">
                  <c:v>143366.02370390855</c:v>
                </c:pt>
                <c:pt idx="579" formatCode="_-* #,##0_-;\-* #,##0_-;_-* &quot;-&quot;??_-;_-@_-">
                  <c:v>119274.08862374647</c:v>
                </c:pt>
                <c:pt idx="580" formatCode="_-* #,##0_-;\-* #,##0_-;_-* &quot;-&quot;??_-;_-@_-">
                  <c:v>137902.50282717589</c:v>
                </c:pt>
                <c:pt idx="581" formatCode="_-* #,##0_-;\-* #,##0_-;_-* &quot;-&quot;??_-;_-@_-">
                  <c:v>113786.37959938252</c:v>
                </c:pt>
                <c:pt idx="582" formatCode="_-* #,##0_-;\-* #,##0_-;_-* &quot;-&quot;??_-;_-@_-">
                  <c:v>132390.85251373367</c:v>
                </c:pt>
                <c:pt idx="583" formatCode="_-* #,##0_-;\-* #,##0_-;_-* &quot;-&quot;??_-;_-@_-">
                  <c:v>108250.79608845263</c:v>
                </c:pt>
                <c:pt idx="584" formatCode="_-* #,##0_-;\-* #,##0_-;_-* &quot;-&quot;??_-;_-@_-">
                  <c:v>126831.5793470401</c:v>
                </c:pt>
                <c:pt idx="585" formatCode="_-* #,##0_-;\-* #,##0_-;_-* &quot;-&quot;??_-;_-@_-">
                  <c:v>102667.8377988062</c:v>
                </c:pt>
                <c:pt idx="586" formatCode="_-* #,##0_-;\-* #,##0_-;_-* &quot;-&quot;??_-;_-@_-">
                  <c:v>121225.17619944806</c:v>
                </c:pt>
                <c:pt idx="587" formatCode="_-* #,##0_-;\-* #,##0_-;_-* &quot;-&quot;??_-;_-@_-">
                  <c:v>97037.990953350847</c:v>
                </c:pt>
                <c:pt idx="588" formatCode="_-* #,##0_-;\-* #,##0_-;_-* &quot;-&quot;??_-;_-@_-">
                  <c:v>115572.12268655619</c:v>
                </c:pt>
                <c:pt idx="589" formatCode="_-* #,##0_-;\-* #,##0_-;_-* &quot;-&quot;??_-;_-@_-">
                  <c:v>91361.728737943864</c:v>
                </c:pt>
                <c:pt idx="590" formatCode="_-* #,##0_-;\-* #,##0_-;_-* &quot;-&quot;??_-;_-@_-">
                  <c:v>109872.88560829294</c:v>
                </c:pt>
                <c:pt idx="591" formatCode="_-* #,##0_-;\-* #,##0_-;_-* &quot;-&quot;??_-;_-@_-">
                  <c:v>85639.511735989247</c:v>
                </c:pt>
                <c:pt idx="592" formatCode="_-* #,##0_-;\-* #,##0_-;_-* &quot;-&quot;??_-;_-@_-">
                  <c:v>104127.91937671206</c:v>
                </c:pt>
                <c:pt idx="593" formatCode="_-* #,##0_-;\-* #,##0_-;_-* &quot;-&quot;??_-;_-@_-">
                  <c:v>79871.788349743816</c:v>
                </c:pt>
                <c:pt idx="594" formatCode="_-* #,##0_-;\-* #,##0_-;_-* &quot;-&quot;??_-;_-@_-">
                  <c:v>98337.666430535726</c:v>
                </c:pt>
                <c:pt idx="595" formatCode="_-* #,##0_-;\-* #,##0_-;_-* &quot;-&quot;??_-;_-@_-">
                  <c:v>74058.995208406355</c:v>
                </c:pt>
                <c:pt idx="596" formatCode="_-* #,##0_-;\-* #,##0_-;_-* &quot;-&quot;??_-;_-@_-">
                  <c:v>92502.557636540732</c:v>
                </c:pt>
                <c:pt idx="597" formatCode="_-* #,##0_-;\-* #,##0_-;_-* &quot;-&quot;??_-;_-@_-">
                  <c:v>68201.55756310781</c:v>
                </c:pt>
                <c:pt idx="598" formatCode="_-* #,##0_-;\-* #,##0_-;_-* &quot;-&quot;??_-;_-@_-">
                  <c:v>86623.012677935301</c:v>
                </c:pt>
                <c:pt idx="599" formatCode="_-* #,##0_-;\-* #,##0_-;_-* &quot;-&quot;??_-;_-@_-">
                  <c:v>62299.889668971882</c:v>
                </c:pt>
                <c:pt idx="600" formatCode="_-* #,##0_-;\-* #,##0_-;_-* &quot;-&quot;??_-;_-@_-">
                  <c:v>80699.440429908689</c:v>
                </c:pt>
                <c:pt idx="601" formatCode="_-* #,##0_-;\-* #,##0_-;_-* &quot;-&quot;??_-;_-@_-">
                  <c:v>56354.395154447411</c:v>
                </c:pt>
                <c:pt idx="602" formatCode="_-* #,##0_-;\-* #,##0_-;_-* &quot;-&quot;??_-;_-@_-">
                  <c:v>74732.239322575391</c:v>
                </c:pt>
                <c:pt idx="603" formatCode="_-* #,##0_-;\-* #,##0_-;_-* &quot;-&quot;??_-;_-@_-">
                  <c:v>50365.46737814683</c:v>
                </c:pt>
                <c:pt idx="604" formatCode="_-* #,##0_-;\-* #,##0_-;_-* &quot;-&quot;??_-;_-@_-">
                  <c:v>68721.797691558604</c:v>
                </c:pt>
                <c:pt idx="605" formatCode="_-* #,##0_-;\-* #,##0_-;_-* &quot;-&quot;??_-;_-@_-">
                  <c:v>44333.489773452631</c:v>
                </c:pt>
                <c:pt idx="606" formatCode="_-* #,##0_-;\-* #,##0_-;_-* &quot;-&quot;??_-;_-@_-">
                  <c:v>62668.494116484071</c:v>
                </c:pt>
                <c:pt idx="607" formatCode="_-* #,##0_-;\-* #,##0_-;_-* &quot;-&quot;??_-;_-@_-">
                  <c:v>38258.836181165534</c:v>
                </c:pt>
                <c:pt idx="608" formatCode="_-* #,##0_-;\-* #,##0_-;_-* &quot;-&quot;??_-;_-@_-">
                  <c:v>56572.69774766895</c:v>
                </c:pt>
                <c:pt idx="609" formatCode="_-* #,##0_-;\-* #,##0_-;_-* &quot;-&quot;??_-;_-@_-">
                  <c:v>32141.87117049424</c:v>
                </c:pt>
                <c:pt idx="610" formatCode="_-* #,##0_-;\-* #,##0_-;_-* &quot;-&quot;??_-;_-@_-">
                  <c:v>50434.768621308845</c:v>
                </c:pt>
                <c:pt idx="611" formatCode="_-* #,##0_-;\-* #,##0_-;_-* &quot;-&quot;??_-;_-@_-">
                  <c:v>25982.950348688639</c:v>
                </c:pt>
                <c:pt idx="612" formatCode="_-* #,##0_-;\-* #,##0_-;_-* &quot;-&quot;??_-;_-@_-">
                  <c:v>44255.057963469881</c:v>
                </c:pt>
                <c:pt idx="613" formatCode="_-* #,##0_-;\-* #,##0_-;_-* &quot;-&quot;??_-;_-@_-">
                  <c:v>19782.420659634052</c:v>
                </c:pt>
                <c:pt idx="614" formatCode="_-* #,##0_-;\-* #,##0_-;_-* &quot;-&quot;??_-;_-@_-">
                  <c:v>38033.908483207691</c:v>
                </c:pt>
                <c:pt idx="615" formatCode="_-* #,##0_-;\-* #,##0_-;_-* &quot;-&quot;??_-;_-@_-">
                  <c:v>13540.620671726181</c:v>
                </c:pt>
                <c:pt idx="616" formatCode="_-* #,##0_-;\-* #,##0_-;_-* &quot;-&quot;??_-;_-@_-">
                  <c:v>31771.65465513221</c:v>
                </c:pt>
                <c:pt idx="617" formatCode="_-* #,##0_-;\-* #,##0_-;_-* &quot;-&quot;??_-;_-@_-">
                  <c:v>7257.8808553493582</c:v>
                </c:pt>
                <c:pt idx="618" formatCode="_-* #,##0_-;\-* #,##0_-;_-* &quot;-&quot;??_-;_-@_-">
                  <c:v>25468.622991743032</c:v>
                </c:pt>
                <c:pt idx="619" formatCode="_-* #,##0_-;\-* #,##0_-;_-* &quot;-&quot;??_-;_-@_-">
                  <c:v>934.52385028463323</c:v>
                </c:pt>
                <c:pt idx="620" formatCode="_-* #,##0_-;\-* #,##0_-;_-* &quot;-&quot;??_-;_-@_-">
                  <c:v>19125.132305862149</c:v>
                </c:pt>
                <c:pt idx="621" formatCode="_-* #,##0_-;\-* #,##0_-;_-* &quot;-&quot;??_-;_-@_-">
                  <c:v>-5429.1352766281925</c:v>
                </c:pt>
                <c:pt idx="622" formatCode="_-* #,##0_-;\-* #,##0_-;_-* &quot;-&quot;??_-;_-@_-">
                  <c:v>12741.493963482324</c:v>
                </c:pt>
                <c:pt idx="623" formatCode="_-* #,##0_-;\-* #,##0_-;_-* &quot;-&quot;??_-;_-@_-">
                  <c:v>-11832.788783255965</c:v>
                </c:pt>
                <c:pt idx="624" formatCode="_-* #,##0_-;\-* #,##0_-;_-* &quot;-&quot;??_-;_-@_-">
                  <c:v>6318.0121273576515</c:v>
                </c:pt>
                <c:pt idx="625" formatCode="_-* #,##0_-;\-* #,##0_-;_-* &quot;-&quot;??_-;_-@_-">
                  <c:v>-18276.136013040319</c:v>
                </c:pt>
                <c:pt idx="626" formatCode="_-* #,##0_-;\-* #,##0_-;_-* &quot;-&quot;??_-;_-@_-">
                  <c:v>-145.0160083550727</c:v>
                </c:pt>
                <c:pt idx="627" formatCode="_-* #,##0_-;\-* #,##0_-;_-* &quot;-&quot;??_-;_-@_-">
                  <c:v>-24758.883164661122</c:v>
                </c:pt>
                <c:pt idx="628" formatCode="_-* #,##0_-;\-* #,##0_-;_-* &quot;-&quot;??_-;_-@_-">
                  <c:v>-6647.299992084736</c:v>
                </c:pt>
                <c:pt idx="629" formatCode="_-* #,##0_-;\-* #,##0_-;_-* &quot;-&quot;??_-;_-@_-">
                  <c:v>-31280.743070181925</c:v>
                </c:pt>
                <c:pt idx="630" formatCode="_-* #,##0_-;\-* #,##0_-;_-* &quot;-&quot;??_-;_-@_-">
                  <c:v>-13188.555897167069</c:v>
                </c:pt>
                <c:pt idx="631" formatCode="_-* #,##0_-;\-* #,##0_-;_-* &quot;-&quot;??_-;_-@_-">
                  <c:v>-37841.434981377097</c:v>
                </c:pt>
                <c:pt idx="632" formatCode="_-* #,##0_-;\-* #,##0_-;_-* &quot;-&quot;??_-;_-@_-">
                  <c:v>-19768.506112192525</c:v>
                </c:pt>
                <c:pt idx="633" formatCode="_-* #,##0_-;\-* #,##0_-;_-* &quot;-&quot;??_-;_-@_-">
                  <c:v>-44440.684363944572</c:v>
                </c:pt>
                <c:pt idx="634" formatCode="_-* #,##0_-;\-* #,##0_-;_-* &quot;-&quot;??_-;_-@_-">
                  <c:v>-26386.879139092984</c:v>
                </c:pt>
                <c:pt idx="635" formatCode="_-* #,##0_-;\-* #,##0_-;_-* &quot;-&quot;??_-;_-@_-">
                  <c:v>-51078.222699315404</c:v>
                </c:pt>
                <c:pt idx="636" formatCode="_-* #,##0_-;\-* #,##0_-;_-* &quot;-&quot;??_-;_-@_-">
                  <c:v>-33043.409398681135</c:v>
                </c:pt>
                <c:pt idx="637" formatCode="_-* #,##0_-;\-* #,##0_-;_-* &quot;-&quot;??_-;_-@_-">
                  <c:v>-57753.787293779314</c:v>
                </c:pt>
                <c:pt idx="638" formatCode="_-* #,##0_-;\-* #,##0_-;_-* &quot;-&quot;??_-;_-@_-">
                  <c:v>-39737.837043366744</c:v>
                </c:pt>
                <c:pt idx="639" formatCode="_-* #,##0_-;\-* #,##0_-;_-* &quot;-&quot;??_-;_-@_-">
                  <c:v>-64467.121094653849</c:v>
                </c:pt>
                <c:pt idx="640" formatCode="_-* #,##0_-;\-* #,##0_-;_-* &quot;-&quot;??_-;_-@_-">
                  <c:v>-46469.907776778797</c:v>
                </c:pt>
                <c:pt idx="641" formatCode="_-* #,##0_-;\-* #,##0_-;_-* &quot;-&quot;??_-;_-@_-">
                  <c:v>-71217.972513229586</c:v>
                </c:pt>
                <c:pt idx="642" formatCode="_-* #,##0_-;\-* #,##0_-;_-* &quot;-&quot;??_-;_-@_-">
                  <c:v>-53239.37268003379</c:v>
                </c:pt>
                <c:pt idx="643" formatCode="_-* #,##0_-;\-* #,##0_-;_-* &quot;-&quot;??_-;_-@_-">
                  <c:v>-78006.095254236716</c:v>
                </c:pt>
                <c:pt idx="644" formatCode="_-* #,##0_-;\-* #,##0_-;_-* &quot;-&quot;??_-;_-@_-">
                  <c:v>-60045.988044397789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53-48DD-BD94-D5DB717815E5}"/>
            </c:ext>
          </c:extLst>
        </c:ser>
        <c:ser>
          <c:idx val="3"/>
          <c:order val="3"/>
          <c:tx>
            <c:strRef>
              <c:f>Fcsr_UCB_LCB!$E$1</c:f>
              <c:strCache>
                <c:ptCount val="1"/>
                <c:pt idx="0">
                  <c:v>Upper Confidence Bound(Order Quantity)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Fcsr_UCB_LCB!$A$2:$A$646</c:f>
              <c:numCache>
                <c:formatCode>dd\-mmm\-yy</c:formatCode>
                <c:ptCount val="64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  <c:pt idx="607">
                  <c:v>44804</c:v>
                </c:pt>
                <c:pt idx="608">
                  <c:v>44805</c:v>
                </c:pt>
                <c:pt idx="609">
                  <c:v>44806</c:v>
                </c:pt>
                <c:pt idx="610">
                  <c:v>44807</c:v>
                </c:pt>
                <c:pt idx="611">
                  <c:v>44808</c:v>
                </c:pt>
                <c:pt idx="612">
                  <c:v>44809</c:v>
                </c:pt>
                <c:pt idx="613">
                  <c:v>44810</c:v>
                </c:pt>
                <c:pt idx="614">
                  <c:v>44811</c:v>
                </c:pt>
                <c:pt idx="615">
                  <c:v>44812</c:v>
                </c:pt>
                <c:pt idx="616">
                  <c:v>44813</c:v>
                </c:pt>
                <c:pt idx="617">
                  <c:v>44814</c:v>
                </c:pt>
                <c:pt idx="618">
                  <c:v>44815</c:v>
                </c:pt>
                <c:pt idx="619">
                  <c:v>44816</c:v>
                </c:pt>
                <c:pt idx="620">
                  <c:v>44817</c:v>
                </c:pt>
                <c:pt idx="621">
                  <c:v>44818</c:v>
                </c:pt>
                <c:pt idx="622">
                  <c:v>44819</c:v>
                </c:pt>
                <c:pt idx="623">
                  <c:v>44820</c:v>
                </c:pt>
                <c:pt idx="624">
                  <c:v>44821</c:v>
                </c:pt>
                <c:pt idx="625">
                  <c:v>44822</c:v>
                </c:pt>
                <c:pt idx="626">
                  <c:v>44823</c:v>
                </c:pt>
                <c:pt idx="627">
                  <c:v>44824</c:v>
                </c:pt>
                <c:pt idx="628">
                  <c:v>44825</c:v>
                </c:pt>
                <c:pt idx="629">
                  <c:v>44826</c:v>
                </c:pt>
                <c:pt idx="630">
                  <c:v>44827</c:v>
                </c:pt>
                <c:pt idx="631">
                  <c:v>44828</c:v>
                </c:pt>
                <c:pt idx="632">
                  <c:v>44829</c:v>
                </c:pt>
                <c:pt idx="633">
                  <c:v>44830</c:v>
                </c:pt>
                <c:pt idx="634">
                  <c:v>44831</c:v>
                </c:pt>
                <c:pt idx="635">
                  <c:v>44832</c:v>
                </c:pt>
                <c:pt idx="636">
                  <c:v>44833</c:v>
                </c:pt>
                <c:pt idx="637">
                  <c:v>44834</c:v>
                </c:pt>
                <c:pt idx="638">
                  <c:v>44835</c:v>
                </c:pt>
                <c:pt idx="639">
                  <c:v>44836</c:v>
                </c:pt>
                <c:pt idx="640">
                  <c:v>44837</c:v>
                </c:pt>
                <c:pt idx="641">
                  <c:v>44838</c:v>
                </c:pt>
                <c:pt idx="642">
                  <c:v>44839</c:v>
                </c:pt>
                <c:pt idx="643">
                  <c:v>44840</c:v>
                </c:pt>
                <c:pt idx="644">
                  <c:v>44841</c:v>
                </c:pt>
              </c:numCache>
            </c:numRef>
          </c:cat>
          <c:val>
            <c:numRef>
              <c:f>Fcsr_UCB_LCB!$E$2:$E$646</c:f>
              <c:numCache>
                <c:formatCode>General</c:formatCode>
                <c:ptCount val="645"/>
                <c:pt idx="515" formatCode="_-* #,##0_-;\-* #,##0_-;_-* &quot;-&quot;??_-;_-@_-">
                  <c:v>571245.06435468793</c:v>
                </c:pt>
                <c:pt idx="516" formatCode="_-* #,##0_-;\-* #,##0_-;_-* &quot;-&quot;??_-;_-@_-">
                  <c:v>887179.68387802434</c:v>
                </c:pt>
                <c:pt idx="517" formatCode="_-* #,##0_-;\-* #,##0_-;_-* &quot;-&quot;??_-;_-@_-">
                  <c:v>868847.72688771365</c:v>
                </c:pt>
                <c:pt idx="518" formatCode="_-* #,##0_-;\-* #,##0_-;_-* &quot;-&quot;??_-;_-@_-">
                  <c:v>893340.36186581664</c:v>
                </c:pt>
                <c:pt idx="519" formatCode="_-* #,##0_-;\-* #,##0_-;_-* &quot;-&quot;??_-;_-@_-">
                  <c:v>875045.26142637804</c:v>
                </c:pt>
                <c:pt idx="520" formatCode="_-* #,##0_-;\-* #,##0_-;_-* &quot;-&quot;??_-;_-@_-">
                  <c:v>899574.43496502808</c:v>
                </c:pt>
                <c:pt idx="521" formatCode="_-* #,##0_-;\-* #,##0_-;_-* &quot;-&quot;??_-;_-@_-">
                  <c:v>881315.60866391007</c:v>
                </c:pt>
                <c:pt idx="522" formatCode="_-* #,##0_-;\-* #,##0_-;_-* &quot;-&quot;??_-;_-@_-">
                  <c:v>905880.73610786046</c:v>
                </c:pt>
                <c:pt idx="523" formatCode="_-* #,##0_-;\-* #,##0_-;_-* &quot;-&quot;??_-;_-@_-">
                  <c:v>887657.61315052467</c:v>
                </c:pt>
                <c:pt idx="524" formatCode="_-* #,##0_-;\-* #,##0_-;_-* &quot;-&quot;??_-;_-@_-">
                  <c:v>912258.12219510262</c:v>
                </c:pt>
                <c:pt idx="525" formatCode="_-* #,##0_-;\-* #,##0_-;_-* &quot;-&quot;??_-;_-@_-">
                  <c:v>894070.14377276576</c:v>
                </c:pt>
                <c:pt idx="526" formatCode="_-* #,##0_-;\-* #,##0_-;_-* &quot;-&quot;??_-;_-@_-">
                  <c:v>918705.47475728975</c:v>
                </c:pt>
                <c:pt idx="527" formatCode="_-* #,##0_-;\-* #,##0_-;_-* &quot;-&quot;??_-;_-@_-">
                  <c:v>900552.09432249435</c:v>
                </c:pt>
                <c:pt idx="528" formatCode="_-* #,##0_-;\-* #,##0_-;_-* &quot;-&quot;??_-;_-@_-">
                  <c:v>925221.70043730165</c:v>
                </c:pt>
                <c:pt idx="529" formatCode="_-* #,##0_-;\-* #,##0_-;_-* &quot;-&quot;??_-;_-@_-">
                  <c:v>907102.38389731618</c:v>
                </c:pt>
                <c:pt idx="530" formatCode="_-* #,##0_-;\-* #,##0_-;_-* &quot;-&quot;??_-;_-@_-">
                  <c:v>931805.73131412256</c:v>
                </c:pt>
                <c:pt idx="531" formatCode="_-* #,##0_-;\-* #,##0_-;_-* &quot;-&quot;??_-;_-@_-">
                  <c:v>913719.95715145417</c:v>
                </c:pt>
                <c:pt idx="532" formatCode="_-* #,##0_-;\-* #,##0_-;_-* &quot;-&quot;??_-;_-@_-">
                  <c:v>938456.52508603316</c:v>
                </c:pt>
                <c:pt idx="533" formatCode="_-* #,##0_-;\-* #,##0_-;_-* &quot;-&quot;??_-;_-@_-">
                  <c:v>920403.78441462549</c:v>
                </c:pt>
                <c:pt idx="534" formatCode="_-* #,##0_-;\-* #,##0_-;_-* &quot;-&quot;??_-;_-@_-">
                  <c:v>945173.06513007358</c:v>
                </c:pt>
                <c:pt idx="535" formatCode="_-* #,##0_-;\-* #,##0_-;_-* &quot;-&quot;??_-;_-@_-">
                  <c:v>927152.86169506575</c:v>
                </c:pt>
                <c:pt idx="536" formatCode="_-* #,##0_-;\-* #,##0_-;_-* &quot;-&quot;??_-;_-@_-">
                  <c:v>951954.36045322241</c:v>
                </c:pt>
                <c:pt idx="537" formatCode="_-* #,##0_-;\-* #,##0_-;_-* &quot;-&quot;??_-;_-@_-">
                  <c:v>933966.2105814768</c:v>
                </c:pt>
                <c:pt idx="538" formatCode="_-* #,##0_-;\-* #,##0_-;_-* &quot;-&quot;??_-;_-@_-">
                  <c:v>958799.44554939971</c:v>
                </c:pt>
                <c:pt idx="539" formatCode="_-* #,##0_-;\-* #,##0_-;_-* &quot;-&quot;??_-;_-@_-">
                  <c:v>940842.87805735832</c:v>
                </c:pt>
                <c:pt idx="540" formatCode="_-* #,##0_-;\-* #,##0_-;_-* &quot;-&quot;??_-;_-@_-">
                  <c:v>965707.38017511764</c:v>
                </c:pt>
                <c:pt idx="541" formatCode="_-* #,##0_-;\-* #,##0_-;_-* &quot;-&quot;??_-;_-@_-">
                  <c:v>947781.93623994524</c:v>
                </c:pt>
                <c:pt idx="542" formatCode="_-* #,##0_-;\-* #,##0_-;_-* &quot;-&quot;??_-;_-@_-">
                  <c:v>972677.24905540049</c:v>
                </c:pt>
                <c:pt idx="543" formatCode="_-* #,##0_-;\-* #,##0_-;_-* &quot;-&quot;??_-;_-@_-">
                  <c:v>954782.48205479363</c:v>
                </c:pt>
                <c:pt idx="544" formatCode="_-* #,##0_-;\-* #,##0_-;_-* &quot;-&quot;??_-;_-@_-">
                  <c:v>979708.16153045557</c:v>
                </c:pt>
                <c:pt idx="545" formatCode="_-* #,##0_-;\-* #,##0_-;_-* &quot;-&quot;??_-;_-@_-">
                  <c:v>961843.6368559635</c:v>
                </c:pt>
                <c:pt idx="546" formatCode="_-* #,##0_-;\-* #,##0_-;_-* &quot;-&quot;??_-;_-@_-">
                  <c:v>986799.25115251774</c:v>
                </c:pt>
                <c:pt idx="547" formatCode="_-* #,##0_-;\-* #,##0_-;_-* &quot;-&quot;??_-;_-@_-">
                  <c:v>968964.54600072023</c:v>
                </c:pt>
                <c:pt idx="548" formatCode="_-* #,##0_-;\-* #,##0_-;_-* &quot;-&quot;??_-;_-@_-">
                  <c:v>993949.67524130829</c:v>
                </c:pt>
                <c:pt idx="549" formatCode="_-* #,##0_-;\-* #,##0_-;_-* &quot;-&quot;??_-;_-@_-">
                  <c:v>976144.37838673685</c:v>
                </c:pt>
                <c:pt idx="550" formatCode="_-* #,##0_-;\-* #,##0_-;_-* &quot;-&quot;??_-;_-@_-">
                  <c:v>1001158.6144056381</c:v>
                </c:pt>
                <c:pt idx="551" formatCode="_-* #,##0_-;\-* #,##0_-;_-* &quot;-&quot;??_-;_-@_-">
                  <c:v>983382.32595889969</c:v>
                </c:pt>
                <c:pt idx="552" formatCode="_-* #,##0_-;\-* #,##0_-;_-* &quot;-&quot;??_-;_-@_-">
                  <c:v>1008425.2720378509</c:v>
                </c:pt>
                <c:pt idx="553" formatCode="_-* #,##0_-;\-* #,##0_-;_-* &quot;-&quot;??_-;_-@_-">
                  <c:v>990677.60319202382</c:v>
                </c:pt>
                <c:pt idx="554" formatCode="_-* #,##0_-;\-* #,##0_-;_-* &quot;-&quot;??_-;_-@_-">
                  <c:v>1015748.8737870393</c:v>
                </c:pt>
                <c:pt idx="555" formatCode="_-* #,##0_-;\-* #,##0_-;_-* &quot;-&quot;??_-;_-@_-">
                  <c:v>998029.44655505591</c:v>
                </c:pt>
                <c:pt idx="556" formatCode="_-* #,##0_-;\-* #,##0_-;_-* &quot;-&quot;??_-;_-@_-">
                  <c:v>1023128.6670162631</c:v>
                </c:pt>
                <c:pt idx="557" formatCode="_-* #,##0_-;\-* #,##0_-;_-* &quot;-&quot;??_-;_-@_-">
                  <c:v>1005437.1139616702</c:v>
                </c:pt>
                <c:pt idx="558" formatCode="_-* #,##0_-;\-* #,##0_-;_-* &quot;-&quot;??_-;_-@_-">
                  <c:v>1030563.9202483733</c:v>
                </c:pt>
                <c:pt idx="559" formatCode="_-* #,##0_-;\-* #,##0_-;_-* &quot;-&quot;??_-;_-@_-">
                  <c:v>1012899.8842115647</c:v>
                </c:pt>
                <c:pt idx="560" formatCode="_-* #,##0_-;\-* #,##0_-;_-* &quot;-&quot;??_-;_-@_-">
                  <c:v>1038053.9226044645</c:v>
                </c:pt>
                <c:pt idx="561" formatCode="_-* #,##0_-;\-* #,##0_-;_-* &quot;-&quot;??_-;_-@_-">
                  <c:v>1020417.0564262179</c:v>
                </c:pt>
                <c:pt idx="562" formatCode="_-* #,##0_-;\-* #,##0_-;_-* &quot;-&quot;??_-;_-@_-">
                  <c:v>1045597.9832384621</c:v>
                </c:pt>
                <c:pt idx="563" formatCode="_-* #,##0_-;\-* #,##0_-;_-* &quot;-&quot;??_-;_-@_-">
                  <c:v>1027987.9494823713</c:v>
                </c:pt>
                <c:pt idx="564" formatCode="_-* #,##0_-;\-* #,##0_-;_-* &quot;-&quot;??_-;_-@_-">
                  <c:v>1053195.4307708871</c:v>
                </c:pt>
                <c:pt idx="565" formatCode="_-* #,##0_-;\-* #,##0_-;_-* &quot;-&quot;??_-;_-@_-">
                  <c:v>1035611.9014460626</c:v>
                </c:pt>
                <c:pt idx="566" formatCode="_-* #,##0_-;\-* #,##0_-;_-* &quot;-&quot;??_-;_-@_-">
                  <c:v>1060845.6127244136</c:v>
                </c:pt>
                <c:pt idx="567" formatCode="_-* #,##0_-;\-* #,##0_-;_-* &quot;-&quot;??_-;_-@_-">
                  <c:v>1043288.2690096392</c:v>
                </c:pt>
                <c:pt idx="568" formatCode="_-* #,##0_-;\-* #,##0_-;_-* &quot;-&quot;??_-;_-@_-">
                  <c:v>1068547.8949634717</c:v>
                </c:pt>
                <c:pt idx="569" formatCode="_-* #,##0_-;\-* #,##0_-;_-* &quot;-&quot;??_-;_-@_-">
                  <c:v>1051016.4269338218</c:v>
                </c:pt>
                <c:pt idx="570" formatCode="_-* #,##0_-;\-* #,##0_-;_-* &quot;-&quot;??_-;_-@_-">
                  <c:v>1076301.6611398002</c:v>
                </c:pt>
                <c:pt idx="571" formatCode="_-* #,##0_-;\-* #,##0_-;_-* &quot;-&quot;??_-;_-@_-">
                  <c:v>1058795.7674965789</c:v>
                </c:pt>
                <c:pt idx="572" formatCode="_-* #,##0_-;\-* #,##0_-;_-* &quot;-&quot;??_-;_-@_-">
                  <c:v>1084106.3121455677</c:v>
                </c:pt>
                <c:pt idx="573" formatCode="_-* #,##0_-;\-* #,##0_-;_-* &quot;-&quot;??_-;_-@_-">
                  <c:v>1066625.6999502862</c:v>
                </c:pt>
                <c:pt idx="574" formatCode="_-* #,##0_-;\-* #,##0_-;_-* &quot;-&quot;??_-;_-@_-">
                  <c:v>1091961.2655754066</c:v>
                </c:pt>
                <c:pt idx="575" formatCode="_-* #,##0_-;\-* #,##0_-;_-* &quot;-&quot;??_-;_-@_-">
                  <c:v>1074505.6499883994</c:v>
                </c:pt>
                <c:pt idx="576" formatCode="_-* #,##0_-;\-* #,##0_-;_-* &quot;-&quot;??_-;_-@_-">
                  <c:v>1099865.9551984738</c:v>
                </c:pt>
                <c:pt idx="577" formatCode="_-* #,##0_-;\-* #,##0_-;_-* &quot;-&quot;??_-;_-@_-">
                  <c:v>1082435.0592226463</c:v>
                </c:pt>
                <c:pt idx="578" formatCode="_-* #,##0_-;\-* #,##0_-;_-* &quot;-&quot;??_-;_-@_-">
                  <c:v>1107819.8304414516</c:v>
                </c:pt>
                <c:pt idx="579" formatCode="_-* #,##0_-;\-* #,##0_-;_-* &quot;-&quot;??_-;_-@_-">
                  <c:v>1090413.3846715509</c:v>
                </c:pt>
                <c:pt idx="580" formatCode="_-* #,##0_-;\-* #,##0_-;_-* &quot;-&quot;??_-;_-@_-">
                  <c:v>1115822.3558832046</c:v>
                </c:pt>
                <c:pt idx="581" formatCode="_-* #,##0_-;\-* #,##0_-;_-* &quot;-&quot;??_-;_-@_-">
                  <c:v>1098440.0982609354</c:v>
                </c:pt>
                <c:pt idx="582" formatCode="_-* #,##0_-;\-* #,##0_-;_-* &quot;-&quot;??_-;_-@_-">
                  <c:v>1123873.010761667</c:v>
                </c:pt>
                <c:pt idx="583" formatCode="_-* #,##0_-;\-* #,##0_-;_-* &quot;-&quot;??_-;_-@_-">
                  <c:v>1106514.6863368854</c:v>
                </c:pt>
                <c:pt idx="584" formatCode="_-* #,##0_-;\-* #,##0_-;_-* &quot;-&quot;??_-;_-@_-">
                  <c:v>1131971.2884933811</c:v>
                </c:pt>
                <c:pt idx="585" formatCode="_-* #,##0_-;\-* #,##0_-;_-* &quot;-&quot;??_-;_-@_-">
                  <c:v>1114636.6491915523</c:v>
                </c:pt>
                <c:pt idx="586" formatCode="_-* #,##0_-;\-* #,##0_-;_-* &quot;-&quot;??_-;_-@_-">
                  <c:v>1140116.6962059932</c:v>
                </c:pt>
                <c:pt idx="587" formatCode="_-* #,##0_-;\-* #,##0_-;_-* &quot;-&quot;??_-;_-@_-">
                  <c:v>1122805.5006020279</c:v>
                </c:pt>
                <c:pt idx="588" formatCode="_-* #,##0_-;\-* #,##0_-;_-* &quot;-&quot;??_-;_-@_-">
                  <c:v>1148308.7542839055</c:v>
                </c:pt>
                <c:pt idx="589" formatCode="_-* #,##0_-;\-* #,##0_-;_-* &quot;-&quot;??_-;_-@_-">
                  <c:v>1131020.7673824553</c:v>
                </c:pt>
                <c:pt idx="590" formatCode="_-* #,##0_-;\-* #,##0_-;_-* &quot;-&quot;??_-;_-@_-">
                  <c:v>1156546.995927189</c:v>
                </c:pt>
                <c:pt idx="591" formatCode="_-* #,##0_-;\-* #,##0_-;_-* &quot;-&quot;??_-;_-@_-">
                  <c:v>1139281.9889494302</c:v>
                </c:pt>
                <c:pt idx="592" formatCode="_-* #,##0_-;\-* #,##0_-;_-* &quot;-&quot;??_-;_-@_-">
                  <c:v>1164830.9667237902</c:v>
                </c:pt>
                <c:pt idx="593" formatCode="_-* #,##0_-;\-* #,##0_-;_-* &quot;-&quot;??_-;_-@_-">
                  <c:v>1147588.716900696</c:v>
                </c:pt>
                <c:pt idx="594" formatCode="_-* #,##0_-;\-* #,##0_-;_-* &quot;-&quot;??_-;_-@_-">
                  <c:v>1173160.2242349868</c:v>
                </c:pt>
                <c:pt idx="595" formatCode="_-* #,##0_-;\-* #,##0_-;_-* &quot;-&quot;??_-;_-@_-">
                  <c:v>1155940.5146070537</c:v>
                </c:pt>
                <c:pt idx="596" formatCode="_-* #,##0_-;\-* #,##0_-;_-* &quot;-&quot;??_-;_-@_-">
                  <c:v>1181534.337594002</c:v>
                </c:pt>
                <c:pt idx="597" formatCode="_-* #,##0_-;\-* #,##0_-;_-* &quot;-&quot;??_-;_-@_-">
                  <c:v>1164336.9568173727</c:v>
                </c:pt>
                <c:pt idx="598" formatCode="_-* #,##0_-;\-* #,##0_-;_-* &quot;-&quot;??_-;_-@_-">
                  <c:v>1189952.887117628</c:v>
                </c:pt>
                <c:pt idx="599" formatCode="_-* #,##0_-;\-* #,##0_-;_-* &quot;-&quot;??_-;_-@_-">
                  <c:v>1172777.629276529</c:v>
                </c:pt>
                <c:pt idx="600" formatCode="_-* #,##0_-;\-* #,##0_-;_-* &quot;-&quot;??_-;_-@_-">
                  <c:v>1198415.4639306748</c:v>
                </c:pt>
                <c:pt idx="601" formatCode="_-* #,##0_-;\-* #,##0_-;_-* &quot;-&quot;??_-;_-@_-">
                  <c:v>1181262.1283560735</c:v>
                </c:pt>
                <c:pt idx="602" formatCode="_-* #,##0_-;\-* #,##0_-;_-* &quot;-&quot;??_-;_-@_-">
                  <c:v>1206921.6696030283</c:v>
                </c:pt>
                <c:pt idx="603" formatCode="_-* #,##0_-;\-* #,##0_-;_-* &quot;-&quot;??_-;_-@_-">
                  <c:v>1189790.0606973944</c:v>
                </c:pt>
                <c:pt idx="604" formatCode="_-* #,##0_-;\-* #,##0_-;_-* &quot;-&quot;??_-;_-@_-">
                  <c:v>1215471.1157990657</c:v>
                </c:pt>
                <c:pt idx="605" formatCode="_-* #,##0_-;\-* #,##0_-;_-* &quot;-&quot;??_-;_-@_-">
                  <c:v>1198361.0428671092</c:v>
                </c:pt>
                <c:pt idx="606" formatCode="_-* #,##0_-;\-* #,##0_-;_-* &quot;-&quot;??_-;_-@_-">
                  <c:v>1224063.4239391605</c:v>
                </c:pt>
                <c:pt idx="607" formatCode="_-* #,##0_-;\-* #,##0_-;_-* &quot;-&quot;??_-;_-@_-">
                  <c:v>1206974.7010244164</c:v>
                </c:pt>
                <c:pt idx="608" formatCode="_-* #,##0_-;\-* #,##0_-;_-* &quot;-&quot;??_-;_-@_-">
                  <c:v>1232698.2248729959</c:v>
                </c:pt>
                <c:pt idx="609" formatCode="_-* #,##0_-;\-* #,##0_-;_-* &quot;-&quot;??_-;_-@_-">
                  <c:v>1215630.6706001081</c:v>
                </c:pt>
                <c:pt idx="610" formatCode="_-* #,##0_-;\-* #,##0_-;_-* &quot;-&quot;??_-;_-@_-">
                  <c:v>1241375.1585643762</c:v>
                </c:pt>
                <c:pt idx="611" formatCode="_-* #,##0_-;\-* #,##0_-;_-* &quot;-&quot;??_-;_-@_-">
                  <c:v>1224328.5959869339</c:v>
                </c:pt>
                <c:pt idx="612" formatCode="_-* #,##0_-;\-* #,##0_-;_-* &quot;-&quot;??_-;_-@_-">
                  <c:v>1250093.8737872355</c:v>
                </c:pt>
                <c:pt idx="613" formatCode="_-* #,##0_-;\-* #,##0_-;_-* &quot;-&quot;??_-;_-@_-">
                  <c:v>1233068.1302410089</c:v>
                </c:pt>
                <c:pt idx="614" formatCode="_-* #,##0_-;\-* #,##0_-;_-* &quot;-&quot;??_-;_-@_-">
                  <c:v>1258854.0278325181</c:v>
                </c:pt>
                <c:pt idx="615" formatCode="_-* #,##0_-;\-* #,##0_-;_-* &quot;-&quot;??_-;_-@_-">
                  <c:v>1241848.934793937</c:v>
                </c:pt>
                <c:pt idx="616" formatCode="_-* #,##0_-;\-* #,##0_-;_-* &quot;-&quot;??_-;_-@_-">
                  <c:v>1267655.2862256139</c:v>
                </c:pt>
                <c:pt idx="617" formatCode="_-* #,##0_-;\-* #,##0_-;_-* &quot;-&quot;??_-;_-@_-">
                  <c:v>1250670.6791753343</c:v>
                </c:pt>
                <c:pt idx="618" formatCode="_-* #,##0_-;\-* #,##0_-;_-* &quot;-&quot;??_-;_-@_-">
                  <c:v>1276497.3224540234</c:v>
                </c:pt>
                <c:pt idx="619" formatCode="_-* #,##0_-;\-* #,##0_-;_-* &quot;-&quot;??_-;_-@_-">
                  <c:v>1259533.040745419</c:v>
                </c:pt>
                <c:pt idx="620" formatCode="_-* #,##0_-;\-* #,##0_-;_-* &quot;-&quot;??_-;_-@_-">
                  <c:v>1285379.8177049246</c:v>
                </c:pt>
                <c:pt idx="621" formatCode="_-* #,##0_-;\-* #,##0_-;_-* &quot;-&quot;??_-;_-@_-">
                  <c:v>1268435.7044373525</c:v>
                </c:pt>
                <c:pt idx="622" formatCode="_-* #,##0_-;\-* #,##0_-;_-* &quot;-&quot;??_-;_-@_-">
                  <c:v>1294302.4606123248</c:v>
                </c:pt>
                <c:pt idx="623" formatCode="_-* #,##0_-;\-* #,##0_-;_-* &quot;-&quot;??_-;_-@_-">
                  <c:v>1277378.3625090003</c:v>
                </c:pt>
                <c:pt idx="624" formatCode="_-* #,##0_-;\-* #,##0_-;_-* &quot;-&quot;??_-;_-@_-">
                  <c:v>1303264.9470134699</c:v>
                </c:pt>
                <c:pt idx="625" formatCode="_-* #,##0_-;\-* #,##0_-;_-* &quot;-&quot;??_-;_-@_-">
                  <c:v>1286360.714303805</c:v>
                </c:pt>
                <c:pt idx="626" formatCode="_-* #,##0_-;\-* #,##0_-;_-* &quot;-&quot;??_-;_-@_-">
                  <c:v>1312266.9797142027</c:v>
                </c:pt>
                <c:pt idx="627" formatCode="_-* #,##0_-;\-* #,##0_-;_-* &quot;-&quot;??_-;_-@_-">
                  <c:v>1295382.4660204463</c:v>
                </c:pt>
                <c:pt idx="628" formatCode="_-* #,##0_-;\-* #,##0_-;_-* &quot;-&quot;??_-;_-@_-">
                  <c:v>1321308.2682629528</c:v>
                </c:pt>
                <c:pt idx="629" formatCode="_-* #,##0_-;\-* #,##0_-;_-* &quot;-&quot;??_-;_-@_-">
                  <c:v>1304443.3304909873</c:v>
                </c:pt>
                <c:pt idx="630" formatCode="_-* #,##0_-;\-* #,##0_-;_-* &quot;-&quot;??_-;_-@_-">
                  <c:v>1330388.5287330556</c:v>
                </c:pt>
                <c:pt idx="631" formatCode="_-* #,##0_-;\-* #,##0_-;_-* &quot;-&quot;??_-;_-@_-">
                  <c:v>1313543.0269672028</c:v>
                </c:pt>
                <c:pt idx="632" formatCode="_-* #,##0_-;\-* #,##0_-;_-* &quot;-&quot;??_-;_-@_-">
                  <c:v>1339507.4835131012</c:v>
                </c:pt>
                <c:pt idx="633" formatCode="_-* #,##0_-;\-* #,##0_-;_-* &quot;-&quot;??_-;_-@_-">
                  <c:v>1322681.2809147905</c:v>
                </c:pt>
                <c:pt idx="634" formatCode="_-* #,##0_-;\-* #,##0_-;_-* &quot;-&quot;??_-;_-@_-">
                  <c:v>1348664.861105022</c:v>
                </c:pt>
                <c:pt idx="635" formatCode="_-* #,##0_-;\-* #,##0_-;_-* &quot;-&quot;??_-;_-@_-">
                  <c:v>1331857.8238151819</c:v>
                </c:pt>
                <c:pt idx="636" formatCode="_-* #,##0_-;\-* #,##0_-;_-* &quot;-&quot;??_-;_-@_-">
                  <c:v>1357860.3959296304</c:v>
                </c:pt>
                <c:pt idx="637" formatCode="_-* #,##0_-;\-* #,##0_-;_-* &quot;-&quot;??_-;_-@_-">
                  <c:v>1341072.3929746659</c:v>
                </c:pt>
                <c:pt idx="638" formatCode="_-* #,##0_-;\-* #,##0_-;_-* &quot;-&quot;??_-;_-@_-">
                  <c:v>1367093.8281393363</c:v>
                </c:pt>
                <c:pt idx="639" formatCode="_-* #,##0_-;\-* #,##0_-;_-* &quot;-&quot;??_-;_-@_-">
                  <c:v>1350324.7313405608</c:v>
                </c:pt>
                <c:pt idx="640" formatCode="_-* #,##0_-;\-* #,##0_-;_-* &quot;-&quot;??_-;_-@_-">
                  <c:v>1376364.9034377688</c:v>
                </c:pt>
                <c:pt idx="641" formatCode="_-* #,##0_-;\-* #,##0_-;_-* &quot;-&quot;??_-;_-@_-">
                  <c:v>1359614.5873241569</c:v>
                </c:pt>
                <c:pt idx="642" formatCode="_-* #,##0_-;\-* #,##0_-;_-* &quot;-&quot;??_-;_-@_-">
                  <c:v>1385673.3729060441</c:v>
                </c:pt>
                <c:pt idx="643" formatCode="_-* #,##0_-;\-* #,##0_-;_-* &quot;-&quot;??_-;_-@_-">
                  <c:v>1368941.7146301842</c:v>
                </c:pt>
                <c:pt idx="644" formatCode="_-* #,##0_-;\-* #,##0_-;_-* &quot;-&quot;??_-;_-@_-">
                  <c:v>1395018.9928354286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53-48DD-BD94-D5DB71781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406256"/>
        <c:axId val="236407216"/>
      </c:lineChart>
      <c:catAx>
        <c:axId val="23640625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407216"/>
        <c:crosses val="autoZero"/>
        <c:auto val="1"/>
        <c:lblAlgn val="ctr"/>
        <c:lblOffset val="100"/>
        <c:noMultiLvlLbl val="0"/>
      </c:catAx>
      <c:valAx>
        <c:axId val="23640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40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Order!$B$1</c:f>
              <c:strCache>
                <c:ptCount val="1"/>
                <c:pt idx="0">
                  <c:v>Order Quantity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Order!$A$2:$A$518</c:f>
              <c:numCache>
                <c:formatCode>dd\-mmm\-yy</c:formatCode>
                <c:ptCount val="517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</c:numCache>
            </c:numRef>
          </c:cat>
          <c:val>
            <c:numRef>
              <c:f>Order!$B$2:$B$518</c:f>
              <c:numCache>
                <c:formatCode>_-* #,##0_-;\-* #,##0_-;_-* "-"??_-;_-@_-</c:formatCode>
                <c:ptCount val="517"/>
                <c:pt idx="0">
                  <c:v>452662</c:v>
                </c:pt>
                <c:pt idx="1">
                  <c:v>146183</c:v>
                </c:pt>
                <c:pt idx="2">
                  <c:v>356901</c:v>
                </c:pt>
                <c:pt idx="3">
                  <c:v>82679</c:v>
                </c:pt>
                <c:pt idx="4">
                  <c:v>30531</c:v>
                </c:pt>
                <c:pt idx="5">
                  <c:v>430238</c:v>
                </c:pt>
                <c:pt idx="6">
                  <c:v>50350</c:v>
                </c:pt>
                <c:pt idx="7">
                  <c:v>143969</c:v>
                </c:pt>
                <c:pt idx="8">
                  <c:v>270853</c:v>
                </c:pt>
                <c:pt idx="9">
                  <c:v>375896</c:v>
                </c:pt>
                <c:pt idx="10">
                  <c:v>320784</c:v>
                </c:pt>
                <c:pt idx="11">
                  <c:v>230822</c:v>
                </c:pt>
                <c:pt idx="12">
                  <c:v>304526</c:v>
                </c:pt>
                <c:pt idx="13">
                  <c:v>14827</c:v>
                </c:pt>
                <c:pt idx="14">
                  <c:v>478579</c:v>
                </c:pt>
                <c:pt idx="15">
                  <c:v>464542</c:v>
                </c:pt>
                <c:pt idx="16">
                  <c:v>472728</c:v>
                </c:pt>
                <c:pt idx="17">
                  <c:v>336818</c:v>
                </c:pt>
                <c:pt idx="18">
                  <c:v>214185</c:v>
                </c:pt>
                <c:pt idx="19">
                  <c:v>256362</c:v>
                </c:pt>
                <c:pt idx="20">
                  <c:v>503378</c:v>
                </c:pt>
                <c:pt idx="21">
                  <c:v>44721</c:v>
                </c:pt>
                <c:pt idx="22">
                  <c:v>507381</c:v>
                </c:pt>
                <c:pt idx="23">
                  <c:v>73997</c:v>
                </c:pt>
                <c:pt idx="24">
                  <c:v>288151</c:v>
                </c:pt>
                <c:pt idx="25">
                  <c:v>248436</c:v>
                </c:pt>
                <c:pt idx="26">
                  <c:v>175098</c:v>
                </c:pt>
                <c:pt idx="27">
                  <c:v>109217</c:v>
                </c:pt>
                <c:pt idx="28">
                  <c:v>45708</c:v>
                </c:pt>
                <c:pt idx="29">
                  <c:v>20845</c:v>
                </c:pt>
                <c:pt idx="30">
                  <c:v>50115</c:v>
                </c:pt>
                <c:pt idx="31">
                  <c:v>406778</c:v>
                </c:pt>
                <c:pt idx="32">
                  <c:v>204208</c:v>
                </c:pt>
                <c:pt idx="33">
                  <c:v>143660</c:v>
                </c:pt>
                <c:pt idx="34">
                  <c:v>154109</c:v>
                </c:pt>
                <c:pt idx="35">
                  <c:v>420795</c:v>
                </c:pt>
                <c:pt idx="36">
                  <c:v>201968</c:v>
                </c:pt>
                <c:pt idx="37">
                  <c:v>396322</c:v>
                </c:pt>
                <c:pt idx="38">
                  <c:v>205267</c:v>
                </c:pt>
                <c:pt idx="39">
                  <c:v>315914</c:v>
                </c:pt>
                <c:pt idx="40">
                  <c:v>331093</c:v>
                </c:pt>
                <c:pt idx="41">
                  <c:v>400445</c:v>
                </c:pt>
                <c:pt idx="42">
                  <c:v>405823</c:v>
                </c:pt>
                <c:pt idx="43">
                  <c:v>292417</c:v>
                </c:pt>
                <c:pt idx="44">
                  <c:v>316209</c:v>
                </c:pt>
                <c:pt idx="45">
                  <c:v>111215</c:v>
                </c:pt>
                <c:pt idx="46">
                  <c:v>320661</c:v>
                </c:pt>
                <c:pt idx="47">
                  <c:v>94467</c:v>
                </c:pt>
                <c:pt idx="48">
                  <c:v>137913</c:v>
                </c:pt>
                <c:pt idx="49">
                  <c:v>141391</c:v>
                </c:pt>
                <c:pt idx="50">
                  <c:v>183644</c:v>
                </c:pt>
                <c:pt idx="51">
                  <c:v>113605</c:v>
                </c:pt>
                <c:pt idx="52">
                  <c:v>250503</c:v>
                </c:pt>
                <c:pt idx="53">
                  <c:v>156428</c:v>
                </c:pt>
                <c:pt idx="54">
                  <c:v>295762</c:v>
                </c:pt>
                <c:pt idx="55">
                  <c:v>346171</c:v>
                </c:pt>
                <c:pt idx="56">
                  <c:v>484134</c:v>
                </c:pt>
                <c:pt idx="57">
                  <c:v>477036</c:v>
                </c:pt>
                <c:pt idx="58">
                  <c:v>432378</c:v>
                </c:pt>
                <c:pt idx="59">
                  <c:v>224476</c:v>
                </c:pt>
                <c:pt idx="60">
                  <c:v>266969</c:v>
                </c:pt>
                <c:pt idx="61">
                  <c:v>500515</c:v>
                </c:pt>
                <c:pt idx="62">
                  <c:v>501970</c:v>
                </c:pt>
                <c:pt idx="63">
                  <c:v>158839</c:v>
                </c:pt>
                <c:pt idx="64">
                  <c:v>397992</c:v>
                </c:pt>
                <c:pt idx="65">
                  <c:v>130315</c:v>
                </c:pt>
                <c:pt idx="66">
                  <c:v>270925</c:v>
                </c:pt>
                <c:pt idx="67">
                  <c:v>104633</c:v>
                </c:pt>
                <c:pt idx="68">
                  <c:v>510405</c:v>
                </c:pt>
                <c:pt idx="69">
                  <c:v>66087</c:v>
                </c:pt>
                <c:pt idx="70">
                  <c:v>311433</c:v>
                </c:pt>
                <c:pt idx="71">
                  <c:v>396623</c:v>
                </c:pt>
                <c:pt idx="72">
                  <c:v>236424</c:v>
                </c:pt>
                <c:pt idx="73">
                  <c:v>115480</c:v>
                </c:pt>
                <c:pt idx="74">
                  <c:v>51031</c:v>
                </c:pt>
                <c:pt idx="75">
                  <c:v>361060</c:v>
                </c:pt>
                <c:pt idx="76">
                  <c:v>68891</c:v>
                </c:pt>
                <c:pt idx="77">
                  <c:v>260578</c:v>
                </c:pt>
                <c:pt idx="78">
                  <c:v>175104</c:v>
                </c:pt>
                <c:pt idx="79">
                  <c:v>277160</c:v>
                </c:pt>
                <c:pt idx="80">
                  <c:v>540886</c:v>
                </c:pt>
                <c:pt idx="81">
                  <c:v>459008</c:v>
                </c:pt>
                <c:pt idx="82">
                  <c:v>73115</c:v>
                </c:pt>
                <c:pt idx="83">
                  <c:v>76168</c:v>
                </c:pt>
                <c:pt idx="84">
                  <c:v>5552</c:v>
                </c:pt>
                <c:pt idx="85">
                  <c:v>155087</c:v>
                </c:pt>
                <c:pt idx="86">
                  <c:v>208892</c:v>
                </c:pt>
                <c:pt idx="87">
                  <c:v>128949</c:v>
                </c:pt>
                <c:pt idx="88">
                  <c:v>509077</c:v>
                </c:pt>
                <c:pt idx="89">
                  <c:v>347967</c:v>
                </c:pt>
                <c:pt idx="90">
                  <c:v>424238</c:v>
                </c:pt>
                <c:pt idx="91">
                  <c:v>68443</c:v>
                </c:pt>
                <c:pt idx="92">
                  <c:v>305260</c:v>
                </c:pt>
                <c:pt idx="93">
                  <c:v>355203</c:v>
                </c:pt>
                <c:pt idx="94">
                  <c:v>419530</c:v>
                </c:pt>
                <c:pt idx="95">
                  <c:v>334792</c:v>
                </c:pt>
                <c:pt idx="96">
                  <c:v>519588</c:v>
                </c:pt>
                <c:pt idx="97">
                  <c:v>444548</c:v>
                </c:pt>
                <c:pt idx="98">
                  <c:v>326719</c:v>
                </c:pt>
                <c:pt idx="99">
                  <c:v>247883</c:v>
                </c:pt>
                <c:pt idx="100">
                  <c:v>281816</c:v>
                </c:pt>
                <c:pt idx="101">
                  <c:v>365507</c:v>
                </c:pt>
                <c:pt idx="102">
                  <c:v>106512</c:v>
                </c:pt>
                <c:pt idx="103">
                  <c:v>432794</c:v>
                </c:pt>
                <c:pt idx="104">
                  <c:v>306778</c:v>
                </c:pt>
                <c:pt idx="105">
                  <c:v>107604</c:v>
                </c:pt>
                <c:pt idx="106">
                  <c:v>294089</c:v>
                </c:pt>
                <c:pt idx="107">
                  <c:v>422503</c:v>
                </c:pt>
                <c:pt idx="108">
                  <c:v>341491</c:v>
                </c:pt>
                <c:pt idx="109">
                  <c:v>416417</c:v>
                </c:pt>
                <c:pt idx="110">
                  <c:v>468344</c:v>
                </c:pt>
                <c:pt idx="111">
                  <c:v>449356</c:v>
                </c:pt>
                <c:pt idx="112">
                  <c:v>560092</c:v>
                </c:pt>
                <c:pt idx="113">
                  <c:v>535893</c:v>
                </c:pt>
                <c:pt idx="114">
                  <c:v>312037</c:v>
                </c:pt>
                <c:pt idx="115">
                  <c:v>393031</c:v>
                </c:pt>
                <c:pt idx="116">
                  <c:v>459483</c:v>
                </c:pt>
                <c:pt idx="117">
                  <c:v>521721</c:v>
                </c:pt>
                <c:pt idx="118">
                  <c:v>339726</c:v>
                </c:pt>
                <c:pt idx="119">
                  <c:v>175150</c:v>
                </c:pt>
                <c:pt idx="120">
                  <c:v>479071</c:v>
                </c:pt>
                <c:pt idx="121">
                  <c:v>372324</c:v>
                </c:pt>
                <c:pt idx="122">
                  <c:v>250786</c:v>
                </c:pt>
                <c:pt idx="123">
                  <c:v>524032</c:v>
                </c:pt>
                <c:pt idx="124">
                  <c:v>119540</c:v>
                </c:pt>
                <c:pt idx="125">
                  <c:v>492362</c:v>
                </c:pt>
                <c:pt idx="126">
                  <c:v>261499</c:v>
                </c:pt>
                <c:pt idx="127">
                  <c:v>318227</c:v>
                </c:pt>
                <c:pt idx="128">
                  <c:v>543500</c:v>
                </c:pt>
                <c:pt idx="129">
                  <c:v>162261</c:v>
                </c:pt>
                <c:pt idx="130">
                  <c:v>524660</c:v>
                </c:pt>
                <c:pt idx="131">
                  <c:v>346718</c:v>
                </c:pt>
                <c:pt idx="132">
                  <c:v>415397</c:v>
                </c:pt>
                <c:pt idx="133">
                  <c:v>423297</c:v>
                </c:pt>
                <c:pt idx="134">
                  <c:v>112638</c:v>
                </c:pt>
                <c:pt idx="135">
                  <c:v>487543</c:v>
                </c:pt>
                <c:pt idx="136">
                  <c:v>432368</c:v>
                </c:pt>
                <c:pt idx="137">
                  <c:v>480462</c:v>
                </c:pt>
                <c:pt idx="138">
                  <c:v>393870</c:v>
                </c:pt>
                <c:pt idx="139">
                  <c:v>414863</c:v>
                </c:pt>
                <c:pt idx="140">
                  <c:v>466878</c:v>
                </c:pt>
                <c:pt idx="141">
                  <c:v>320846</c:v>
                </c:pt>
                <c:pt idx="142">
                  <c:v>484345</c:v>
                </c:pt>
                <c:pt idx="143">
                  <c:v>296852</c:v>
                </c:pt>
                <c:pt idx="144">
                  <c:v>452374</c:v>
                </c:pt>
                <c:pt idx="145">
                  <c:v>538103</c:v>
                </c:pt>
                <c:pt idx="146">
                  <c:v>311762</c:v>
                </c:pt>
                <c:pt idx="147">
                  <c:v>251386</c:v>
                </c:pt>
                <c:pt idx="148">
                  <c:v>236555</c:v>
                </c:pt>
                <c:pt idx="149">
                  <c:v>209710</c:v>
                </c:pt>
                <c:pt idx="150">
                  <c:v>490271</c:v>
                </c:pt>
                <c:pt idx="151">
                  <c:v>476634</c:v>
                </c:pt>
                <c:pt idx="152">
                  <c:v>175301</c:v>
                </c:pt>
                <c:pt idx="153">
                  <c:v>229508</c:v>
                </c:pt>
                <c:pt idx="154">
                  <c:v>518899</c:v>
                </c:pt>
                <c:pt idx="155">
                  <c:v>185518</c:v>
                </c:pt>
                <c:pt idx="156">
                  <c:v>365810</c:v>
                </c:pt>
                <c:pt idx="157">
                  <c:v>103489</c:v>
                </c:pt>
                <c:pt idx="158">
                  <c:v>311557</c:v>
                </c:pt>
                <c:pt idx="159">
                  <c:v>281504</c:v>
                </c:pt>
                <c:pt idx="160">
                  <c:v>184904</c:v>
                </c:pt>
                <c:pt idx="161">
                  <c:v>183764</c:v>
                </c:pt>
                <c:pt idx="162">
                  <c:v>444316</c:v>
                </c:pt>
                <c:pt idx="163">
                  <c:v>274801</c:v>
                </c:pt>
                <c:pt idx="164">
                  <c:v>773931</c:v>
                </c:pt>
                <c:pt idx="165">
                  <c:v>595285</c:v>
                </c:pt>
                <c:pt idx="166">
                  <c:v>247444</c:v>
                </c:pt>
                <c:pt idx="167">
                  <c:v>203261</c:v>
                </c:pt>
                <c:pt idx="168">
                  <c:v>599137</c:v>
                </c:pt>
                <c:pt idx="169">
                  <c:v>505522</c:v>
                </c:pt>
                <c:pt idx="170">
                  <c:v>544405</c:v>
                </c:pt>
                <c:pt idx="171">
                  <c:v>285768</c:v>
                </c:pt>
                <c:pt idx="172">
                  <c:v>310300</c:v>
                </c:pt>
                <c:pt idx="173">
                  <c:v>286750</c:v>
                </c:pt>
                <c:pt idx="174">
                  <c:v>409856</c:v>
                </c:pt>
                <c:pt idx="175">
                  <c:v>525842</c:v>
                </c:pt>
                <c:pt idx="176">
                  <c:v>182871</c:v>
                </c:pt>
                <c:pt idx="177">
                  <c:v>533756</c:v>
                </c:pt>
                <c:pt idx="178">
                  <c:v>272294</c:v>
                </c:pt>
                <c:pt idx="179">
                  <c:v>435186</c:v>
                </c:pt>
                <c:pt idx="180">
                  <c:v>335120</c:v>
                </c:pt>
                <c:pt idx="181">
                  <c:v>551378</c:v>
                </c:pt>
                <c:pt idx="182">
                  <c:v>336517</c:v>
                </c:pt>
                <c:pt idx="183">
                  <c:v>362914</c:v>
                </c:pt>
                <c:pt idx="184">
                  <c:v>224821</c:v>
                </c:pt>
                <c:pt idx="185">
                  <c:v>305488</c:v>
                </c:pt>
                <c:pt idx="186">
                  <c:v>480675</c:v>
                </c:pt>
                <c:pt idx="187">
                  <c:v>407886</c:v>
                </c:pt>
                <c:pt idx="188">
                  <c:v>673840</c:v>
                </c:pt>
                <c:pt idx="189">
                  <c:v>134538</c:v>
                </c:pt>
                <c:pt idx="190">
                  <c:v>149582</c:v>
                </c:pt>
                <c:pt idx="191">
                  <c:v>235179</c:v>
                </c:pt>
                <c:pt idx="192">
                  <c:v>472583</c:v>
                </c:pt>
                <c:pt idx="193">
                  <c:v>455650</c:v>
                </c:pt>
                <c:pt idx="194">
                  <c:v>259011</c:v>
                </c:pt>
                <c:pt idx="195">
                  <c:v>191741</c:v>
                </c:pt>
                <c:pt idx="196">
                  <c:v>434503</c:v>
                </c:pt>
                <c:pt idx="197">
                  <c:v>327132</c:v>
                </c:pt>
                <c:pt idx="198">
                  <c:v>590687</c:v>
                </c:pt>
                <c:pt idx="199">
                  <c:v>152234</c:v>
                </c:pt>
                <c:pt idx="200">
                  <c:v>387518</c:v>
                </c:pt>
                <c:pt idx="201">
                  <c:v>589994</c:v>
                </c:pt>
                <c:pt idx="202">
                  <c:v>248645</c:v>
                </c:pt>
                <c:pt idx="203">
                  <c:v>146185</c:v>
                </c:pt>
                <c:pt idx="204">
                  <c:v>73252</c:v>
                </c:pt>
                <c:pt idx="205">
                  <c:v>377575</c:v>
                </c:pt>
                <c:pt idx="206">
                  <c:v>573584</c:v>
                </c:pt>
                <c:pt idx="207">
                  <c:v>274519</c:v>
                </c:pt>
                <c:pt idx="208">
                  <c:v>618266</c:v>
                </c:pt>
                <c:pt idx="209">
                  <c:v>593096</c:v>
                </c:pt>
                <c:pt idx="210">
                  <c:v>551608</c:v>
                </c:pt>
                <c:pt idx="211">
                  <c:v>262030</c:v>
                </c:pt>
                <c:pt idx="212">
                  <c:v>807732</c:v>
                </c:pt>
                <c:pt idx="213">
                  <c:v>561512</c:v>
                </c:pt>
                <c:pt idx="214">
                  <c:v>411194</c:v>
                </c:pt>
                <c:pt idx="215">
                  <c:v>222606</c:v>
                </c:pt>
                <c:pt idx="216">
                  <c:v>172507</c:v>
                </c:pt>
                <c:pt idx="217">
                  <c:v>336553</c:v>
                </c:pt>
                <c:pt idx="218">
                  <c:v>280722</c:v>
                </c:pt>
                <c:pt idx="219">
                  <c:v>541499</c:v>
                </c:pt>
                <c:pt idx="220">
                  <c:v>352291</c:v>
                </c:pt>
                <c:pt idx="221">
                  <c:v>546132</c:v>
                </c:pt>
                <c:pt idx="222">
                  <c:v>605745</c:v>
                </c:pt>
                <c:pt idx="223">
                  <c:v>224914</c:v>
                </c:pt>
                <c:pt idx="224">
                  <c:v>613965</c:v>
                </c:pt>
                <c:pt idx="225">
                  <c:v>345724</c:v>
                </c:pt>
                <c:pt idx="226">
                  <c:v>624399</c:v>
                </c:pt>
                <c:pt idx="227">
                  <c:v>356531</c:v>
                </c:pt>
                <c:pt idx="228">
                  <c:v>229251</c:v>
                </c:pt>
                <c:pt idx="229">
                  <c:v>254684</c:v>
                </c:pt>
                <c:pt idx="230">
                  <c:v>327466</c:v>
                </c:pt>
                <c:pt idx="231">
                  <c:v>502579</c:v>
                </c:pt>
                <c:pt idx="232">
                  <c:v>602946</c:v>
                </c:pt>
                <c:pt idx="233">
                  <c:v>307616</c:v>
                </c:pt>
                <c:pt idx="234">
                  <c:v>190924</c:v>
                </c:pt>
                <c:pt idx="235">
                  <c:v>353841</c:v>
                </c:pt>
                <c:pt idx="236">
                  <c:v>489478</c:v>
                </c:pt>
                <c:pt idx="237">
                  <c:v>450525</c:v>
                </c:pt>
                <c:pt idx="238">
                  <c:v>493787</c:v>
                </c:pt>
                <c:pt idx="239">
                  <c:v>531076</c:v>
                </c:pt>
                <c:pt idx="240">
                  <c:v>222774</c:v>
                </c:pt>
                <c:pt idx="241">
                  <c:v>393402</c:v>
                </c:pt>
                <c:pt idx="242">
                  <c:v>279511</c:v>
                </c:pt>
                <c:pt idx="243">
                  <c:v>639457</c:v>
                </c:pt>
                <c:pt idx="244">
                  <c:v>207125</c:v>
                </c:pt>
                <c:pt idx="245">
                  <c:v>516834</c:v>
                </c:pt>
                <c:pt idx="246">
                  <c:v>343692</c:v>
                </c:pt>
                <c:pt idx="247">
                  <c:v>548785</c:v>
                </c:pt>
                <c:pt idx="248">
                  <c:v>350783</c:v>
                </c:pt>
                <c:pt idx="249">
                  <c:v>595458</c:v>
                </c:pt>
                <c:pt idx="250">
                  <c:v>438842</c:v>
                </c:pt>
                <c:pt idx="251">
                  <c:v>381308</c:v>
                </c:pt>
                <c:pt idx="252">
                  <c:v>401431</c:v>
                </c:pt>
                <c:pt idx="253">
                  <c:v>199432</c:v>
                </c:pt>
                <c:pt idx="254">
                  <c:v>232865</c:v>
                </c:pt>
                <c:pt idx="255">
                  <c:v>271655</c:v>
                </c:pt>
                <c:pt idx="256">
                  <c:v>650380</c:v>
                </c:pt>
                <c:pt idx="257">
                  <c:v>216733</c:v>
                </c:pt>
                <c:pt idx="258">
                  <c:v>501169</c:v>
                </c:pt>
                <c:pt idx="259">
                  <c:v>477493</c:v>
                </c:pt>
                <c:pt idx="260">
                  <c:v>712983</c:v>
                </c:pt>
                <c:pt idx="261">
                  <c:v>621905</c:v>
                </c:pt>
                <c:pt idx="262">
                  <c:v>534507</c:v>
                </c:pt>
                <c:pt idx="263">
                  <c:v>584204</c:v>
                </c:pt>
                <c:pt idx="264">
                  <c:v>370621</c:v>
                </c:pt>
                <c:pt idx="265">
                  <c:v>600666</c:v>
                </c:pt>
                <c:pt idx="266">
                  <c:v>338281</c:v>
                </c:pt>
                <c:pt idx="267">
                  <c:v>595509</c:v>
                </c:pt>
                <c:pt idx="268">
                  <c:v>593935</c:v>
                </c:pt>
                <c:pt idx="269">
                  <c:v>625776</c:v>
                </c:pt>
                <c:pt idx="270">
                  <c:v>224185</c:v>
                </c:pt>
                <c:pt idx="271">
                  <c:v>363800</c:v>
                </c:pt>
                <c:pt idx="272">
                  <c:v>576090</c:v>
                </c:pt>
                <c:pt idx="273">
                  <c:v>202377</c:v>
                </c:pt>
                <c:pt idx="274">
                  <c:v>244354</c:v>
                </c:pt>
                <c:pt idx="275">
                  <c:v>494896</c:v>
                </c:pt>
                <c:pt idx="276">
                  <c:v>347293</c:v>
                </c:pt>
                <c:pt idx="277">
                  <c:v>407468</c:v>
                </c:pt>
                <c:pt idx="278">
                  <c:v>177028</c:v>
                </c:pt>
                <c:pt idx="279">
                  <c:v>511401</c:v>
                </c:pt>
                <c:pt idx="280">
                  <c:v>508603</c:v>
                </c:pt>
                <c:pt idx="281">
                  <c:v>393115</c:v>
                </c:pt>
                <c:pt idx="282">
                  <c:v>532455</c:v>
                </c:pt>
                <c:pt idx="283">
                  <c:v>618859</c:v>
                </c:pt>
                <c:pt idx="284">
                  <c:v>981595</c:v>
                </c:pt>
                <c:pt idx="285">
                  <c:v>601150</c:v>
                </c:pt>
                <c:pt idx="286">
                  <c:v>570875</c:v>
                </c:pt>
                <c:pt idx="287">
                  <c:v>634874</c:v>
                </c:pt>
                <c:pt idx="288">
                  <c:v>315247</c:v>
                </c:pt>
                <c:pt idx="289">
                  <c:v>220451</c:v>
                </c:pt>
                <c:pt idx="290">
                  <c:v>374623</c:v>
                </c:pt>
                <c:pt idx="291">
                  <c:v>641838</c:v>
                </c:pt>
                <c:pt idx="292">
                  <c:v>450034</c:v>
                </c:pt>
                <c:pt idx="293">
                  <c:v>430776</c:v>
                </c:pt>
                <c:pt idx="294">
                  <c:v>606797</c:v>
                </c:pt>
                <c:pt idx="295">
                  <c:v>561316</c:v>
                </c:pt>
                <c:pt idx="296">
                  <c:v>256762</c:v>
                </c:pt>
                <c:pt idx="297">
                  <c:v>560083</c:v>
                </c:pt>
                <c:pt idx="298">
                  <c:v>628160</c:v>
                </c:pt>
                <c:pt idx="299">
                  <c:v>505597</c:v>
                </c:pt>
                <c:pt idx="300">
                  <c:v>468742</c:v>
                </c:pt>
                <c:pt idx="301">
                  <c:v>393085</c:v>
                </c:pt>
                <c:pt idx="302">
                  <c:v>576717</c:v>
                </c:pt>
                <c:pt idx="303">
                  <c:v>387428</c:v>
                </c:pt>
                <c:pt idx="304">
                  <c:v>596177</c:v>
                </c:pt>
                <c:pt idx="305">
                  <c:v>254171</c:v>
                </c:pt>
                <c:pt idx="306">
                  <c:v>453720</c:v>
                </c:pt>
                <c:pt idx="307">
                  <c:v>396892</c:v>
                </c:pt>
                <c:pt idx="308">
                  <c:v>521334</c:v>
                </c:pt>
                <c:pt idx="309">
                  <c:v>451052</c:v>
                </c:pt>
                <c:pt idx="310">
                  <c:v>685391</c:v>
                </c:pt>
                <c:pt idx="311">
                  <c:v>419982</c:v>
                </c:pt>
                <c:pt idx="312">
                  <c:v>207910</c:v>
                </c:pt>
                <c:pt idx="313">
                  <c:v>443652</c:v>
                </c:pt>
                <c:pt idx="314">
                  <c:v>469510</c:v>
                </c:pt>
                <c:pt idx="315">
                  <c:v>688573</c:v>
                </c:pt>
                <c:pt idx="316">
                  <c:v>391197</c:v>
                </c:pt>
                <c:pt idx="317">
                  <c:v>381814</c:v>
                </c:pt>
                <c:pt idx="318">
                  <c:v>208837</c:v>
                </c:pt>
                <c:pt idx="319">
                  <c:v>287921</c:v>
                </c:pt>
                <c:pt idx="320">
                  <c:v>372253</c:v>
                </c:pt>
                <c:pt idx="321">
                  <c:v>311673</c:v>
                </c:pt>
                <c:pt idx="322">
                  <c:v>531479</c:v>
                </c:pt>
                <c:pt idx="323">
                  <c:v>508751</c:v>
                </c:pt>
                <c:pt idx="324">
                  <c:v>438839</c:v>
                </c:pt>
                <c:pt idx="325">
                  <c:v>360252</c:v>
                </c:pt>
                <c:pt idx="326">
                  <c:v>659865</c:v>
                </c:pt>
                <c:pt idx="327">
                  <c:v>299852</c:v>
                </c:pt>
                <c:pt idx="328">
                  <c:v>325927</c:v>
                </c:pt>
                <c:pt idx="329">
                  <c:v>680567</c:v>
                </c:pt>
                <c:pt idx="330">
                  <c:v>486141</c:v>
                </c:pt>
                <c:pt idx="331">
                  <c:v>481119</c:v>
                </c:pt>
                <c:pt idx="332">
                  <c:v>807562</c:v>
                </c:pt>
                <c:pt idx="333">
                  <c:v>503290</c:v>
                </c:pt>
                <c:pt idx="334">
                  <c:v>590469</c:v>
                </c:pt>
                <c:pt idx="335">
                  <c:v>358116</c:v>
                </c:pt>
                <c:pt idx="336">
                  <c:v>517798</c:v>
                </c:pt>
                <c:pt idx="337">
                  <c:v>659745</c:v>
                </c:pt>
                <c:pt idx="338">
                  <c:v>462692</c:v>
                </c:pt>
                <c:pt idx="339">
                  <c:v>472176</c:v>
                </c:pt>
                <c:pt idx="340">
                  <c:v>631889</c:v>
                </c:pt>
                <c:pt idx="341">
                  <c:v>435736</c:v>
                </c:pt>
                <c:pt idx="342">
                  <c:v>248240</c:v>
                </c:pt>
                <c:pt idx="343">
                  <c:v>509727</c:v>
                </c:pt>
                <c:pt idx="344">
                  <c:v>646433</c:v>
                </c:pt>
                <c:pt idx="345">
                  <c:v>283697</c:v>
                </c:pt>
                <c:pt idx="346">
                  <c:v>375696</c:v>
                </c:pt>
                <c:pt idx="347">
                  <c:v>223011</c:v>
                </c:pt>
                <c:pt idx="348">
                  <c:v>625788</c:v>
                </c:pt>
                <c:pt idx="349">
                  <c:v>293727</c:v>
                </c:pt>
                <c:pt idx="350">
                  <c:v>539951</c:v>
                </c:pt>
                <c:pt idx="351">
                  <c:v>563858</c:v>
                </c:pt>
                <c:pt idx="352">
                  <c:v>685772</c:v>
                </c:pt>
                <c:pt idx="353">
                  <c:v>364498</c:v>
                </c:pt>
                <c:pt idx="354">
                  <c:v>598486</c:v>
                </c:pt>
                <c:pt idx="355">
                  <c:v>293359</c:v>
                </c:pt>
                <c:pt idx="356">
                  <c:v>491058</c:v>
                </c:pt>
                <c:pt idx="357">
                  <c:v>279040</c:v>
                </c:pt>
                <c:pt idx="358">
                  <c:v>531219</c:v>
                </c:pt>
                <c:pt idx="359">
                  <c:v>363836</c:v>
                </c:pt>
                <c:pt idx="360">
                  <c:v>572446</c:v>
                </c:pt>
                <c:pt idx="361">
                  <c:v>290785</c:v>
                </c:pt>
                <c:pt idx="362">
                  <c:v>537094</c:v>
                </c:pt>
                <c:pt idx="363">
                  <c:v>286751</c:v>
                </c:pt>
                <c:pt idx="364">
                  <c:v>397135</c:v>
                </c:pt>
                <c:pt idx="365">
                  <c:v>538011</c:v>
                </c:pt>
                <c:pt idx="366">
                  <c:v>486270</c:v>
                </c:pt>
                <c:pt idx="367">
                  <c:v>695786</c:v>
                </c:pt>
                <c:pt idx="368">
                  <c:v>199851</c:v>
                </c:pt>
                <c:pt idx="369">
                  <c:v>309289</c:v>
                </c:pt>
                <c:pt idx="370">
                  <c:v>291775</c:v>
                </c:pt>
                <c:pt idx="371">
                  <c:v>336145</c:v>
                </c:pt>
                <c:pt idx="372">
                  <c:v>378167</c:v>
                </c:pt>
                <c:pt idx="373">
                  <c:v>255949</c:v>
                </c:pt>
                <c:pt idx="374">
                  <c:v>533879</c:v>
                </c:pt>
                <c:pt idx="375">
                  <c:v>566719</c:v>
                </c:pt>
                <c:pt idx="376">
                  <c:v>1053889</c:v>
                </c:pt>
                <c:pt idx="377">
                  <c:v>353054</c:v>
                </c:pt>
                <c:pt idx="378">
                  <c:v>327015</c:v>
                </c:pt>
                <c:pt idx="379">
                  <c:v>495345</c:v>
                </c:pt>
                <c:pt idx="380">
                  <c:v>535119</c:v>
                </c:pt>
                <c:pt idx="381">
                  <c:v>383883</c:v>
                </c:pt>
                <c:pt idx="382">
                  <c:v>565549</c:v>
                </c:pt>
                <c:pt idx="383">
                  <c:v>467163</c:v>
                </c:pt>
                <c:pt idx="384">
                  <c:v>422024</c:v>
                </c:pt>
                <c:pt idx="385">
                  <c:v>381072</c:v>
                </c:pt>
                <c:pt idx="386">
                  <c:v>603901</c:v>
                </c:pt>
                <c:pt idx="387">
                  <c:v>713141</c:v>
                </c:pt>
                <c:pt idx="388">
                  <c:v>533575</c:v>
                </c:pt>
                <c:pt idx="389">
                  <c:v>578116</c:v>
                </c:pt>
                <c:pt idx="390">
                  <c:v>577951</c:v>
                </c:pt>
                <c:pt idx="391">
                  <c:v>323873</c:v>
                </c:pt>
                <c:pt idx="392">
                  <c:v>348392</c:v>
                </c:pt>
                <c:pt idx="393">
                  <c:v>414151</c:v>
                </c:pt>
                <c:pt idx="394">
                  <c:v>421053</c:v>
                </c:pt>
                <c:pt idx="395">
                  <c:v>332081</c:v>
                </c:pt>
                <c:pt idx="396">
                  <c:v>706842</c:v>
                </c:pt>
                <c:pt idx="397">
                  <c:v>395491</c:v>
                </c:pt>
                <c:pt idx="398">
                  <c:v>539358</c:v>
                </c:pt>
                <c:pt idx="399">
                  <c:v>736688</c:v>
                </c:pt>
                <c:pt idx="400">
                  <c:v>872248</c:v>
                </c:pt>
                <c:pt idx="401">
                  <c:v>629686</c:v>
                </c:pt>
                <c:pt idx="402">
                  <c:v>373010</c:v>
                </c:pt>
                <c:pt idx="403">
                  <c:v>707860</c:v>
                </c:pt>
                <c:pt idx="404">
                  <c:v>367054</c:v>
                </c:pt>
                <c:pt idx="405">
                  <c:v>641161</c:v>
                </c:pt>
                <c:pt idx="406">
                  <c:v>443150</c:v>
                </c:pt>
                <c:pt idx="407">
                  <c:v>583201</c:v>
                </c:pt>
                <c:pt idx="408">
                  <c:v>536283</c:v>
                </c:pt>
                <c:pt idx="409">
                  <c:v>303825</c:v>
                </c:pt>
                <c:pt idx="410">
                  <c:v>602012</c:v>
                </c:pt>
                <c:pt idx="411">
                  <c:v>680637</c:v>
                </c:pt>
                <c:pt idx="412">
                  <c:v>369058</c:v>
                </c:pt>
                <c:pt idx="413">
                  <c:v>394319</c:v>
                </c:pt>
                <c:pt idx="414">
                  <c:v>405840</c:v>
                </c:pt>
                <c:pt idx="415">
                  <c:v>292800</c:v>
                </c:pt>
                <c:pt idx="416">
                  <c:v>718812</c:v>
                </c:pt>
                <c:pt idx="417">
                  <c:v>419308</c:v>
                </c:pt>
                <c:pt idx="418">
                  <c:v>531592</c:v>
                </c:pt>
                <c:pt idx="419">
                  <c:v>593547</c:v>
                </c:pt>
                <c:pt idx="420">
                  <c:v>629933</c:v>
                </c:pt>
                <c:pt idx="421">
                  <c:v>590829</c:v>
                </c:pt>
                <c:pt idx="422">
                  <c:v>522090</c:v>
                </c:pt>
                <c:pt idx="423">
                  <c:v>554101</c:v>
                </c:pt>
                <c:pt idx="424">
                  <c:v>329499</c:v>
                </c:pt>
                <c:pt idx="425">
                  <c:v>519322</c:v>
                </c:pt>
                <c:pt idx="426">
                  <c:v>269280</c:v>
                </c:pt>
                <c:pt idx="427">
                  <c:v>633572</c:v>
                </c:pt>
                <c:pt idx="428">
                  <c:v>429578</c:v>
                </c:pt>
                <c:pt idx="429">
                  <c:v>451215</c:v>
                </c:pt>
                <c:pt idx="430">
                  <c:v>568188</c:v>
                </c:pt>
                <c:pt idx="431">
                  <c:v>758922</c:v>
                </c:pt>
                <c:pt idx="432">
                  <c:v>395416</c:v>
                </c:pt>
                <c:pt idx="433">
                  <c:v>677745</c:v>
                </c:pt>
                <c:pt idx="434">
                  <c:v>310110</c:v>
                </c:pt>
                <c:pt idx="435">
                  <c:v>301269</c:v>
                </c:pt>
                <c:pt idx="436">
                  <c:v>319599</c:v>
                </c:pt>
                <c:pt idx="437">
                  <c:v>309974</c:v>
                </c:pt>
                <c:pt idx="438">
                  <c:v>719466</c:v>
                </c:pt>
                <c:pt idx="439">
                  <c:v>332468</c:v>
                </c:pt>
                <c:pt idx="440">
                  <c:v>646881</c:v>
                </c:pt>
                <c:pt idx="441">
                  <c:v>509529</c:v>
                </c:pt>
                <c:pt idx="442">
                  <c:v>714988</c:v>
                </c:pt>
                <c:pt idx="443">
                  <c:v>324457</c:v>
                </c:pt>
                <c:pt idx="444">
                  <c:v>423129</c:v>
                </c:pt>
                <c:pt idx="445">
                  <c:v>560037</c:v>
                </c:pt>
                <c:pt idx="446">
                  <c:v>761755</c:v>
                </c:pt>
                <c:pt idx="447">
                  <c:v>451754</c:v>
                </c:pt>
                <c:pt idx="448">
                  <c:v>307901</c:v>
                </c:pt>
                <c:pt idx="449">
                  <c:v>378209</c:v>
                </c:pt>
                <c:pt idx="450">
                  <c:v>400721</c:v>
                </c:pt>
                <c:pt idx="451">
                  <c:v>357613</c:v>
                </c:pt>
                <c:pt idx="452">
                  <c:v>482548</c:v>
                </c:pt>
                <c:pt idx="453">
                  <c:v>742416</c:v>
                </c:pt>
                <c:pt idx="454">
                  <c:v>517846</c:v>
                </c:pt>
                <c:pt idx="455">
                  <c:v>690624</c:v>
                </c:pt>
                <c:pt idx="456">
                  <c:v>281094</c:v>
                </c:pt>
                <c:pt idx="457">
                  <c:v>825001</c:v>
                </c:pt>
                <c:pt idx="458">
                  <c:v>330770</c:v>
                </c:pt>
                <c:pt idx="459">
                  <c:v>460597</c:v>
                </c:pt>
                <c:pt idx="460">
                  <c:v>644673</c:v>
                </c:pt>
                <c:pt idx="461">
                  <c:v>562058</c:v>
                </c:pt>
                <c:pt idx="462">
                  <c:v>517142</c:v>
                </c:pt>
                <c:pt idx="463">
                  <c:v>503263</c:v>
                </c:pt>
                <c:pt idx="464">
                  <c:v>503162</c:v>
                </c:pt>
                <c:pt idx="465">
                  <c:v>318630</c:v>
                </c:pt>
                <c:pt idx="466">
                  <c:v>705770</c:v>
                </c:pt>
                <c:pt idx="467">
                  <c:v>380846</c:v>
                </c:pt>
                <c:pt idx="468">
                  <c:v>623768</c:v>
                </c:pt>
                <c:pt idx="469">
                  <c:v>399971</c:v>
                </c:pt>
                <c:pt idx="470">
                  <c:v>615067</c:v>
                </c:pt>
                <c:pt idx="471">
                  <c:v>543160</c:v>
                </c:pt>
                <c:pt idx="472">
                  <c:v>595835</c:v>
                </c:pt>
                <c:pt idx="473">
                  <c:v>467613</c:v>
                </c:pt>
                <c:pt idx="474">
                  <c:v>388447</c:v>
                </c:pt>
                <c:pt idx="475">
                  <c:v>747302</c:v>
                </c:pt>
                <c:pt idx="476">
                  <c:v>369282</c:v>
                </c:pt>
                <c:pt idx="477">
                  <c:v>449920</c:v>
                </c:pt>
                <c:pt idx="478">
                  <c:v>777460</c:v>
                </c:pt>
                <c:pt idx="479">
                  <c:v>557346</c:v>
                </c:pt>
                <c:pt idx="480">
                  <c:v>566771</c:v>
                </c:pt>
                <c:pt idx="481">
                  <c:v>364513</c:v>
                </c:pt>
                <c:pt idx="482">
                  <c:v>668014</c:v>
                </c:pt>
                <c:pt idx="483">
                  <c:v>761419</c:v>
                </c:pt>
                <c:pt idx="484">
                  <c:v>695939</c:v>
                </c:pt>
                <c:pt idx="485">
                  <c:v>555308.87348556146</c:v>
                </c:pt>
                <c:pt idx="486">
                  <c:v>556726.40266280994</c:v>
                </c:pt>
                <c:pt idx="487">
                  <c:v>556881.33453771099</c:v>
                </c:pt>
                <c:pt idx="488">
                  <c:v>557901.37683134526</c:v>
                </c:pt>
                <c:pt idx="489">
                  <c:v>557786.89877000824</c:v>
                </c:pt>
                <c:pt idx="490">
                  <c:v>557442.95357146487</c:v>
                </c:pt>
                <c:pt idx="491">
                  <c:v>558741.18782551587</c:v>
                </c:pt>
                <c:pt idx="492">
                  <c:v>558470.61931819469</c:v>
                </c:pt>
                <c:pt idx="493">
                  <c:v>558573.27539229393</c:v>
                </c:pt>
                <c:pt idx="494">
                  <c:v>559192.65954189748</c:v>
                </c:pt>
                <c:pt idx="495">
                  <c:v>560245.64975804463</c:v>
                </c:pt>
                <c:pt idx="496">
                  <c:v>561073.96467855573</c:v>
                </c:pt>
                <c:pt idx="497">
                  <c:v>561529.71361025423</c:v>
                </c:pt>
                <c:pt idx="498">
                  <c:v>562286.59790083393</c:v>
                </c:pt>
                <c:pt idx="499">
                  <c:v>561841.11565697566</c:v>
                </c:pt>
                <c:pt idx="500">
                  <c:v>563302.19913173467</c:v>
                </c:pt>
                <c:pt idx="501">
                  <c:v>564714.96125909686</c:v>
                </c:pt>
                <c:pt idx="502">
                  <c:v>566170.816639781</c:v>
                </c:pt>
                <c:pt idx="503">
                  <c:v>567072.40037630498</c:v>
                </c:pt>
                <c:pt idx="504">
                  <c:v>567466.7199363485</c:v>
                </c:pt>
                <c:pt idx="505">
                  <c:v>568030.27557148039</c:v>
                </c:pt>
                <c:pt idx="506">
                  <c:v>569615.46364842355</c:v>
                </c:pt>
                <c:pt idx="507">
                  <c:v>569308.9804825522</c:v>
                </c:pt>
                <c:pt idx="508">
                  <c:v>570906.25518415868</c:v>
                </c:pt>
                <c:pt idx="509">
                  <c:v>570716.89249945432</c:v>
                </c:pt>
                <c:pt idx="510">
                  <c:v>571401.8500597477</c:v>
                </c:pt>
                <c:pt idx="511">
                  <c:v>571920.44599647447</c:v>
                </c:pt>
                <c:pt idx="512">
                  <c:v>572130.76466742158</c:v>
                </c:pt>
                <c:pt idx="513">
                  <c:v>572059.31690858305</c:v>
                </c:pt>
                <c:pt idx="514">
                  <c:v>571711.93163825199</c:v>
                </c:pt>
                <c:pt idx="515">
                  <c:v>571245.06435468793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43-4BF5-B3BA-9958EAB3F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653039"/>
        <c:axId val="663661199"/>
      </c:lineChart>
      <c:dateAx>
        <c:axId val="66365303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61199"/>
        <c:crosses val="autoZero"/>
        <c:auto val="1"/>
        <c:lblOffset val="100"/>
        <c:baseTimeUnit val="days"/>
      </c:dateAx>
      <c:valAx>
        <c:axId val="66366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653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'Order (compl)'!$B$1</c:f>
              <c:strCache>
                <c:ptCount val="1"/>
                <c:pt idx="0">
                  <c:v>Order Quantity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bg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'Order (compl)'!$A$2:$A$517</c:f>
              <c:numCache>
                <c:formatCode>d\-mmm\-yy</c:formatCode>
                <c:ptCount val="516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</c:numCache>
            </c:numRef>
          </c:cat>
          <c:val>
            <c:numRef>
              <c:f>'Order (compl)'!$B$2:$B$517</c:f>
              <c:numCache>
                <c:formatCode>_-* #,##0_-;\-* #,##0_-;_-* "-"??_-;_-@_-</c:formatCode>
                <c:ptCount val="516"/>
                <c:pt idx="0">
                  <c:v>452662</c:v>
                </c:pt>
                <c:pt idx="1">
                  <c:v>146183</c:v>
                </c:pt>
                <c:pt idx="2">
                  <c:v>356901</c:v>
                </c:pt>
                <c:pt idx="3">
                  <c:v>82679</c:v>
                </c:pt>
                <c:pt idx="4">
                  <c:v>30531</c:v>
                </c:pt>
                <c:pt idx="5">
                  <c:v>430238</c:v>
                </c:pt>
                <c:pt idx="6">
                  <c:v>50350</c:v>
                </c:pt>
                <c:pt idx="7">
                  <c:v>143969</c:v>
                </c:pt>
                <c:pt idx="8">
                  <c:v>270853</c:v>
                </c:pt>
                <c:pt idx="9">
                  <c:v>375896</c:v>
                </c:pt>
                <c:pt idx="10">
                  <c:v>320784</c:v>
                </c:pt>
                <c:pt idx="11">
                  <c:v>230822</c:v>
                </c:pt>
                <c:pt idx="12">
                  <c:v>304526</c:v>
                </c:pt>
                <c:pt idx="13">
                  <c:v>14827</c:v>
                </c:pt>
                <c:pt idx="14">
                  <c:v>478579</c:v>
                </c:pt>
                <c:pt idx="15">
                  <c:v>464542</c:v>
                </c:pt>
                <c:pt idx="16">
                  <c:v>472728</c:v>
                </c:pt>
                <c:pt idx="17">
                  <c:v>336818</c:v>
                </c:pt>
                <c:pt idx="18">
                  <c:v>214185</c:v>
                </c:pt>
                <c:pt idx="19">
                  <c:v>256362</c:v>
                </c:pt>
                <c:pt idx="20">
                  <c:v>503378</c:v>
                </c:pt>
                <c:pt idx="21">
                  <c:v>44721</c:v>
                </c:pt>
                <c:pt idx="22">
                  <c:v>507381</c:v>
                </c:pt>
                <c:pt idx="23">
                  <c:v>73997</c:v>
                </c:pt>
                <c:pt idx="24">
                  <c:v>288151</c:v>
                </c:pt>
                <c:pt idx="25">
                  <c:v>248436</c:v>
                </c:pt>
                <c:pt idx="26">
                  <c:v>175098</c:v>
                </c:pt>
                <c:pt idx="27">
                  <c:v>109217</c:v>
                </c:pt>
                <c:pt idx="28">
                  <c:v>45708</c:v>
                </c:pt>
                <c:pt idx="29">
                  <c:v>20845</c:v>
                </c:pt>
                <c:pt idx="30">
                  <c:v>50115</c:v>
                </c:pt>
                <c:pt idx="31">
                  <c:v>406778</c:v>
                </c:pt>
                <c:pt idx="32">
                  <c:v>204208</c:v>
                </c:pt>
                <c:pt idx="33">
                  <c:v>143660</c:v>
                </c:pt>
                <c:pt idx="34">
                  <c:v>154109</c:v>
                </c:pt>
                <c:pt idx="35">
                  <c:v>420795</c:v>
                </c:pt>
                <c:pt idx="36">
                  <c:v>201968</c:v>
                </c:pt>
                <c:pt idx="37">
                  <c:v>396322</c:v>
                </c:pt>
                <c:pt idx="38">
                  <c:v>205267</c:v>
                </c:pt>
                <c:pt idx="39">
                  <c:v>315914</c:v>
                </c:pt>
                <c:pt idx="40">
                  <c:v>331093</c:v>
                </c:pt>
                <c:pt idx="41">
                  <c:v>400445</c:v>
                </c:pt>
                <c:pt idx="42">
                  <c:v>405823</c:v>
                </c:pt>
                <c:pt idx="43">
                  <c:v>292417</c:v>
                </c:pt>
                <c:pt idx="44">
                  <c:v>316209</c:v>
                </c:pt>
                <c:pt idx="45">
                  <c:v>111215</c:v>
                </c:pt>
                <c:pt idx="46">
                  <c:v>320661</c:v>
                </c:pt>
                <c:pt idx="47">
                  <c:v>94467</c:v>
                </c:pt>
                <c:pt idx="48">
                  <c:v>137913</c:v>
                </c:pt>
                <c:pt idx="49">
                  <c:v>141391</c:v>
                </c:pt>
                <c:pt idx="50">
                  <c:v>183644</c:v>
                </c:pt>
                <c:pt idx="51">
                  <c:v>113605</c:v>
                </c:pt>
                <c:pt idx="52">
                  <c:v>250503</c:v>
                </c:pt>
                <c:pt idx="53">
                  <c:v>156428</c:v>
                </c:pt>
                <c:pt idx="54">
                  <c:v>295762</c:v>
                </c:pt>
                <c:pt idx="55">
                  <c:v>346171</c:v>
                </c:pt>
                <c:pt idx="56">
                  <c:v>484134</c:v>
                </c:pt>
                <c:pt idx="57">
                  <c:v>477036</c:v>
                </c:pt>
                <c:pt idx="58">
                  <c:v>432378</c:v>
                </c:pt>
                <c:pt idx="59">
                  <c:v>224476</c:v>
                </c:pt>
                <c:pt idx="60">
                  <c:v>266969</c:v>
                </c:pt>
                <c:pt idx="61">
                  <c:v>500515</c:v>
                </c:pt>
                <c:pt idx="62">
                  <c:v>501970</c:v>
                </c:pt>
                <c:pt idx="63">
                  <c:v>158839</c:v>
                </c:pt>
                <c:pt idx="64">
                  <c:v>397992</c:v>
                </c:pt>
                <c:pt idx="65">
                  <c:v>130315</c:v>
                </c:pt>
                <c:pt idx="66">
                  <c:v>270925</c:v>
                </c:pt>
                <c:pt idx="67">
                  <c:v>104633</c:v>
                </c:pt>
                <c:pt idx="68">
                  <c:v>510405</c:v>
                </c:pt>
                <c:pt idx="69">
                  <c:v>66087</c:v>
                </c:pt>
                <c:pt idx="70">
                  <c:v>311433</c:v>
                </c:pt>
                <c:pt idx="71">
                  <c:v>396623</c:v>
                </c:pt>
                <c:pt idx="72">
                  <c:v>236424</c:v>
                </c:pt>
                <c:pt idx="73">
                  <c:v>115480</c:v>
                </c:pt>
                <c:pt idx="74">
                  <c:v>51031</c:v>
                </c:pt>
                <c:pt idx="75">
                  <c:v>361060</c:v>
                </c:pt>
                <c:pt idx="76">
                  <c:v>68891</c:v>
                </c:pt>
                <c:pt idx="77">
                  <c:v>260578</c:v>
                </c:pt>
                <c:pt idx="78">
                  <c:v>175104</c:v>
                </c:pt>
                <c:pt idx="79">
                  <c:v>277160</c:v>
                </c:pt>
                <c:pt idx="80">
                  <c:v>540886</c:v>
                </c:pt>
                <c:pt idx="81">
                  <c:v>459008</c:v>
                </c:pt>
                <c:pt idx="82">
                  <c:v>73115</c:v>
                </c:pt>
                <c:pt idx="83">
                  <c:v>76168</c:v>
                </c:pt>
                <c:pt idx="84">
                  <c:v>5552</c:v>
                </c:pt>
                <c:pt idx="85">
                  <c:v>155087</c:v>
                </c:pt>
                <c:pt idx="86">
                  <c:v>208892</c:v>
                </c:pt>
                <c:pt idx="87">
                  <c:v>128949</c:v>
                </c:pt>
                <c:pt idx="88">
                  <c:v>509077</c:v>
                </c:pt>
                <c:pt idx="89">
                  <c:v>347967</c:v>
                </c:pt>
                <c:pt idx="90">
                  <c:v>424238</c:v>
                </c:pt>
                <c:pt idx="91">
                  <c:v>68443</c:v>
                </c:pt>
                <c:pt idx="92">
                  <c:v>305260</c:v>
                </c:pt>
                <c:pt idx="93">
                  <c:v>355203</c:v>
                </c:pt>
                <c:pt idx="94">
                  <c:v>419530</c:v>
                </c:pt>
                <c:pt idx="95">
                  <c:v>334792</c:v>
                </c:pt>
                <c:pt idx="96">
                  <c:v>519588</c:v>
                </c:pt>
                <c:pt idx="97">
                  <c:v>444548</c:v>
                </c:pt>
                <c:pt idx="98">
                  <c:v>326719</c:v>
                </c:pt>
                <c:pt idx="99">
                  <c:v>247883</c:v>
                </c:pt>
                <c:pt idx="100">
                  <c:v>281816</c:v>
                </c:pt>
                <c:pt idx="101">
                  <c:v>365507</c:v>
                </c:pt>
                <c:pt idx="102">
                  <c:v>106512</c:v>
                </c:pt>
                <c:pt idx="103">
                  <c:v>432794</c:v>
                </c:pt>
                <c:pt idx="104">
                  <c:v>306778</c:v>
                </c:pt>
                <c:pt idx="105">
                  <c:v>107604</c:v>
                </c:pt>
                <c:pt idx="106">
                  <c:v>294089</c:v>
                </c:pt>
                <c:pt idx="107">
                  <c:v>422503</c:v>
                </c:pt>
                <c:pt idx="108">
                  <c:v>341491</c:v>
                </c:pt>
                <c:pt idx="109">
                  <c:v>416417</c:v>
                </c:pt>
                <c:pt idx="110">
                  <c:v>468344</c:v>
                </c:pt>
                <c:pt idx="111">
                  <c:v>449356</c:v>
                </c:pt>
                <c:pt idx="112">
                  <c:v>560092</c:v>
                </c:pt>
                <c:pt idx="113">
                  <c:v>535893</c:v>
                </c:pt>
                <c:pt idx="114">
                  <c:v>312037</c:v>
                </c:pt>
                <c:pt idx="115">
                  <c:v>393031</c:v>
                </c:pt>
                <c:pt idx="116">
                  <c:v>459483</c:v>
                </c:pt>
                <c:pt idx="117">
                  <c:v>521721</c:v>
                </c:pt>
                <c:pt idx="118">
                  <c:v>339726</c:v>
                </c:pt>
                <c:pt idx="119">
                  <c:v>175150</c:v>
                </c:pt>
                <c:pt idx="120">
                  <c:v>479071</c:v>
                </c:pt>
                <c:pt idx="121">
                  <c:v>372324</c:v>
                </c:pt>
                <c:pt idx="122">
                  <c:v>250786</c:v>
                </c:pt>
                <c:pt idx="123">
                  <c:v>524032</c:v>
                </c:pt>
                <c:pt idx="124">
                  <c:v>119540</c:v>
                </c:pt>
                <c:pt idx="125">
                  <c:v>492362</c:v>
                </c:pt>
                <c:pt idx="126">
                  <c:v>261499</c:v>
                </c:pt>
                <c:pt idx="127">
                  <c:v>318227</c:v>
                </c:pt>
                <c:pt idx="128">
                  <c:v>543500</c:v>
                </c:pt>
                <c:pt idx="129">
                  <c:v>162261</c:v>
                </c:pt>
                <c:pt idx="130">
                  <c:v>524660</c:v>
                </c:pt>
                <c:pt idx="131">
                  <c:v>346718</c:v>
                </c:pt>
                <c:pt idx="132">
                  <c:v>415397</c:v>
                </c:pt>
                <c:pt idx="133">
                  <c:v>423297</c:v>
                </c:pt>
                <c:pt idx="134">
                  <c:v>112638</c:v>
                </c:pt>
                <c:pt idx="135">
                  <c:v>487543</c:v>
                </c:pt>
                <c:pt idx="136">
                  <c:v>432368</c:v>
                </c:pt>
                <c:pt idx="137">
                  <c:v>480462</c:v>
                </c:pt>
                <c:pt idx="138">
                  <c:v>393870</c:v>
                </c:pt>
                <c:pt idx="139">
                  <c:v>414863</c:v>
                </c:pt>
                <c:pt idx="140">
                  <c:v>466878</c:v>
                </c:pt>
                <c:pt idx="141">
                  <c:v>320846</c:v>
                </c:pt>
                <c:pt idx="142">
                  <c:v>484345</c:v>
                </c:pt>
                <c:pt idx="143">
                  <c:v>296852</c:v>
                </c:pt>
                <c:pt idx="144">
                  <c:v>452374</c:v>
                </c:pt>
                <c:pt idx="145">
                  <c:v>538103</c:v>
                </c:pt>
                <c:pt idx="146">
                  <c:v>311762</c:v>
                </c:pt>
                <c:pt idx="147">
                  <c:v>251386</c:v>
                </c:pt>
                <c:pt idx="148">
                  <c:v>236555</c:v>
                </c:pt>
                <c:pt idx="149">
                  <c:v>209710</c:v>
                </c:pt>
                <c:pt idx="150">
                  <c:v>490271</c:v>
                </c:pt>
                <c:pt idx="151">
                  <c:v>476634</c:v>
                </c:pt>
                <c:pt idx="152">
                  <c:v>175301</c:v>
                </c:pt>
                <c:pt idx="153">
                  <c:v>229508</c:v>
                </c:pt>
                <c:pt idx="154">
                  <c:v>518899</c:v>
                </c:pt>
                <c:pt idx="155">
                  <c:v>185518</c:v>
                </c:pt>
                <c:pt idx="156">
                  <c:v>365810</c:v>
                </c:pt>
                <c:pt idx="157">
                  <c:v>103489</c:v>
                </c:pt>
                <c:pt idx="158">
                  <c:v>311557</c:v>
                </c:pt>
                <c:pt idx="159">
                  <c:v>281504</c:v>
                </c:pt>
                <c:pt idx="160">
                  <c:v>184904</c:v>
                </c:pt>
                <c:pt idx="161">
                  <c:v>183764</c:v>
                </c:pt>
                <c:pt idx="162">
                  <c:v>444316</c:v>
                </c:pt>
                <c:pt idx="163">
                  <c:v>274801</c:v>
                </c:pt>
                <c:pt idx="164">
                  <c:v>773931</c:v>
                </c:pt>
                <c:pt idx="165">
                  <c:v>595285</c:v>
                </c:pt>
                <c:pt idx="166">
                  <c:v>247444</c:v>
                </c:pt>
                <c:pt idx="167">
                  <c:v>203261</c:v>
                </c:pt>
                <c:pt idx="168">
                  <c:v>599137</c:v>
                </c:pt>
                <c:pt idx="169">
                  <c:v>505522</c:v>
                </c:pt>
                <c:pt idx="170">
                  <c:v>544405</c:v>
                </c:pt>
                <c:pt idx="171">
                  <c:v>285768</c:v>
                </c:pt>
                <c:pt idx="172">
                  <c:v>310300</c:v>
                </c:pt>
                <c:pt idx="173">
                  <c:v>286750</c:v>
                </c:pt>
                <c:pt idx="174">
                  <c:v>409856</c:v>
                </c:pt>
                <c:pt idx="175">
                  <c:v>525842</c:v>
                </c:pt>
                <c:pt idx="176">
                  <c:v>182871</c:v>
                </c:pt>
                <c:pt idx="177">
                  <c:v>533756</c:v>
                </c:pt>
                <c:pt idx="178">
                  <c:v>272294</c:v>
                </c:pt>
                <c:pt idx="179">
                  <c:v>435186</c:v>
                </c:pt>
                <c:pt idx="180">
                  <c:v>335120</c:v>
                </c:pt>
                <c:pt idx="181">
                  <c:v>551378</c:v>
                </c:pt>
                <c:pt idx="182">
                  <c:v>336517</c:v>
                </c:pt>
                <c:pt idx="183">
                  <c:v>362914</c:v>
                </c:pt>
                <c:pt idx="184">
                  <c:v>224821</c:v>
                </c:pt>
                <c:pt idx="185">
                  <c:v>305488</c:v>
                </c:pt>
                <c:pt idx="186">
                  <c:v>480675</c:v>
                </c:pt>
                <c:pt idx="187">
                  <c:v>407886</c:v>
                </c:pt>
                <c:pt idx="188">
                  <c:v>673840</c:v>
                </c:pt>
                <c:pt idx="189">
                  <c:v>134538</c:v>
                </c:pt>
                <c:pt idx="190">
                  <c:v>149582</c:v>
                </c:pt>
                <c:pt idx="191">
                  <c:v>235179</c:v>
                </c:pt>
                <c:pt idx="192">
                  <c:v>472583</c:v>
                </c:pt>
                <c:pt idx="193">
                  <c:v>455650</c:v>
                </c:pt>
                <c:pt idx="194">
                  <c:v>259011</c:v>
                </c:pt>
                <c:pt idx="195">
                  <c:v>191741</c:v>
                </c:pt>
                <c:pt idx="196">
                  <c:v>434503</c:v>
                </c:pt>
                <c:pt idx="197">
                  <c:v>327132</c:v>
                </c:pt>
                <c:pt idx="198">
                  <c:v>590687</c:v>
                </c:pt>
                <c:pt idx="199">
                  <c:v>152234</c:v>
                </c:pt>
                <c:pt idx="200">
                  <c:v>387518</c:v>
                </c:pt>
                <c:pt idx="201">
                  <c:v>589994</c:v>
                </c:pt>
                <c:pt idx="202">
                  <c:v>248645</c:v>
                </c:pt>
                <c:pt idx="203">
                  <c:v>146185</c:v>
                </c:pt>
                <c:pt idx="204">
                  <c:v>73252</c:v>
                </c:pt>
                <c:pt idx="205">
                  <c:v>377575</c:v>
                </c:pt>
                <c:pt idx="206">
                  <c:v>573584</c:v>
                </c:pt>
                <c:pt idx="207">
                  <c:v>274519</c:v>
                </c:pt>
                <c:pt idx="208">
                  <c:v>618266</c:v>
                </c:pt>
                <c:pt idx="209">
                  <c:v>593096</c:v>
                </c:pt>
                <c:pt idx="210">
                  <c:v>551608</c:v>
                </c:pt>
                <c:pt idx="211">
                  <c:v>262030</c:v>
                </c:pt>
                <c:pt idx="212">
                  <c:v>807732</c:v>
                </c:pt>
                <c:pt idx="213">
                  <c:v>561512</c:v>
                </c:pt>
                <c:pt idx="214">
                  <c:v>411194</c:v>
                </c:pt>
                <c:pt idx="215">
                  <c:v>222606</c:v>
                </c:pt>
                <c:pt idx="216">
                  <c:v>172507</c:v>
                </c:pt>
                <c:pt idx="217">
                  <c:v>336553</c:v>
                </c:pt>
                <c:pt idx="218">
                  <c:v>280722</c:v>
                </c:pt>
                <c:pt idx="219">
                  <c:v>541499</c:v>
                </c:pt>
                <c:pt idx="220">
                  <c:v>352291</c:v>
                </c:pt>
                <c:pt idx="221">
                  <c:v>546132</c:v>
                </c:pt>
                <c:pt idx="222">
                  <c:v>605745</c:v>
                </c:pt>
                <c:pt idx="223">
                  <c:v>224914</c:v>
                </c:pt>
                <c:pt idx="224">
                  <c:v>613965</c:v>
                </c:pt>
                <c:pt idx="225">
                  <c:v>345724</c:v>
                </c:pt>
                <c:pt idx="226">
                  <c:v>624399</c:v>
                </c:pt>
                <c:pt idx="227">
                  <c:v>356531</c:v>
                </c:pt>
                <c:pt idx="228">
                  <c:v>229251</c:v>
                </c:pt>
                <c:pt idx="229">
                  <c:v>254684</c:v>
                </c:pt>
                <c:pt idx="230">
                  <c:v>327466</c:v>
                </c:pt>
                <c:pt idx="231">
                  <c:v>502579</c:v>
                </c:pt>
                <c:pt idx="232">
                  <c:v>602946</c:v>
                </c:pt>
                <c:pt idx="233">
                  <c:v>307616</c:v>
                </c:pt>
                <c:pt idx="234">
                  <c:v>190924</c:v>
                </c:pt>
                <c:pt idx="235">
                  <c:v>353841</c:v>
                </c:pt>
                <c:pt idx="236">
                  <c:v>489478</c:v>
                </c:pt>
                <c:pt idx="237">
                  <c:v>450525</c:v>
                </c:pt>
                <c:pt idx="238">
                  <c:v>493787</c:v>
                </c:pt>
                <c:pt idx="239">
                  <c:v>531076</c:v>
                </c:pt>
                <c:pt idx="240">
                  <c:v>222774</c:v>
                </c:pt>
                <c:pt idx="241">
                  <c:v>393402</c:v>
                </c:pt>
                <c:pt idx="242">
                  <c:v>279511</c:v>
                </c:pt>
                <c:pt idx="243">
                  <c:v>639457</c:v>
                </c:pt>
                <c:pt idx="244">
                  <c:v>207125</c:v>
                </c:pt>
                <c:pt idx="245">
                  <c:v>516834</c:v>
                </c:pt>
                <c:pt idx="246">
                  <c:v>343692</c:v>
                </c:pt>
                <c:pt idx="247">
                  <c:v>548785</c:v>
                </c:pt>
                <c:pt idx="248">
                  <c:v>350783</c:v>
                </c:pt>
                <c:pt idx="249">
                  <c:v>595458</c:v>
                </c:pt>
                <c:pt idx="250">
                  <c:v>438842</c:v>
                </c:pt>
                <c:pt idx="251">
                  <c:v>381308</c:v>
                </c:pt>
                <c:pt idx="252">
                  <c:v>401431</c:v>
                </c:pt>
                <c:pt idx="253">
                  <c:v>199432</c:v>
                </c:pt>
                <c:pt idx="254">
                  <c:v>232865</c:v>
                </c:pt>
                <c:pt idx="255">
                  <c:v>271655</c:v>
                </c:pt>
                <c:pt idx="256">
                  <c:v>650380</c:v>
                </c:pt>
                <c:pt idx="257">
                  <c:v>216733</c:v>
                </c:pt>
                <c:pt idx="258">
                  <c:v>501169</c:v>
                </c:pt>
                <c:pt idx="259">
                  <c:v>477493</c:v>
                </c:pt>
                <c:pt idx="260">
                  <c:v>712983</c:v>
                </c:pt>
                <c:pt idx="261">
                  <c:v>621905</c:v>
                </c:pt>
                <c:pt idx="262">
                  <c:v>534507</c:v>
                </c:pt>
                <c:pt idx="263">
                  <c:v>584204</c:v>
                </c:pt>
                <c:pt idx="264">
                  <c:v>370621</c:v>
                </c:pt>
                <c:pt idx="265">
                  <c:v>600666</c:v>
                </c:pt>
                <c:pt idx="266">
                  <c:v>338281</c:v>
                </c:pt>
                <c:pt idx="267">
                  <c:v>595509</c:v>
                </c:pt>
                <c:pt idx="268">
                  <c:v>593935</c:v>
                </c:pt>
                <c:pt idx="269">
                  <c:v>625776</c:v>
                </c:pt>
                <c:pt idx="270">
                  <c:v>224185</c:v>
                </c:pt>
                <c:pt idx="271">
                  <c:v>363800</c:v>
                </c:pt>
                <c:pt idx="272">
                  <c:v>576090</c:v>
                </c:pt>
                <c:pt idx="273">
                  <c:v>202377</c:v>
                </c:pt>
                <c:pt idx="274">
                  <c:v>244354</c:v>
                </c:pt>
                <c:pt idx="275">
                  <c:v>494896</c:v>
                </c:pt>
                <c:pt idx="276">
                  <c:v>347293</c:v>
                </c:pt>
                <c:pt idx="277">
                  <c:v>407468</c:v>
                </c:pt>
                <c:pt idx="278">
                  <c:v>177028</c:v>
                </c:pt>
                <c:pt idx="279">
                  <c:v>511401</c:v>
                </c:pt>
                <c:pt idx="280">
                  <c:v>508603</c:v>
                </c:pt>
                <c:pt idx="281">
                  <c:v>393115</c:v>
                </c:pt>
                <c:pt idx="282">
                  <c:v>532455</c:v>
                </c:pt>
                <c:pt idx="283">
                  <c:v>618859</c:v>
                </c:pt>
                <c:pt idx="284">
                  <c:v>981595</c:v>
                </c:pt>
                <c:pt idx="285">
                  <c:v>601150</c:v>
                </c:pt>
                <c:pt idx="286">
                  <c:v>570875</c:v>
                </c:pt>
                <c:pt idx="287">
                  <c:v>634874</c:v>
                </c:pt>
                <c:pt idx="288">
                  <c:v>315247</c:v>
                </c:pt>
                <c:pt idx="289">
                  <c:v>220451</c:v>
                </c:pt>
                <c:pt idx="290">
                  <c:v>374623</c:v>
                </c:pt>
                <c:pt idx="291">
                  <c:v>641838</c:v>
                </c:pt>
                <c:pt idx="292">
                  <c:v>450034</c:v>
                </c:pt>
                <c:pt idx="293">
                  <c:v>430776</c:v>
                </c:pt>
                <c:pt idx="294">
                  <c:v>606797</c:v>
                </c:pt>
                <c:pt idx="295">
                  <c:v>561316</c:v>
                </c:pt>
                <c:pt idx="296">
                  <c:v>256762</c:v>
                </c:pt>
                <c:pt idx="297">
                  <c:v>560083</c:v>
                </c:pt>
                <c:pt idx="298">
                  <c:v>628160</c:v>
                </c:pt>
                <c:pt idx="299">
                  <c:v>505597</c:v>
                </c:pt>
                <c:pt idx="300">
                  <c:v>468742</c:v>
                </c:pt>
                <c:pt idx="301">
                  <c:v>393085</c:v>
                </c:pt>
                <c:pt idx="302">
                  <c:v>576717</c:v>
                </c:pt>
                <c:pt idx="303">
                  <c:v>387428</c:v>
                </c:pt>
                <c:pt idx="304">
                  <c:v>596177</c:v>
                </c:pt>
                <c:pt idx="305">
                  <c:v>254171</c:v>
                </c:pt>
                <c:pt idx="306">
                  <c:v>453720</c:v>
                </c:pt>
                <c:pt idx="307">
                  <c:v>396892</c:v>
                </c:pt>
                <c:pt idx="308">
                  <c:v>521334</c:v>
                </c:pt>
                <c:pt idx="309">
                  <c:v>451052</c:v>
                </c:pt>
                <c:pt idx="310">
                  <c:v>685391</c:v>
                </c:pt>
                <c:pt idx="311">
                  <c:v>419982</c:v>
                </c:pt>
                <c:pt idx="312">
                  <c:v>207910</c:v>
                </c:pt>
                <c:pt idx="313">
                  <c:v>443652</c:v>
                </c:pt>
                <c:pt idx="314">
                  <c:v>469510</c:v>
                </c:pt>
                <c:pt idx="315">
                  <c:v>688573</c:v>
                </c:pt>
                <c:pt idx="316">
                  <c:v>391197</c:v>
                </c:pt>
                <c:pt idx="317">
                  <c:v>381814</c:v>
                </c:pt>
                <c:pt idx="318">
                  <c:v>208837</c:v>
                </c:pt>
                <c:pt idx="319">
                  <c:v>287921</c:v>
                </c:pt>
                <c:pt idx="320">
                  <c:v>372253</c:v>
                </c:pt>
                <c:pt idx="321">
                  <c:v>311673</c:v>
                </c:pt>
                <c:pt idx="322">
                  <c:v>531479</c:v>
                </c:pt>
                <c:pt idx="323">
                  <c:v>508751</c:v>
                </c:pt>
                <c:pt idx="324">
                  <c:v>438839</c:v>
                </c:pt>
                <c:pt idx="325">
                  <c:v>360252</c:v>
                </c:pt>
                <c:pt idx="326">
                  <c:v>659865</c:v>
                </c:pt>
                <c:pt idx="327">
                  <c:v>299852</c:v>
                </c:pt>
                <c:pt idx="328">
                  <c:v>325927</c:v>
                </c:pt>
                <c:pt idx="329">
                  <c:v>680567</c:v>
                </c:pt>
                <c:pt idx="330">
                  <c:v>486141</c:v>
                </c:pt>
                <c:pt idx="331">
                  <c:v>481119</c:v>
                </c:pt>
                <c:pt idx="332">
                  <c:v>807562</c:v>
                </c:pt>
                <c:pt idx="333">
                  <c:v>503290</c:v>
                </c:pt>
                <c:pt idx="334">
                  <c:v>590469</c:v>
                </c:pt>
                <c:pt idx="335">
                  <c:v>358116</c:v>
                </c:pt>
                <c:pt idx="336">
                  <c:v>517798</c:v>
                </c:pt>
                <c:pt idx="337">
                  <c:v>659745</c:v>
                </c:pt>
                <c:pt idx="338">
                  <c:v>462692</c:v>
                </c:pt>
                <c:pt idx="339">
                  <c:v>472176</c:v>
                </c:pt>
                <c:pt idx="340">
                  <c:v>631889</c:v>
                </c:pt>
                <c:pt idx="341">
                  <c:v>435736</c:v>
                </c:pt>
                <c:pt idx="342">
                  <c:v>248240</c:v>
                </c:pt>
                <c:pt idx="343">
                  <c:v>509727</c:v>
                </c:pt>
                <c:pt idx="344">
                  <c:v>646433</c:v>
                </c:pt>
                <c:pt idx="345">
                  <c:v>283697</c:v>
                </c:pt>
                <c:pt idx="346">
                  <c:v>375696</c:v>
                </c:pt>
                <c:pt idx="347">
                  <c:v>223011</c:v>
                </c:pt>
                <c:pt idx="348">
                  <c:v>625788</c:v>
                </c:pt>
                <c:pt idx="349">
                  <c:v>293727</c:v>
                </c:pt>
                <c:pt idx="350">
                  <c:v>539951</c:v>
                </c:pt>
                <c:pt idx="351">
                  <c:v>563858</c:v>
                </c:pt>
                <c:pt idx="352">
                  <c:v>685772</c:v>
                </c:pt>
                <c:pt idx="353">
                  <c:v>364498</c:v>
                </c:pt>
                <c:pt idx="354">
                  <c:v>598486</c:v>
                </c:pt>
                <c:pt idx="355">
                  <c:v>293359</c:v>
                </c:pt>
                <c:pt idx="356">
                  <c:v>491058</c:v>
                </c:pt>
                <c:pt idx="357">
                  <c:v>279040</c:v>
                </c:pt>
                <c:pt idx="358">
                  <c:v>531219</c:v>
                </c:pt>
                <c:pt idx="359">
                  <c:v>363836</c:v>
                </c:pt>
                <c:pt idx="360">
                  <c:v>572446</c:v>
                </c:pt>
                <c:pt idx="361">
                  <c:v>290785</c:v>
                </c:pt>
                <c:pt idx="362">
                  <c:v>537094</c:v>
                </c:pt>
                <c:pt idx="363">
                  <c:v>286751</c:v>
                </c:pt>
                <c:pt idx="364">
                  <c:v>397135</c:v>
                </c:pt>
                <c:pt idx="365">
                  <c:v>538011</c:v>
                </c:pt>
                <c:pt idx="366">
                  <c:v>486270</c:v>
                </c:pt>
                <c:pt idx="367">
                  <c:v>695786</c:v>
                </c:pt>
                <c:pt idx="368">
                  <c:v>199851</c:v>
                </c:pt>
                <c:pt idx="369">
                  <c:v>309289</c:v>
                </c:pt>
                <c:pt idx="370">
                  <c:v>291775</c:v>
                </c:pt>
                <c:pt idx="371">
                  <c:v>336145</c:v>
                </c:pt>
                <c:pt idx="372">
                  <c:v>378167</c:v>
                </c:pt>
                <c:pt idx="373">
                  <c:v>255949</c:v>
                </c:pt>
                <c:pt idx="374">
                  <c:v>533879</c:v>
                </c:pt>
                <c:pt idx="375">
                  <c:v>566719</c:v>
                </c:pt>
                <c:pt idx="376">
                  <c:v>1053889</c:v>
                </c:pt>
                <c:pt idx="377">
                  <c:v>353054</c:v>
                </c:pt>
                <c:pt idx="378">
                  <c:v>327015</c:v>
                </c:pt>
                <c:pt idx="379">
                  <c:v>495345</c:v>
                </c:pt>
                <c:pt idx="380">
                  <c:v>535119</c:v>
                </c:pt>
                <c:pt idx="381">
                  <c:v>383883</c:v>
                </c:pt>
                <c:pt idx="382">
                  <c:v>565549</c:v>
                </c:pt>
                <c:pt idx="383">
                  <c:v>467163</c:v>
                </c:pt>
                <c:pt idx="384">
                  <c:v>422024</c:v>
                </c:pt>
                <c:pt idx="385">
                  <c:v>381072</c:v>
                </c:pt>
                <c:pt idx="386">
                  <c:v>603901</c:v>
                </c:pt>
                <c:pt idx="387">
                  <c:v>713141</c:v>
                </c:pt>
                <c:pt idx="388">
                  <c:v>533575</c:v>
                </c:pt>
                <c:pt idx="389">
                  <c:v>578116</c:v>
                </c:pt>
                <c:pt idx="390">
                  <c:v>577951</c:v>
                </c:pt>
                <c:pt idx="391">
                  <c:v>323873</c:v>
                </c:pt>
                <c:pt idx="392">
                  <c:v>348392</c:v>
                </c:pt>
                <c:pt idx="393">
                  <c:v>414151</c:v>
                </c:pt>
                <c:pt idx="394">
                  <c:v>421053</c:v>
                </c:pt>
                <c:pt idx="395">
                  <c:v>332081</c:v>
                </c:pt>
                <c:pt idx="396">
                  <c:v>706842</c:v>
                </c:pt>
                <c:pt idx="397">
                  <c:v>395491</c:v>
                </c:pt>
                <c:pt idx="398">
                  <c:v>539358</c:v>
                </c:pt>
                <c:pt idx="399">
                  <c:v>736688</c:v>
                </c:pt>
                <c:pt idx="400">
                  <c:v>872248</c:v>
                </c:pt>
                <c:pt idx="401">
                  <c:v>629686</c:v>
                </c:pt>
                <c:pt idx="402">
                  <c:v>373010</c:v>
                </c:pt>
                <c:pt idx="403">
                  <c:v>707860</c:v>
                </c:pt>
                <c:pt idx="404">
                  <c:v>367054</c:v>
                </c:pt>
                <c:pt idx="405">
                  <c:v>641161</c:v>
                </c:pt>
                <c:pt idx="406">
                  <c:v>443150</c:v>
                </c:pt>
                <c:pt idx="407">
                  <c:v>583201</c:v>
                </c:pt>
                <c:pt idx="408">
                  <c:v>536283</c:v>
                </c:pt>
                <c:pt idx="409">
                  <c:v>303825</c:v>
                </c:pt>
                <c:pt idx="410">
                  <c:v>602012</c:v>
                </c:pt>
                <c:pt idx="411">
                  <c:v>680637</c:v>
                </c:pt>
                <c:pt idx="412">
                  <c:v>369058</c:v>
                </c:pt>
                <c:pt idx="413">
                  <c:v>394319</c:v>
                </c:pt>
                <c:pt idx="414">
                  <c:v>405840</c:v>
                </c:pt>
                <c:pt idx="415">
                  <c:v>292800</c:v>
                </c:pt>
                <c:pt idx="416">
                  <c:v>718812</c:v>
                </c:pt>
                <c:pt idx="417">
                  <c:v>419308</c:v>
                </c:pt>
                <c:pt idx="418">
                  <c:v>531592</c:v>
                </c:pt>
                <c:pt idx="419">
                  <c:v>593547</c:v>
                </c:pt>
                <c:pt idx="420">
                  <c:v>629933</c:v>
                </c:pt>
                <c:pt idx="421">
                  <c:v>590829</c:v>
                </c:pt>
                <c:pt idx="422">
                  <c:v>522090</c:v>
                </c:pt>
                <c:pt idx="423">
                  <c:v>554101</c:v>
                </c:pt>
                <c:pt idx="424">
                  <c:v>329499</c:v>
                </c:pt>
                <c:pt idx="425">
                  <c:v>519322</c:v>
                </c:pt>
                <c:pt idx="426">
                  <c:v>269280</c:v>
                </c:pt>
                <c:pt idx="427">
                  <c:v>633572</c:v>
                </c:pt>
                <c:pt idx="428">
                  <c:v>429578</c:v>
                </c:pt>
                <c:pt idx="429">
                  <c:v>451215</c:v>
                </c:pt>
                <c:pt idx="430">
                  <c:v>568188</c:v>
                </c:pt>
                <c:pt idx="431">
                  <c:v>758922</c:v>
                </c:pt>
                <c:pt idx="432">
                  <c:v>395416</c:v>
                </c:pt>
                <c:pt idx="433">
                  <c:v>677745</c:v>
                </c:pt>
                <c:pt idx="434">
                  <c:v>310110</c:v>
                </c:pt>
                <c:pt idx="435">
                  <c:v>301269</c:v>
                </c:pt>
                <c:pt idx="436">
                  <c:v>319599</c:v>
                </c:pt>
                <c:pt idx="437">
                  <c:v>309974</c:v>
                </c:pt>
                <c:pt idx="438">
                  <c:v>719466</c:v>
                </c:pt>
                <c:pt idx="439">
                  <c:v>332468</c:v>
                </c:pt>
                <c:pt idx="440">
                  <c:v>646881</c:v>
                </c:pt>
                <c:pt idx="441">
                  <c:v>509529</c:v>
                </c:pt>
                <c:pt idx="442">
                  <c:v>714988</c:v>
                </c:pt>
                <c:pt idx="443">
                  <c:v>324457</c:v>
                </c:pt>
                <c:pt idx="444">
                  <c:v>423129</c:v>
                </c:pt>
                <c:pt idx="445">
                  <c:v>560037</c:v>
                </c:pt>
                <c:pt idx="446">
                  <c:v>761755</c:v>
                </c:pt>
                <c:pt idx="447">
                  <c:v>451754</c:v>
                </c:pt>
                <c:pt idx="448">
                  <c:v>307901</c:v>
                </c:pt>
                <c:pt idx="449">
                  <c:v>378209</c:v>
                </c:pt>
                <c:pt idx="450">
                  <c:v>400721</c:v>
                </c:pt>
                <c:pt idx="451">
                  <c:v>357613</c:v>
                </c:pt>
                <c:pt idx="452">
                  <c:v>482548</c:v>
                </c:pt>
                <c:pt idx="453">
                  <c:v>742416</c:v>
                </c:pt>
                <c:pt idx="454">
                  <c:v>517846</c:v>
                </c:pt>
                <c:pt idx="455">
                  <c:v>690624</c:v>
                </c:pt>
                <c:pt idx="456">
                  <c:v>281094</c:v>
                </c:pt>
                <c:pt idx="457">
                  <c:v>825001</c:v>
                </c:pt>
                <c:pt idx="458">
                  <c:v>330770</c:v>
                </c:pt>
                <c:pt idx="459">
                  <c:v>460597</c:v>
                </c:pt>
                <c:pt idx="460">
                  <c:v>644673</c:v>
                </c:pt>
                <c:pt idx="461">
                  <c:v>562058</c:v>
                </c:pt>
                <c:pt idx="462">
                  <c:v>517142</c:v>
                </c:pt>
                <c:pt idx="463">
                  <c:v>503263</c:v>
                </c:pt>
                <c:pt idx="464">
                  <c:v>503162</c:v>
                </c:pt>
                <c:pt idx="465">
                  <c:v>318630</c:v>
                </c:pt>
                <c:pt idx="466">
                  <c:v>705770</c:v>
                </c:pt>
                <c:pt idx="467">
                  <c:v>380846</c:v>
                </c:pt>
                <c:pt idx="468">
                  <c:v>623768</c:v>
                </c:pt>
                <c:pt idx="469">
                  <c:v>399971</c:v>
                </c:pt>
                <c:pt idx="470">
                  <c:v>615067</c:v>
                </c:pt>
                <c:pt idx="471">
                  <c:v>543160</c:v>
                </c:pt>
                <c:pt idx="472">
                  <c:v>595835</c:v>
                </c:pt>
                <c:pt idx="473">
                  <c:v>467613</c:v>
                </c:pt>
                <c:pt idx="474">
                  <c:v>388447</c:v>
                </c:pt>
                <c:pt idx="475">
                  <c:v>747302</c:v>
                </c:pt>
                <c:pt idx="476">
                  <c:v>369282</c:v>
                </c:pt>
                <c:pt idx="477">
                  <c:v>449920</c:v>
                </c:pt>
                <c:pt idx="478">
                  <c:v>777460</c:v>
                </c:pt>
                <c:pt idx="479">
                  <c:v>557346</c:v>
                </c:pt>
                <c:pt idx="480">
                  <c:v>566771</c:v>
                </c:pt>
                <c:pt idx="481">
                  <c:v>364513</c:v>
                </c:pt>
                <c:pt idx="482">
                  <c:v>668014</c:v>
                </c:pt>
                <c:pt idx="483">
                  <c:v>761419</c:v>
                </c:pt>
                <c:pt idx="484">
                  <c:v>695939</c:v>
                </c:pt>
                <c:pt idx="485">
                  <c:v>578671.50765376643</c:v>
                </c:pt>
                <c:pt idx="486">
                  <c:v>579610.01525142952</c:v>
                </c:pt>
                <c:pt idx="487">
                  <c:v>580548.52284908923</c:v>
                </c:pt>
                <c:pt idx="488">
                  <c:v>581487.03044675232</c:v>
                </c:pt>
                <c:pt idx="489">
                  <c:v>582425.53804441204</c:v>
                </c:pt>
                <c:pt idx="490">
                  <c:v>583364.04564207513</c:v>
                </c:pt>
                <c:pt idx="491">
                  <c:v>584302.55323973484</c:v>
                </c:pt>
                <c:pt idx="492">
                  <c:v>585241.06083739793</c:v>
                </c:pt>
                <c:pt idx="493">
                  <c:v>586179.56843505765</c:v>
                </c:pt>
                <c:pt idx="494">
                  <c:v>587118.07603272074</c:v>
                </c:pt>
                <c:pt idx="495">
                  <c:v>588056.58363038045</c:v>
                </c:pt>
                <c:pt idx="496">
                  <c:v>588995.09122804354</c:v>
                </c:pt>
                <c:pt idx="497">
                  <c:v>589933.59882570326</c:v>
                </c:pt>
                <c:pt idx="498">
                  <c:v>590872.10642336623</c:v>
                </c:pt>
                <c:pt idx="499">
                  <c:v>591810.61402102606</c:v>
                </c:pt>
                <c:pt idx="500">
                  <c:v>592749.12161868904</c:v>
                </c:pt>
                <c:pt idx="501">
                  <c:v>593687.62921634887</c:v>
                </c:pt>
                <c:pt idx="502">
                  <c:v>594626.13681401184</c:v>
                </c:pt>
                <c:pt idx="503">
                  <c:v>595564.64441167167</c:v>
                </c:pt>
                <c:pt idx="504">
                  <c:v>596503.15200933465</c:v>
                </c:pt>
                <c:pt idx="505">
                  <c:v>597441.65960699448</c:v>
                </c:pt>
                <c:pt idx="506">
                  <c:v>598380.16720465745</c:v>
                </c:pt>
                <c:pt idx="507">
                  <c:v>599318.67480231728</c:v>
                </c:pt>
                <c:pt idx="508">
                  <c:v>600257.18239998026</c:v>
                </c:pt>
                <c:pt idx="509">
                  <c:v>601195.68999764009</c:v>
                </c:pt>
                <c:pt idx="510">
                  <c:v>602134.19759530306</c:v>
                </c:pt>
                <c:pt idx="511">
                  <c:v>603072.70519296278</c:v>
                </c:pt>
                <c:pt idx="512">
                  <c:v>604011.21279062587</c:v>
                </c:pt>
                <c:pt idx="513">
                  <c:v>604949.72038828558</c:v>
                </c:pt>
                <c:pt idx="514">
                  <c:v>605888.22798594867</c:v>
                </c:pt>
                <c:pt idx="515">
                  <c:v>606826.73558360839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35-4079-9BDF-4B67788EE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346464"/>
        <c:axId val="720346880"/>
      </c:lineChart>
      <c:dateAx>
        <c:axId val="72034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346880"/>
        <c:crosses val="autoZero"/>
        <c:auto val="1"/>
        <c:lblOffset val="100"/>
        <c:baseTimeUnit val="days"/>
      </c:dateAx>
      <c:valAx>
        <c:axId val="7203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34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'Order (fcst sht)'!$B$1</c:f>
              <c:strCache>
                <c:ptCount val="1"/>
                <c:pt idx="0">
                  <c:v>Order Quantity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'Order (fcst sht)'!$B$2:$B$608</c:f>
              <c:numCache>
                <c:formatCode>_-* #,##0_-;\-* #,##0_-;_-* "-"??_-;_-@_-</c:formatCode>
                <c:ptCount val="607"/>
                <c:pt idx="0">
                  <c:v>452662</c:v>
                </c:pt>
                <c:pt idx="1">
                  <c:v>146183</c:v>
                </c:pt>
                <c:pt idx="2">
                  <c:v>356901</c:v>
                </c:pt>
                <c:pt idx="3">
                  <c:v>82679</c:v>
                </c:pt>
                <c:pt idx="4">
                  <c:v>30531</c:v>
                </c:pt>
                <c:pt idx="5">
                  <c:v>430238</c:v>
                </c:pt>
                <c:pt idx="6">
                  <c:v>50350</c:v>
                </c:pt>
                <c:pt idx="7">
                  <c:v>143969</c:v>
                </c:pt>
                <c:pt idx="8">
                  <c:v>270853</c:v>
                </c:pt>
                <c:pt idx="9">
                  <c:v>375896</c:v>
                </c:pt>
                <c:pt idx="10">
                  <c:v>320784</c:v>
                </c:pt>
                <c:pt idx="11">
                  <c:v>230822</c:v>
                </c:pt>
                <c:pt idx="12">
                  <c:v>304526</c:v>
                </c:pt>
                <c:pt idx="13">
                  <c:v>14827</c:v>
                </c:pt>
                <c:pt idx="14">
                  <c:v>478579</c:v>
                </c:pt>
                <c:pt idx="15">
                  <c:v>464542</c:v>
                </c:pt>
                <c:pt idx="16">
                  <c:v>472728</c:v>
                </c:pt>
                <c:pt idx="17">
                  <c:v>336818</c:v>
                </c:pt>
                <c:pt idx="18">
                  <c:v>214185</c:v>
                </c:pt>
                <c:pt idx="19">
                  <c:v>256362</c:v>
                </c:pt>
                <c:pt idx="20">
                  <c:v>503378</c:v>
                </c:pt>
                <c:pt idx="21">
                  <c:v>44721</c:v>
                </c:pt>
                <c:pt idx="22">
                  <c:v>507381</c:v>
                </c:pt>
                <c:pt idx="23">
                  <c:v>73997</c:v>
                </c:pt>
                <c:pt idx="24">
                  <c:v>288151</c:v>
                </c:pt>
                <c:pt idx="25">
                  <c:v>248436</c:v>
                </c:pt>
                <c:pt idx="26">
                  <c:v>175098</c:v>
                </c:pt>
                <c:pt idx="27">
                  <c:v>109217</c:v>
                </c:pt>
                <c:pt idx="28">
                  <c:v>45708</c:v>
                </c:pt>
                <c:pt idx="29">
                  <c:v>20845</c:v>
                </c:pt>
                <c:pt idx="30">
                  <c:v>50115</c:v>
                </c:pt>
                <c:pt idx="31">
                  <c:v>406778</c:v>
                </c:pt>
                <c:pt idx="32">
                  <c:v>204208</c:v>
                </c:pt>
                <c:pt idx="33">
                  <c:v>143660</c:v>
                </c:pt>
                <c:pt idx="34">
                  <c:v>154109</c:v>
                </c:pt>
                <c:pt idx="35">
                  <c:v>420795</c:v>
                </c:pt>
                <c:pt idx="36">
                  <c:v>201968</c:v>
                </c:pt>
                <c:pt idx="37">
                  <c:v>396322</c:v>
                </c:pt>
                <c:pt idx="38">
                  <c:v>205267</c:v>
                </c:pt>
                <c:pt idx="39">
                  <c:v>315914</c:v>
                </c:pt>
                <c:pt idx="40">
                  <c:v>331093</c:v>
                </c:pt>
                <c:pt idx="41">
                  <c:v>400445</c:v>
                </c:pt>
                <c:pt idx="42">
                  <c:v>405823</c:v>
                </c:pt>
                <c:pt idx="43">
                  <c:v>292417</c:v>
                </c:pt>
                <c:pt idx="44">
                  <c:v>316209</c:v>
                </c:pt>
                <c:pt idx="45">
                  <c:v>111215</c:v>
                </c:pt>
                <c:pt idx="46">
                  <c:v>320661</c:v>
                </c:pt>
                <c:pt idx="47">
                  <c:v>94467</c:v>
                </c:pt>
                <c:pt idx="48">
                  <c:v>137913</c:v>
                </c:pt>
                <c:pt idx="49">
                  <c:v>141391</c:v>
                </c:pt>
                <c:pt idx="50">
                  <c:v>183644</c:v>
                </c:pt>
                <c:pt idx="51">
                  <c:v>113605</c:v>
                </c:pt>
                <c:pt idx="52">
                  <c:v>250503</c:v>
                </c:pt>
                <c:pt idx="53">
                  <c:v>156428</c:v>
                </c:pt>
                <c:pt idx="54">
                  <c:v>295762</c:v>
                </c:pt>
                <c:pt idx="55">
                  <c:v>346171</c:v>
                </c:pt>
                <c:pt idx="56">
                  <c:v>484134</c:v>
                </c:pt>
                <c:pt idx="57">
                  <c:v>477036</c:v>
                </c:pt>
                <c:pt idx="58">
                  <c:v>432378</c:v>
                </c:pt>
                <c:pt idx="59">
                  <c:v>224476</c:v>
                </c:pt>
                <c:pt idx="60">
                  <c:v>266969</c:v>
                </c:pt>
                <c:pt idx="61">
                  <c:v>500515</c:v>
                </c:pt>
                <c:pt idx="62">
                  <c:v>501970</c:v>
                </c:pt>
                <c:pt idx="63">
                  <c:v>158839</c:v>
                </c:pt>
                <c:pt idx="64">
                  <c:v>397992</c:v>
                </c:pt>
                <c:pt idx="65">
                  <c:v>130315</c:v>
                </c:pt>
                <c:pt idx="66">
                  <c:v>270925</c:v>
                </c:pt>
                <c:pt idx="67">
                  <c:v>104633</c:v>
                </c:pt>
                <c:pt idx="68">
                  <c:v>510405</c:v>
                </c:pt>
                <c:pt idx="69">
                  <c:v>66087</c:v>
                </c:pt>
                <c:pt idx="70">
                  <c:v>311433</c:v>
                </c:pt>
                <c:pt idx="71">
                  <c:v>396623</c:v>
                </c:pt>
                <c:pt idx="72">
                  <c:v>236424</c:v>
                </c:pt>
                <c:pt idx="73">
                  <c:v>115480</c:v>
                </c:pt>
                <c:pt idx="74">
                  <c:v>51031</c:v>
                </c:pt>
                <c:pt idx="75">
                  <c:v>361060</c:v>
                </c:pt>
                <c:pt idx="76">
                  <c:v>68891</c:v>
                </c:pt>
                <c:pt idx="77">
                  <c:v>260578</c:v>
                </c:pt>
                <c:pt idx="78">
                  <c:v>175104</c:v>
                </c:pt>
                <c:pt idx="79">
                  <c:v>277160</c:v>
                </c:pt>
                <c:pt idx="80">
                  <c:v>540886</c:v>
                </c:pt>
                <c:pt idx="81">
                  <c:v>459008</c:v>
                </c:pt>
                <c:pt idx="82">
                  <c:v>73115</c:v>
                </c:pt>
                <c:pt idx="83">
                  <c:v>76168</c:v>
                </c:pt>
                <c:pt idx="84">
                  <c:v>5552</c:v>
                </c:pt>
                <c:pt idx="85">
                  <c:v>155087</c:v>
                </c:pt>
                <c:pt idx="86">
                  <c:v>208892</c:v>
                </c:pt>
                <c:pt idx="87">
                  <c:v>128949</c:v>
                </c:pt>
                <c:pt idx="88">
                  <c:v>509077</c:v>
                </c:pt>
                <c:pt idx="89">
                  <c:v>347967</c:v>
                </c:pt>
                <c:pt idx="90">
                  <c:v>424238</c:v>
                </c:pt>
                <c:pt idx="91">
                  <c:v>68443</c:v>
                </c:pt>
                <c:pt idx="92">
                  <c:v>305260</c:v>
                </c:pt>
                <c:pt idx="93">
                  <c:v>355203</c:v>
                </c:pt>
                <c:pt idx="94">
                  <c:v>419530</c:v>
                </c:pt>
                <c:pt idx="95">
                  <c:v>334792</c:v>
                </c:pt>
                <c:pt idx="96">
                  <c:v>519588</c:v>
                </c:pt>
                <c:pt idx="97">
                  <c:v>444548</c:v>
                </c:pt>
                <c:pt idx="98">
                  <c:v>326719</c:v>
                </c:pt>
                <c:pt idx="99">
                  <c:v>247883</c:v>
                </c:pt>
                <c:pt idx="100">
                  <c:v>281816</c:v>
                </c:pt>
                <c:pt idx="101">
                  <c:v>365507</c:v>
                </c:pt>
                <c:pt idx="102">
                  <c:v>106512</c:v>
                </c:pt>
                <c:pt idx="103">
                  <c:v>432794</c:v>
                </c:pt>
                <c:pt idx="104">
                  <c:v>306778</c:v>
                </c:pt>
                <c:pt idx="105">
                  <c:v>107604</c:v>
                </c:pt>
                <c:pt idx="106">
                  <c:v>294089</c:v>
                </c:pt>
                <c:pt idx="107">
                  <c:v>422503</c:v>
                </c:pt>
                <c:pt idx="108">
                  <c:v>341491</c:v>
                </c:pt>
                <c:pt idx="109">
                  <c:v>416417</c:v>
                </c:pt>
                <c:pt idx="110">
                  <c:v>468344</c:v>
                </c:pt>
                <c:pt idx="111">
                  <c:v>449356</c:v>
                </c:pt>
                <c:pt idx="112">
                  <c:v>560092</c:v>
                </c:pt>
                <c:pt idx="113">
                  <c:v>535893</c:v>
                </c:pt>
                <c:pt idx="114">
                  <c:v>312037</c:v>
                </c:pt>
                <c:pt idx="115">
                  <c:v>393031</c:v>
                </c:pt>
                <c:pt idx="116">
                  <c:v>459483</c:v>
                </c:pt>
                <c:pt idx="117">
                  <c:v>521721</c:v>
                </c:pt>
                <c:pt idx="118">
                  <c:v>339726</c:v>
                </c:pt>
                <c:pt idx="119">
                  <c:v>175150</c:v>
                </c:pt>
                <c:pt idx="120">
                  <c:v>479071</c:v>
                </c:pt>
                <c:pt idx="121">
                  <c:v>372324</c:v>
                </c:pt>
                <c:pt idx="122">
                  <c:v>250786</c:v>
                </c:pt>
                <c:pt idx="123">
                  <c:v>524032</c:v>
                </c:pt>
                <c:pt idx="124">
                  <c:v>119540</c:v>
                </c:pt>
                <c:pt idx="125">
                  <c:v>492362</c:v>
                </c:pt>
                <c:pt idx="126">
                  <c:v>261499</c:v>
                </c:pt>
                <c:pt idx="127">
                  <c:v>318227</c:v>
                </c:pt>
                <c:pt idx="128">
                  <c:v>543500</c:v>
                </c:pt>
                <c:pt idx="129">
                  <c:v>162261</c:v>
                </c:pt>
                <c:pt idx="130">
                  <c:v>524660</c:v>
                </c:pt>
                <c:pt idx="131">
                  <c:v>346718</c:v>
                </c:pt>
                <c:pt idx="132">
                  <c:v>415397</c:v>
                </c:pt>
                <c:pt idx="133">
                  <c:v>423297</c:v>
                </c:pt>
                <c:pt idx="134">
                  <c:v>112638</c:v>
                </c:pt>
                <c:pt idx="135">
                  <c:v>487543</c:v>
                </c:pt>
                <c:pt idx="136">
                  <c:v>432368</c:v>
                </c:pt>
                <c:pt idx="137">
                  <c:v>480462</c:v>
                </c:pt>
                <c:pt idx="138">
                  <c:v>393870</c:v>
                </c:pt>
                <c:pt idx="139">
                  <c:v>414863</c:v>
                </c:pt>
                <c:pt idx="140">
                  <c:v>466878</c:v>
                </c:pt>
                <c:pt idx="141">
                  <c:v>320846</c:v>
                </c:pt>
                <c:pt idx="142">
                  <c:v>484345</c:v>
                </c:pt>
                <c:pt idx="143">
                  <c:v>296852</c:v>
                </c:pt>
                <c:pt idx="144">
                  <c:v>452374</c:v>
                </c:pt>
                <c:pt idx="145">
                  <c:v>538103</c:v>
                </c:pt>
                <c:pt idx="146">
                  <c:v>311762</c:v>
                </c:pt>
                <c:pt idx="147">
                  <c:v>251386</c:v>
                </c:pt>
                <c:pt idx="148">
                  <c:v>236555</c:v>
                </c:pt>
                <c:pt idx="149">
                  <c:v>209710</c:v>
                </c:pt>
                <c:pt idx="150">
                  <c:v>490271</c:v>
                </c:pt>
                <c:pt idx="151">
                  <c:v>476634</c:v>
                </c:pt>
                <c:pt idx="152">
                  <c:v>175301</c:v>
                </c:pt>
                <c:pt idx="153">
                  <c:v>229508</c:v>
                </c:pt>
                <c:pt idx="154">
                  <c:v>518899</c:v>
                </c:pt>
                <c:pt idx="155">
                  <c:v>185518</c:v>
                </c:pt>
                <c:pt idx="156">
                  <c:v>365810</c:v>
                </c:pt>
                <c:pt idx="157">
                  <c:v>103489</c:v>
                </c:pt>
                <c:pt idx="158">
                  <c:v>311557</c:v>
                </c:pt>
                <c:pt idx="159">
                  <c:v>281504</c:v>
                </c:pt>
                <c:pt idx="160">
                  <c:v>184904</c:v>
                </c:pt>
                <c:pt idx="161">
                  <c:v>183764</c:v>
                </c:pt>
                <c:pt idx="162">
                  <c:v>444316</c:v>
                </c:pt>
                <c:pt idx="163">
                  <c:v>274801</c:v>
                </c:pt>
                <c:pt idx="164">
                  <c:v>773931</c:v>
                </c:pt>
                <c:pt idx="165">
                  <c:v>595285</c:v>
                </c:pt>
                <c:pt idx="166">
                  <c:v>247444</c:v>
                </c:pt>
                <c:pt idx="167">
                  <c:v>203261</c:v>
                </c:pt>
                <c:pt idx="168">
                  <c:v>599137</c:v>
                </c:pt>
                <c:pt idx="169">
                  <c:v>505522</c:v>
                </c:pt>
                <c:pt idx="170">
                  <c:v>544405</c:v>
                </c:pt>
                <c:pt idx="171">
                  <c:v>285768</c:v>
                </c:pt>
                <c:pt idx="172">
                  <c:v>310300</c:v>
                </c:pt>
                <c:pt idx="173">
                  <c:v>286750</c:v>
                </c:pt>
                <c:pt idx="174">
                  <c:v>409856</c:v>
                </c:pt>
                <c:pt idx="175">
                  <c:v>525842</c:v>
                </c:pt>
                <c:pt idx="176">
                  <c:v>182871</c:v>
                </c:pt>
                <c:pt idx="177">
                  <c:v>533756</c:v>
                </c:pt>
                <c:pt idx="178">
                  <c:v>272294</c:v>
                </c:pt>
                <c:pt idx="179">
                  <c:v>435186</c:v>
                </c:pt>
                <c:pt idx="180">
                  <c:v>335120</c:v>
                </c:pt>
                <c:pt idx="181">
                  <c:v>551378</c:v>
                </c:pt>
                <c:pt idx="182">
                  <c:v>336517</c:v>
                </c:pt>
                <c:pt idx="183">
                  <c:v>362914</c:v>
                </c:pt>
                <c:pt idx="184">
                  <c:v>224821</c:v>
                </c:pt>
                <c:pt idx="185">
                  <c:v>305488</c:v>
                </c:pt>
                <c:pt idx="186">
                  <c:v>480675</c:v>
                </c:pt>
                <c:pt idx="187">
                  <c:v>407886</c:v>
                </c:pt>
                <c:pt idx="188">
                  <c:v>673840</c:v>
                </c:pt>
                <c:pt idx="189">
                  <c:v>134538</c:v>
                </c:pt>
                <c:pt idx="190">
                  <c:v>149582</c:v>
                </c:pt>
                <c:pt idx="191">
                  <c:v>235179</c:v>
                </c:pt>
                <c:pt idx="192">
                  <c:v>472583</c:v>
                </c:pt>
                <c:pt idx="193">
                  <c:v>455650</c:v>
                </c:pt>
                <c:pt idx="194">
                  <c:v>259011</c:v>
                </c:pt>
                <c:pt idx="195">
                  <c:v>191741</c:v>
                </c:pt>
                <c:pt idx="196">
                  <c:v>434503</c:v>
                </c:pt>
                <c:pt idx="197">
                  <c:v>327132</c:v>
                </c:pt>
                <c:pt idx="198">
                  <c:v>590687</c:v>
                </c:pt>
                <c:pt idx="199">
                  <c:v>152234</c:v>
                </c:pt>
                <c:pt idx="200">
                  <c:v>387518</c:v>
                </c:pt>
                <c:pt idx="201">
                  <c:v>589994</c:v>
                </c:pt>
                <c:pt idx="202">
                  <c:v>248645</c:v>
                </c:pt>
                <c:pt idx="203">
                  <c:v>146185</c:v>
                </c:pt>
                <c:pt idx="204">
                  <c:v>73252</c:v>
                </c:pt>
                <c:pt idx="205">
                  <c:v>377575</c:v>
                </c:pt>
                <c:pt idx="206">
                  <c:v>573584</c:v>
                </c:pt>
                <c:pt idx="207">
                  <c:v>274519</c:v>
                </c:pt>
                <c:pt idx="208">
                  <c:v>618266</c:v>
                </c:pt>
                <c:pt idx="209">
                  <c:v>593096</c:v>
                </c:pt>
                <c:pt idx="210">
                  <c:v>551608</c:v>
                </c:pt>
                <c:pt idx="211">
                  <c:v>262030</c:v>
                </c:pt>
                <c:pt idx="212">
                  <c:v>807732</c:v>
                </c:pt>
                <c:pt idx="213">
                  <c:v>561512</c:v>
                </c:pt>
                <c:pt idx="214">
                  <c:v>411194</c:v>
                </c:pt>
                <c:pt idx="215">
                  <c:v>222606</c:v>
                </c:pt>
                <c:pt idx="216">
                  <c:v>172507</c:v>
                </c:pt>
                <c:pt idx="217">
                  <c:v>336553</c:v>
                </c:pt>
                <c:pt idx="218">
                  <c:v>280722</c:v>
                </c:pt>
                <c:pt idx="219">
                  <c:v>541499</c:v>
                </c:pt>
                <c:pt idx="220">
                  <c:v>352291</c:v>
                </c:pt>
                <c:pt idx="221">
                  <c:v>546132</c:v>
                </c:pt>
                <c:pt idx="222">
                  <c:v>605745</c:v>
                </c:pt>
                <c:pt idx="223">
                  <c:v>224914</c:v>
                </c:pt>
                <c:pt idx="224">
                  <c:v>613965</c:v>
                </c:pt>
                <c:pt idx="225">
                  <c:v>345724</c:v>
                </c:pt>
                <c:pt idx="226">
                  <c:v>624399</c:v>
                </c:pt>
                <c:pt idx="227">
                  <c:v>356531</c:v>
                </c:pt>
                <c:pt idx="228">
                  <c:v>229251</c:v>
                </c:pt>
                <c:pt idx="229">
                  <c:v>254684</c:v>
                </c:pt>
                <c:pt idx="230">
                  <c:v>327466</c:v>
                </c:pt>
                <c:pt idx="231">
                  <c:v>502579</c:v>
                </c:pt>
                <c:pt idx="232">
                  <c:v>602946</c:v>
                </c:pt>
                <c:pt idx="233">
                  <c:v>307616</c:v>
                </c:pt>
                <c:pt idx="234">
                  <c:v>190924</c:v>
                </c:pt>
                <c:pt idx="235">
                  <c:v>353841</c:v>
                </c:pt>
                <c:pt idx="236">
                  <c:v>489478</c:v>
                </c:pt>
                <c:pt idx="237">
                  <c:v>450525</c:v>
                </c:pt>
                <c:pt idx="238">
                  <c:v>493787</c:v>
                </c:pt>
                <c:pt idx="239">
                  <c:v>531076</c:v>
                </c:pt>
                <c:pt idx="240">
                  <c:v>222774</c:v>
                </c:pt>
                <c:pt idx="241">
                  <c:v>393402</c:v>
                </c:pt>
                <c:pt idx="242">
                  <c:v>279511</c:v>
                </c:pt>
                <c:pt idx="243">
                  <c:v>639457</c:v>
                </c:pt>
                <c:pt idx="244">
                  <c:v>207125</c:v>
                </c:pt>
                <c:pt idx="245">
                  <c:v>516834</c:v>
                </c:pt>
                <c:pt idx="246">
                  <c:v>343692</c:v>
                </c:pt>
                <c:pt idx="247">
                  <c:v>548785</c:v>
                </c:pt>
                <c:pt idx="248">
                  <c:v>350783</c:v>
                </c:pt>
                <c:pt idx="249">
                  <c:v>595458</c:v>
                </c:pt>
                <c:pt idx="250">
                  <c:v>438842</c:v>
                </c:pt>
                <c:pt idx="251">
                  <c:v>381308</c:v>
                </c:pt>
                <c:pt idx="252">
                  <c:v>401431</c:v>
                </c:pt>
                <c:pt idx="253">
                  <c:v>199432</c:v>
                </c:pt>
                <c:pt idx="254">
                  <c:v>232865</c:v>
                </c:pt>
                <c:pt idx="255">
                  <c:v>271655</c:v>
                </c:pt>
                <c:pt idx="256">
                  <c:v>650380</c:v>
                </c:pt>
                <c:pt idx="257">
                  <c:v>216733</c:v>
                </c:pt>
                <c:pt idx="258">
                  <c:v>501169</c:v>
                </c:pt>
                <c:pt idx="259">
                  <c:v>477493</c:v>
                </c:pt>
                <c:pt idx="260">
                  <c:v>712983</c:v>
                </c:pt>
                <c:pt idx="261">
                  <c:v>621905</c:v>
                </c:pt>
                <c:pt idx="262">
                  <c:v>534507</c:v>
                </c:pt>
                <c:pt idx="263">
                  <c:v>584204</c:v>
                </c:pt>
                <c:pt idx="264">
                  <c:v>370621</c:v>
                </c:pt>
                <c:pt idx="265">
                  <c:v>600666</c:v>
                </c:pt>
                <c:pt idx="266">
                  <c:v>338281</c:v>
                </c:pt>
                <c:pt idx="267">
                  <c:v>595509</c:v>
                </c:pt>
                <c:pt idx="268">
                  <c:v>593935</c:v>
                </c:pt>
                <c:pt idx="269">
                  <c:v>625776</c:v>
                </c:pt>
                <c:pt idx="270">
                  <c:v>224185</c:v>
                </c:pt>
                <c:pt idx="271">
                  <c:v>363800</c:v>
                </c:pt>
                <c:pt idx="272">
                  <c:v>576090</c:v>
                </c:pt>
                <c:pt idx="273">
                  <c:v>202377</c:v>
                </c:pt>
                <c:pt idx="274">
                  <c:v>244354</c:v>
                </c:pt>
                <c:pt idx="275">
                  <c:v>494896</c:v>
                </c:pt>
                <c:pt idx="276">
                  <c:v>347293</c:v>
                </c:pt>
                <c:pt idx="277">
                  <c:v>407468</c:v>
                </c:pt>
                <c:pt idx="278">
                  <c:v>177028</c:v>
                </c:pt>
                <c:pt idx="279">
                  <c:v>511401</c:v>
                </c:pt>
                <c:pt idx="280">
                  <c:v>508603</c:v>
                </c:pt>
                <c:pt idx="281">
                  <c:v>393115</c:v>
                </c:pt>
                <c:pt idx="282">
                  <c:v>532455</c:v>
                </c:pt>
                <c:pt idx="283">
                  <c:v>618859</c:v>
                </c:pt>
                <c:pt idx="284">
                  <c:v>981595</c:v>
                </c:pt>
                <c:pt idx="285">
                  <c:v>601150</c:v>
                </c:pt>
                <c:pt idx="286">
                  <c:v>570875</c:v>
                </c:pt>
                <c:pt idx="287">
                  <c:v>634874</c:v>
                </c:pt>
                <c:pt idx="288">
                  <c:v>315247</c:v>
                </c:pt>
                <c:pt idx="289">
                  <c:v>220451</c:v>
                </c:pt>
                <c:pt idx="290">
                  <c:v>374623</c:v>
                </c:pt>
                <c:pt idx="291">
                  <c:v>641838</c:v>
                </c:pt>
                <c:pt idx="292">
                  <c:v>450034</c:v>
                </c:pt>
                <c:pt idx="293">
                  <c:v>430776</c:v>
                </c:pt>
                <c:pt idx="294">
                  <c:v>606797</c:v>
                </c:pt>
                <c:pt idx="295">
                  <c:v>561316</c:v>
                </c:pt>
                <c:pt idx="296">
                  <c:v>256762</c:v>
                </c:pt>
                <c:pt idx="297">
                  <c:v>560083</c:v>
                </c:pt>
                <c:pt idx="298">
                  <c:v>628160</c:v>
                </c:pt>
                <c:pt idx="299">
                  <c:v>505597</c:v>
                </c:pt>
                <c:pt idx="300">
                  <c:v>468742</c:v>
                </c:pt>
                <c:pt idx="301">
                  <c:v>393085</c:v>
                </c:pt>
                <c:pt idx="302">
                  <c:v>576717</c:v>
                </c:pt>
                <c:pt idx="303">
                  <c:v>387428</c:v>
                </c:pt>
                <c:pt idx="304">
                  <c:v>596177</c:v>
                </c:pt>
                <c:pt idx="305">
                  <c:v>254171</c:v>
                </c:pt>
                <c:pt idx="306">
                  <c:v>453720</c:v>
                </c:pt>
                <c:pt idx="307">
                  <c:v>396892</c:v>
                </c:pt>
                <c:pt idx="308">
                  <c:v>521334</c:v>
                </c:pt>
                <c:pt idx="309">
                  <c:v>451052</c:v>
                </c:pt>
                <c:pt idx="310">
                  <c:v>685391</c:v>
                </c:pt>
                <c:pt idx="311">
                  <c:v>419982</c:v>
                </c:pt>
                <c:pt idx="312">
                  <c:v>207910</c:v>
                </c:pt>
                <c:pt idx="313">
                  <c:v>443652</c:v>
                </c:pt>
                <c:pt idx="314">
                  <c:v>469510</c:v>
                </c:pt>
                <c:pt idx="315">
                  <c:v>688573</c:v>
                </c:pt>
                <c:pt idx="316">
                  <c:v>391197</c:v>
                </c:pt>
                <c:pt idx="317">
                  <c:v>381814</c:v>
                </c:pt>
                <c:pt idx="318">
                  <c:v>208837</c:v>
                </c:pt>
                <c:pt idx="319">
                  <c:v>287921</c:v>
                </c:pt>
                <c:pt idx="320">
                  <c:v>372253</c:v>
                </c:pt>
                <c:pt idx="321">
                  <c:v>311673</c:v>
                </c:pt>
                <c:pt idx="322">
                  <c:v>531479</c:v>
                </c:pt>
                <c:pt idx="323">
                  <c:v>508751</c:v>
                </c:pt>
                <c:pt idx="324">
                  <c:v>438839</c:v>
                </c:pt>
                <c:pt idx="325">
                  <c:v>360252</c:v>
                </c:pt>
                <c:pt idx="326">
                  <c:v>659865</c:v>
                </c:pt>
                <c:pt idx="327">
                  <c:v>299852</c:v>
                </c:pt>
                <c:pt idx="328">
                  <c:v>325927</c:v>
                </c:pt>
                <c:pt idx="329">
                  <c:v>680567</c:v>
                </c:pt>
                <c:pt idx="330">
                  <c:v>486141</c:v>
                </c:pt>
                <c:pt idx="331">
                  <c:v>481119</c:v>
                </c:pt>
                <c:pt idx="332">
                  <c:v>807562</c:v>
                </c:pt>
                <c:pt idx="333">
                  <c:v>503290</c:v>
                </c:pt>
                <c:pt idx="334">
                  <c:v>590469</c:v>
                </c:pt>
                <c:pt idx="335">
                  <c:v>358116</c:v>
                </c:pt>
                <c:pt idx="336">
                  <c:v>517798</c:v>
                </c:pt>
                <c:pt idx="337">
                  <c:v>659745</c:v>
                </c:pt>
                <c:pt idx="338">
                  <c:v>462692</c:v>
                </c:pt>
                <c:pt idx="339">
                  <c:v>472176</c:v>
                </c:pt>
                <c:pt idx="340">
                  <c:v>631889</c:v>
                </c:pt>
                <c:pt idx="341">
                  <c:v>435736</c:v>
                </c:pt>
                <c:pt idx="342">
                  <c:v>248240</c:v>
                </c:pt>
                <c:pt idx="343">
                  <c:v>509727</c:v>
                </c:pt>
                <c:pt idx="344">
                  <c:v>646433</c:v>
                </c:pt>
                <c:pt idx="345">
                  <c:v>283697</c:v>
                </c:pt>
                <c:pt idx="346">
                  <c:v>375696</c:v>
                </c:pt>
                <c:pt idx="347">
                  <c:v>223011</c:v>
                </c:pt>
                <c:pt idx="348">
                  <c:v>625788</c:v>
                </c:pt>
                <c:pt idx="349">
                  <c:v>293727</c:v>
                </c:pt>
                <c:pt idx="350">
                  <c:v>539951</c:v>
                </c:pt>
                <c:pt idx="351">
                  <c:v>563858</c:v>
                </c:pt>
                <c:pt idx="352">
                  <c:v>685772</c:v>
                </c:pt>
                <c:pt idx="353">
                  <c:v>364498</c:v>
                </c:pt>
                <c:pt idx="354">
                  <c:v>598486</c:v>
                </c:pt>
                <c:pt idx="355">
                  <c:v>293359</c:v>
                </c:pt>
                <c:pt idx="356">
                  <c:v>491058</c:v>
                </c:pt>
                <c:pt idx="357">
                  <c:v>279040</c:v>
                </c:pt>
                <c:pt idx="358">
                  <c:v>531219</c:v>
                </c:pt>
                <c:pt idx="359">
                  <c:v>363836</c:v>
                </c:pt>
                <c:pt idx="360">
                  <c:v>572446</c:v>
                </c:pt>
                <c:pt idx="361">
                  <c:v>290785</c:v>
                </c:pt>
                <c:pt idx="362">
                  <c:v>537094</c:v>
                </c:pt>
                <c:pt idx="363">
                  <c:v>286751</c:v>
                </c:pt>
                <c:pt idx="364">
                  <c:v>397135</c:v>
                </c:pt>
                <c:pt idx="365">
                  <c:v>538011</c:v>
                </c:pt>
                <c:pt idx="366">
                  <c:v>486270</c:v>
                </c:pt>
                <c:pt idx="367">
                  <c:v>695786</c:v>
                </c:pt>
                <c:pt idx="368">
                  <c:v>199851</c:v>
                </c:pt>
                <c:pt idx="369">
                  <c:v>309289</c:v>
                </c:pt>
                <c:pt idx="370">
                  <c:v>291775</c:v>
                </c:pt>
                <c:pt idx="371">
                  <c:v>336145</c:v>
                </c:pt>
                <c:pt idx="372">
                  <c:v>378167</c:v>
                </c:pt>
                <c:pt idx="373">
                  <c:v>255949</c:v>
                </c:pt>
                <c:pt idx="374">
                  <c:v>533879</c:v>
                </c:pt>
                <c:pt idx="375">
                  <c:v>566719</c:v>
                </c:pt>
                <c:pt idx="376">
                  <c:v>1053889</c:v>
                </c:pt>
                <c:pt idx="377">
                  <c:v>353054</c:v>
                </c:pt>
                <c:pt idx="378">
                  <c:v>327015</c:v>
                </c:pt>
                <c:pt idx="379">
                  <c:v>495345</c:v>
                </c:pt>
                <c:pt idx="380">
                  <c:v>535119</c:v>
                </c:pt>
                <c:pt idx="381">
                  <c:v>383883</c:v>
                </c:pt>
                <c:pt idx="382">
                  <c:v>565549</c:v>
                </c:pt>
                <c:pt idx="383">
                  <c:v>467163</c:v>
                </c:pt>
                <c:pt idx="384">
                  <c:v>422024</c:v>
                </c:pt>
                <c:pt idx="385">
                  <c:v>381072</c:v>
                </c:pt>
                <c:pt idx="386">
                  <c:v>603901</c:v>
                </c:pt>
                <c:pt idx="387">
                  <c:v>713141</c:v>
                </c:pt>
                <c:pt idx="388">
                  <c:v>533575</c:v>
                </c:pt>
                <c:pt idx="389">
                  <c:v>578116</c:v>
                </c:pt>
                <c:pt idx="390">
                  <c:v>577951</c:v>
                </c:pt>
                <c:pt idx="391">
                  <c:v>323873</c:v>
                </c:pt>
                <c:pt idx="392">
                  <c:v>348392</c:v>
                </c:pt>
                <c:pt idx="393">
                  <c:v>414151</c:v>
                </c:pt>
                <c:pt idx="394">
                  <c:v>421053</c:v>
                </c:pt>
                <c:pt idx="395">
                  <c:v>332081</c:v>
                </c:pt>
                <c:pt idx="396">
                  <c:v>706842</c:v>
                </c:pt>
                <c:pt idx="397">
                  <c:v>395491</c:v>
                </c:pt>
                <c:pt idx="398">
                  <c:v>539358</c:v>
                </c:pt>
                <c:pt idx="399">
                  <c:v>736688</c:v>
                </c:pt>
                <c:pt idx="400">
                  <c:v>872248</c:v>
                </c:pt>
                <c:pt idx="401">
                  <c:v>629686</c:v>
                </c:pt>
                <c:pt idx="402">
                  <c:v>373010</c:v>
                </c:pt>
                <c:pt idx="403">
                  <c:v>707860</c:v>
                </c:pt>
                <c:pt idx="404">
                  <c:v>367054</c:v>
                </c:pt>
                <c:pt idx="405">
                  <c:v>641161</c:v>
                </c:pt>
                <c:pt idx="406">
                  <c:v>443150</c:v>
                </c:pt>
                <c:pt idx="407">
                  <c:v>583201</c:v>
                </c:pt>
                <c:pt idx="408">
                  <c:v>536283</c:v>
                </c:pt>
                <c:pt idx="409">
                  <c:v>303825</c:v>
                </c:pt>
                <c:pt idx="410">
                  <c:v>602012</c:v>
                </c:pt>
                <c:pt idx="411">
                  <c:v>680637</c:v>
                </c:pt>
                <c:pt idx="412">
                  <c:v>369058</c:v>
                </c:pt>
                <c:pt idx="413">
                  <c:v>394319</c:v>
                </c:pt>
                <c:pt idx="414">
                  <c:v>405840</c:v>
                </c:pt>
                <c:pt idx="415">
                  <c:v>292800</c:v>
                </c:pt>
                <c:pt idx="416">
                  <c:v>718812</c:v>
                </c:pt>
                <c:pt idx="417">
                  <c:v>419308</c:v>
                </c:pt>
                <c:pt idx="418">
                  <c:v>531592</c:v>
                </c:pt>
                <c:pt idx="419">
                  <c:v>593547</c:v>
                </c:pt>
                <c:pt idx="420">
                  <c:v>629933</c:v>
                </c:pt>
                <c:pt idx="421">
                  <c:v>590829</c:v>
                </c:pt>
                <c:pt idx="422">
                  <c:v>522090</c:v>
                </c:pt>
                <c:pt idx="423">
                  <c:v>554101</c:v>
                </c:pt>
                <c:pt idx="424">
                  <c:v>329499</c:v>
                </c:pt>
                <c:pt idx="425">
                  <c:v>519322</c:v>
                </c:pt>
                <c:pt idx="426">
                  <c:v>269280</c:v>
                </c:pt>
                <c:pt idx="427">
                  <c:v>633572</c:v>
                </c:pt>
                <c:pt idx="428">
                  <c:v>429578</c:v>
                </c:pt>
                <c:pt idx="429">
                  <c:v>451215</c:v>
                </c:pt>
                <c:pt idx="430">
                  <c:v>568188</c:v>
                </c:pt>
                <c:pt idx="431">
                  <c:v>758922</c:v>
                </c:pt>
                <c:pt idx="432">
                  <c:v>395416</c:v>
                </c:pt>
                <c:pt idx="433">
                  <c:v>677745</c:v>
                </c:pt>
                <c:pt idx="434">
                  <c:v>310110</c:v>
                </c:pt>
                <c:pt idx="435">
                  <c:v>301269</c:v>
                </c:pt>
                <c:pt idx="436">
                  <c:v>319599</c:v>
                </c:pt>
                <c:pt idx="437">
                  <c:v>309974</c:v>
                </c:pt>
                <c:pt idx="438">
                  <c:v>719466</c:v>
                </c:pt>
                <c:pt idx="439">
                  <c:v>332468</c:v>
                </c:pt>
                <c:pt idx="440">
                  <c:v>646881</c:v>
                </c:pt>
                <c:pt idx="441">
                  <c:v>509529</c:v>
                </c:pt>
                <c:pt idx="442">
                  <c:v>714988</c:v>
                </c:pt>
                <c:pt idx="443">
                  <c:v>324457</c:v>
                </c:pt>
                <c:pt idx="444">
                  <c:v>423129</c:v>
                </c:pt>
                <c:pt idx="445">
                  <c:v>560037</c:v>
                </c:pt>
                <c:pt idx="446">
                  <c:v>761755</c:v>
                </c:pt>
                <c:pt idx="447">
                  <c:v>451754</c:v>
                </c:pt>
                <c:pt idx="448">
                  <c:v>307901</c:v>
                </c:pt>
                <c:pt idx="449">
                  <c:v>378209</c:v>
                </c:pt>
                <c:pt idx="450">
                  <c:v>400721</c:v>
                </c:pt>
                <c:pt idx="451">
                  <c:v>357613</c:v>
                </c:pt>
                <c:pt idx="452">
                  <c:v>482548</c:v>
                </c:pt>
                <c:pt idx="453">
                  <c:v>742416</c:v>
                </c:pt>
                <c:pt idx="454">
                  <c:v>517846</c:v>
                </c:pt>
                <c:pt idx="455">
                  <c:v>690624</c:v>
                </c:pt>
                <c:pt idx="456">
                  <c:v>281094</c:v>
                </c:pt>
                <c:pt idx="457">
                  <c:v>825001</c:v>
                </c:pt>
                <c:pt idx="458">
                  <c:v>330770</c:v>
                </c:pt>
                <c:pt idx="459">
                  <c:v>460597</c:v>
                </c:pt>
                <c:pt idx="460">
                  <c:v>644673</c:v>
                </c:pt>
                <c:pt idx="461">
                  <c:v>562058</c:v>
                </c:pt>
                <c:pt idx="462">
                  <c:v>517142</c:v>
                </c:pt>
                <c:pt idx="463">
                  <c:v>503263</c:v>
                </c:pt>
                <c:pt idx="464">
                  <c:v>503162</c:v>
                </c:pt>
                <c:pt idx="465">
                  <c:v>318630</c:v>
                </c:pt>
                <c:pt idx="466">
                  <c:v>705770</c:v>
                </c:pt>
                <c:pt idx="467">
                  <c:v>380846</c:v>
                </c:pt>
                <c:pt idx="468">
                  <c:v>623768</c:v>
                </c:pt>
                <c:pt idx="469">
                  <c:v>399971</c:v>
                </c:pt>
                <c:pt idx="470">
                  <c:v>615067</c:v>
                </c:pt>
                <c:pt idx="471">
                  <c:v>543160</c:v>
                </c:pt>
                <c:pt idx="472">
                  <c:v>595835</c:v>
                </c:pt>
                <c:pt idx="473">
                  <c:v>467613</c:v>
                </c:pt>
                <c:pt idx="474">
                  <c:v>388447</c:v>
                </c:pt>
                <c:pt idx="475">
                  <c:v>747302</c:v>
                </c:pt>
                <c:pt idx="476">
                  <c:v>369282</c:v>
                </c:pt>
                <c:pt idx="477">
                  <c:v>449920</c:v>
                </c:pt>
                <c:pt idx="478">
                  <c:v>777460</c:v>
                </c:pt>
                <c:pt idx="479">
                  <c:v>557346</c:v>
                </c:pt>
                <c:pt idx="480">
                  <c:v>566771</c:v>
                </c:pt>
                <c:pt idx="481">
                  <c:v>364513</c:v>
                </c:pt>
                <c:pt idx="482">
                  <c:v>668014</c:v>
                </c:pt>
                <c:pt idx="483">
                  <c:v>761419</c:v>
                </c:pt>
                <c:pt idx="484">
                  <c:v>695939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1-4934-84F0-02332F471D68}"/>
            </c:ext>
          </c:extLst>
        </c:ser>
        <c:ser>
          <c:idx val="1"/>
          <c:order val="1"/>
          <c:tx>
            <c:strRef>
              <c:f>'Order (fcst sht)'!$C$1</c:f>
              <c:strCache>
                <c:ptCount val="1"/>
                <c:pt idx="0">
                  <c:v>Forecast(Order Quantity)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'Order (fcst sht)'!$A$2:$A$608</c:f>
              <c:numCache>
                <c:formatCode>d\-mmm\-yy</c:formatCode>
                <c:ptCount val="607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</c:numCache>
            </c:numRef>
          </c:cat>
          <c:val>
            <c:numRef>
              <c:f>'Order (fcst sht)'!$C$2:$C$608</c:f>
              <c:numCache>
                <c:formatCode>General</c:formatCode>
                <c:ptCount val="607"/>
                <c:pt idx="484" formatCode="_-* #,##0_-;\-* #,##0_-;_-* &quot;-&quot;??_-;_-@_-">
                  <c:v>695939</c:v>
                </c:pt>
                <c:pt idx="485" formatCode="_-* #,##0_-;\-* #,##0_-;_-* &quot;-&quot;??_-;_-@_-">
                  <c:v>578671.50765376643</c:v>
                </c:pt>
                <c:pt idx="486" formatCode="_-* #,##0_-;\-* #,##0_-;_-* &quot;-&quot;??_-;_-@_-">
                  <c:v>579610.01525142952</c:v>
                </c:pt>
                <c:pt idx="487" formatCode="_-* #,##0_-;\-* #,##0_-;_-* &quot;-&quot;??_-;_-@_-">
                  <c:v>580548.52284908923</c:v>
                </c:pt>
                <c:pt idx="488" formatCode="_-* #,##0_-;\-* #,##0_-;_-* &quot;-&quot;??_-;_-@_-">
                  <c:v>581487.03044675232</c:v>
                </c:pt>
                <c:pt idx="489" formatCode="_-* #,##0_-;\-* #,##0_-;_-* &quot;-&quot;??_-;_-@_-">
                  <c:v>582425.53804441204</c:v>
                </c:pt>
                <c:pt idx="490" formatCode="_-* #,##0_-;\-* #,##0_-;_-* &quot;-&quot;??_-;_-@_-">
                  <c:v>583364.04564207513</c:v>
                </c:pt>
                <c:pt idx="491" formatCode="_-* #,##0_-;\-* #,##0_-;_-* &quot;-&quot;??_-;_-@_-">
                  <c:v>584302.55323973484</c:v>
                </c:pt>
                <c:pt idx="492" formatCode="_-* #,##0_-;\-* #,##0_-;_-* &quot;-&quot;??_-;_-@_-">
                  <c:v>585241.06083739793</c:v>
                </c:pt>
                <c:pt idx="493" formatCode="_-* #,##0_-;\-* #,##0_-;_-* &quot;-&quot;??_-;_-@_-">
                  <c:v>586179.56843505765</c:v>
                </c:pt>
                <c:pt idx="494" formatCode="_-* #,##0_-;\-* #,##0_-;_-* &quot;-&quot;??_-;_-@_-">
                  <c:v>587118.07603272074</c:v>
                </c:pt>
                <c:pt idx="495" formatCode="_-* #,##0_-;\-* #,##0_-;_-* &quot;-&quot;??_-;_-@_-">
                  <c:v>588056.58363038045</c:v>
                </c:pt>
                <c:pt idx="496" formatCode="_-* #,##0_-;\-* #,##0_-;_-* &quot;-&quot;??_-;_-@_-">
                  <c:v>588995.09122804354</c:v>
                </c:pt>
                <c:pt idx="497" formatCode="_-* #,##0_-;\-* #,##0_-;_-* &quot;-&quot;??_-;_-@_-">
                  <c:v>589933.59882570326</c:v>
                </c:pt>
                <c:pt idx="498" formatCode="_-* #,##0_-;\-* #,##0_-;_-* &quot;-&quot;??_-;_-@_-">
                  <c:v>590872.10642336623</c:v>
                </c:pt>
                <c:pt idx="499" formatCode="_-* #,##0_-;\-* #,##0_-;_-* &quot;-&quot;??_-;_-@_-">
                  <c:v>591810.61402102606</c:v>
                </c:pt>
                <c:pt idx="500" formatCode="_-* #,##0_-;\-* #,##0_-;_-* &quot;-&quot;??_-;_-@_-">
                  <c:v>592749.12161868904</c:v>
                </c:pt>
                <c:pt idx="501" formatCode="_-* #,##0_-;\-* #,##0_-;_-* &quot;-&quot;??_-;_-@_-">
                  <c:v>593687.62921634887</c:v>
                </c:pt>
                <c:pt idx="502" formatCode="_-* #,##0_-;\-* #,##0_-;_-* &quot;-&quot;??_-;_-@_-">
                  <c:v>594626.13681401184</c:v>
                </c:pt>
                <c:pt idx="503" formatCode="_-* #,##0_-;\-* #,##0_-;_-* &quot;-&quot;??_-;_-@_-">
                  <c:v>595564.64441167167</c:v>
                </c:pt>
                <c:pt idx="504" formatCode="_-* #,##0_-;\-* #,##0_-;_-* &quot;-&quot;??_-;_-@_-">
                  <c:v>596503.15200933465</c:v>
                </c:pt>
                <c:pt idx="505" formatCode="_-* #,##0_-;\-* #,##0_-;_-* &quot;-&quot;??_-;_-@_-">
                  <c:v>597441.65960699448</c:v>
                </c:pt>
                <c:pt idx="506" formatCode="_-* #,##0_-;\-* #,##0_-;_-* &quot;-&quot;??_-;_-@_-">
                  <c:v>598380.16720465745</c:v>
                </c:pt>
                <c:pt idx="507" formatCode="_-* #,##0_-;\-* #,##0_-;_-* &quot;-&quot;??_-;_-@_-">
                  <c:v>599318.67480231728</c:v>
                </c:pt>
                <c:pt idx="508" formatCode="_-* #,##0_-;\-* #,##0_-;_-* &quot;-&quot;??_-;_-@_-">
                  <c:v>600257.18239998026</c:v>
                </c:pt>
                <c:pt idx="509" formatCode="_-* #,##0_-;\-* #,##0_-;_-* &quot;-&quot;??_-;_-@_-">
                  <c:v>601195.68999764009</c:v>
                </c:pt>
                <c:pt idx="510" formatCode="_-* #,##0_-;\-* #,##0_-;_-* &quot;-&quot;??_-;_-@_-">
                  <c:v>602134.19759530306</c:v>
                </c:pt>
                <c:pt idx="511" formatCode="_-* #,##0_-;\-* #,##0_-;_-* &quot;-&quot;??_-;_-@_-">
                  <c:v>603072.70519296278</c:v>
                </c:pt>
                <c:pt idx="512" formatCode="_-* #,##0_-;\-* #,##0_-;_-* &quot;-&quot;??_-;_-@_-">
                  <c:v>604011.21279062587</c:v>
                </c:pt>
                <c:pt idx="513" formatCode="_-* #,##0_-;\-* #,##0_-;_-* &quot;-&quot;??_-;_-@_-">
                  <c:v>604949.72038828558</c:v>
                </c:pt>
                <c:pt idx="514" formatCode="_-* #,##0_-;\-* #,##0_-;_-* &quot;-&quot;??_-;_-@_-">
                  <c:v>605888.22798594867</c:v>
                </c:pt>
                <c:pt idx="515" formatCode="_-* #,##0_-;\-* #,##0_-;_-* &quot;-&quot;??_-;_-@_-">
                  <c:v>606826.73558360839</c:v>
                </c:pt>
                <c:pt idx="516" formatCode="_-* #,##0_-;\-* #,##0_-;_-* &quot;-&quot;??_-;_-@_-">
                  <c:v>607765.24318127148</c:v>
                </c:pt>
                <c:pt idx="517" formatCode="_-* #,##0_-;\-* #,##0_-;_-* &quot;-&quot;??_-;_-@_-">
                  <c:v>608703.75077893119</c:v>
                </c:pt>
                <c:pt idx="518" formatCode="_-* #,##0_-;\-* #,##0_-;_-* &quot;-&quot;??_-;_-@_-">
                  <c:v>609642.25837659428</c:v>
                </c:pt>
                <c:pt idx="519" formatCode="_-* #,##0_-;\-* #,##0_-;_-* &quot;-&quot;??_-;_-@_-">
                  <c:v>610580.765974254</c:v>
                </c:pt>
                <c:pt idx="520" formatCode="_-* #,##0_-;\-* #,##0_-;_-* &quot;-&quot;??_-;_-@_-">
                  <c:v>611519.27357191709</c:v>
                </c:pt>
                <c:pt idx="521" formatCode="_-* #,##0_-;\-* #,##0_-;_-* &quot;-&quot;??_-;_-@_-">
                  <c:v>612457.7811695768</c:v>
                </c:pt>
                <c:pt idx="522" formatCode="_-* #,##0_-;\-* #,##0_-;_-* &quot;-&quot;??_-;_-@_-">
                  <c:v>613396.28876723989</c:v>
                </c:pt>
                <c:pt idx="523" formatCode="_-* #,##0_-;\-* #,##0_-;_-* &quot;-&quot;??_-;_-@_-">
                  <c:v>614334.79636489961</c:v>
                </c:pt>
                <c:pt idx="524" formatCode="_-* #,##0_-;\-* #,##0_-;_-* &quot;-&quot;??_-;_-@_-">
                  <c:v>615273.30396256258</c:v>
                </c:pt>
                <c:pt idx="525" formatCode="_-* #,##0_-;\-* #,##0_-;_-* &quot;-&quot;??_-;_-@_-">
                  <c:v>616211.81156022241</c:v>
                </c:pt>
                <c:pt idx="526" formatCode="_-* #,##0_-;\-* #,##0_-;_-* &quot;-&quot;??_-;_-@_-">
                  <c:v>617150.31915788539</c:v>
                </c:pt>
                <c:pt idx="527" formatCode="_-* #,##0_-;\-* #,##0_-;_-* &quot;-&quot;??_-;_-@_-">
                  <c:v>618088.82675554522</c:v>
                </c:pt>
                <c:pt idx="528" formatCode="_-* #,##0_-;\-* #,##0_-;_-* &quot;-&quot;??_-;_-@_-">
                  <c:v>619027.33435320819</c:v>
                </c:pt>
                <c:pt idx="529" formatCode="_-* #,##0_-;\-* #,##0_-;_-* &quot;-&quot;??_-;_-@_-">
                  <c:v>619965.84195086802</c:v>
                </c:pt>
                <c:pt idx="530" formatCode="_-* #,##0_-;\-* #,##0_-;_-* &quot;-&quot;??_-;_-@_-">
                  <c:v>620904.349548531</c:v>
                </c:pt>
                <c:pt idx="531" formatCode="_-* #,##0_-;\-* #,##0_-;_-* &quot;-&quot;??_-;_-@_-">
                  <c:v>621842.85714619083</c:v>
                </c:pt>
                <c:pt idx="532" formatCode="_-* #,##0_-;\-* #,##0_-;_-* &quot;-&quot;??_-;_-@_-">
                  <c:v>622781.3647438538</c:v>
                </c:pt>
                <c:pt idx="533" formatCode="_-* #,##0_-;\-* #,##0_-;_-* &quot;-&quot;??_-;_-@_-">
                  <c:v>623719.87234151363</c:v>
                </c:pt>
                <c:pt idx="534" formatCode="_-* #,##0_-;\-* #,##0_-;_-* &quot;-&quot;??_-;_-@_-">
                  <c:v>624658.37993917661</c:v>
                </c:pt>
                <c:pt idx="535" formatCode="_-* #,##0_-;\-* #,##0_-;_-* &quot;-&quot;??_-;_-@_-">
                  <c:v>625596.88753683644</c:v>
                </c:pt>
                <c:pt idx="536" formatCode="_-* #,##0_-;\-* #,##0_-;_-* &quot;-&quot;??_-;_-@_-">
                  <c:v>626535.39513449941</c:v>
                </c:pt>
                <c:pt idx="537" formatCode="_-* #,##0_-;\-* #,##0_-;_-* &quot;-&quot;??_-;_-@_-">
                  <c:v>627473.90273215924</c:v>
                </c:pt>
                <c:pt idx="538" formatCode="_-* #,##0_-;\-* #,##0_-;_-* &quot;-&quot;??_-;_-@_-">
                  <c:v>628412.41032982222</c:v>
                </c:pt>
                <c:pt idx="539" formatCode="_-* #,##0_-;\-* #,##0_-;_-* &quot;-&quot;??_-;_-@_-">
                  <c:v>629350.91792748193</c:v>
                </c:pt>
                <c:pt idx="540" formatCode="_-* #,##0_-;\-* #,##0_-;_-* &quot;-&quot;??_-;_-@_-">
                  <c:v>630289.42552514502</c:v>
                </c:pt>
                <c:pt idx="541" formatCode="_-* #,##0_-;\-* #,##0_-;_-* &quot;-&quot;??_-;_-@_-">
                  <c:v>631227.93312280474</c:v>
                </c:pt>
                <c:pt idx="542" formatCode="_-* #,##0_-;\-* #,##0_-;_-* &quot;-&quot;??_-;_-@_-">
                  <c:v>632166.44072046783</c:v>
                </c:pt>
                <c:pt idx="543" formatCode="_-* #,##0_-;\-* #,##0_-;_-* &quot;-&quot;??_-;_-@_-">
                  <c:v>633104.94831812754</c:v>
                </c:pt>
                <c:pt idx="544" formatCode="_-* #,##0_-;\-* #,##0_-;_-* &quot;-&quot;??_-;_-@_-">
                  <c:v>634043.45591579063</c:v>
                </c:pt>
                <c:pt idx="545" formatCode="_-* #,##0_-;\-* #,##0_-;_-* &quot;-&quot;??_-;_-@_-">
                  <c:v>634981.96351345035</c:v>
                </c:pt>
                <c:pt idx="546" formatCode="_-* #,##0_-;\-* #,##0_-;_-* &quot;-&quot;??_-;_-@_-">
                  <c:v>635920.47111111344</c:v>
                </c:pt>
                <c:pt idx="547" formatCode="_-* #,##0_-;\-* #,##0_-;_-* &quot;-&quot;??_-;_-@_-">
                  <c:v>636858.97870877315</c:v>
                </c:pt>
                <c:pt idx="548" formatCode="_-* #,##0_-;\-* #,##0_-;_-* &quot;-&quot;??_-;_-@_-">
                  <c:v>637797.48630643624</c:v>
                </c:pt>
                <c:pt idx="549" formatCode="_-* #,##0_-;\-* #,##0_-;_-* &quot;-&quot;??_-;_-@_-">
                  <c:v>638735.99390409596</c:v>
                </c:pt>
                <c:pt idx="550" formatCode="_-* #,##0_-;\-* #,##0_-;_-* &quot;-&quot;??_-;_-@_-">
                  <c:v>639674.50150175905</c:v>
                </c:pt>
                <c:pt idx="551" formatCode="_-* #,##0_-;\-* #,##0_-;_-* &quot;-&quot;??_-;_-@_-">
                  <c:v>640613.00909941876</c:v>
                </c:pt>
                <c:pt idx="552" formatCode="_-* #,##0_-;\-* #,##0_-;_-* &quot;-&quot;??_-;_-@_-">
                  <c:v>641551.51669708185</c:v>
                </c:pt>
                <c:pt idx="553" formatCode="_-* #,##0_-;\-* #,##0_-;_-* &quot;-&quot;??_-;_-@_-">
                  <c:v>642490.02429474157</c:v>
                </c:pt>
                <c:pt idx="554" formatCode="_-* #,##0_-;\-* #,##0_-;_-* &quot;-&quot;??_-;_-@_-">
                  <c:v>643428.53189240454</c:v>
                </c:pt>
                <c:pt idx="555" formatCode="_-* #,##0_-;\-* #,##0_-;_-* &quot;-&quot;??_-;_-@_-">
                  <c:v>644367.03949006437</c:v>
                </c:pt>
                <c:pt idx="556" formatCode="_-* #,##0_-;\-* #,##0_-;_-* &quot;-&quot;??_-;_-@_-">
                  <c:v>645305.54708772735</c:v>
                </c:pt>
                <c:pt idx="557" formatCode="_-* #,##0_-;\-* #,##0_-;_-* &quot;-&quot;??_-;_-@_-">
                  <c:v>646244.05468538718</c:v>
                </c:pt>
                <c:pt idx="558" formatCode="_-* #,##0_-;\-* #,##0_-;_-* &quot;-&quot;??_-;_-@_-">
                  <c:v>647182.56228305015</c:v>
                </c:pt>
                <c:pt idx="559" formatCode="_-* #,##0_-;\-* #,##0_-;_-* &quot;-&quot;??_-;_-@_-">
                  <c:v>648121.06988070998</c:v>
                </c:pt>
                <c:pt idx="560" formatCode="_-* #,##0_-;\-* #,##0_-;_-* &quot;-&quot;??_-;_-@_-">
                  <c:v>649059.57747837296</c:v>
                </c:pt>
                <c:pt idx="561" formatCode="_-* #,##0_-;\-* #,##0_-;_-* &quot;-&quot;??_-;_-@_-">
                  <c:v>649998.08507603279</c:v>
                </c:pt>
                <c:pt idx="562" formatCode="_-* #,##0_-;\-* #,##0_-;_-* &quot;-&quot;??_-;_-@_-">
                  <c:v>650936.59267369576</c:v>
                </c:pt>
                <c:pt idx="563" formatCode="_-* #,##0_-;\-* #,##0_-;_-* &quot;-&quot;??_-;_-@_-">
                  <c:v>651875.10027135559</c:v>
                </c:pt>
                <c:pt idx="564" formatCode="_-* #,##0_-;\-* #,##0_-;_-* &quot;-&quot;??_-;_-@_-">
                  <c:v>652813.60786901857</c:v>
                </c:pt>
                <c:pt idx="565" formatCode="_-* #,##0_-;\-* #,##0_-;_-* &quot;-&quot;??_-;_-@_-">
                  <c:v>653752.1154666784</c:v>
                </c:pt>
                <c:pt idx="566" formatCode="_-* #,##0_-;\-* #,##0_-;_-* &quot;-&quot;??_-;_-@_-">
                  <c:v>654690.62306434137</c:v>
                </c:pt>
                <c:pt idx="567" formatCode="_-* #,##0_-;\-* #,##0_-;_-* &quot;-&quot;??_-;_-@_-">
                  <c:v>655629.13066200109</c:v>
                </c:pt>
                <c:pt idx="568" formatCode="_-* #,##0_-;\-* #,##0_-;_-* &quot;-&quot;??_-;_-@_-">
                  <c:v>656567.63825966418</c:v>
                </c:pt>
                <c:pt idx="569" formatCode="_-* #,##0_-;\-* #,##0_-;_-* &quot;-&quot;??_-;_-@_-">
                  <c:v>657506.14585732389</c:v>
                </c:pt>
                <c:pt idx="570" formatCode="_-* #,##0_-;\-* #,##0_-;_-* &quot;-&quot;??_-;_-@_-">
                  <c:v>658444.65345498698</c:v>
                </c:pt>
                <c:pt idx="571" formatCode="_-* #,##0_-;\-* #,##0_-;_-* &quot;-&quot;??_-;_-@_-">
                  <c:v>659383.1610526467</c:v>
                </c:pt>
                <c:pt idx="572" formatCode="_-* #,##0_-;\-* #,##0_-;_-* &quot;-&quot;??_-;_-@_-">
                  <c:v>660321.66865030979</c:v>
                </c:pt>
                <c:pt idx="573" formatCode="_-* #,##0_-;\-* #,##0_-;_-* &quot;-&quot;??_-;_-@_-">
                  <c:v>661260.1762479695</c:v>
                </c:pt>
                <c:pt idx="574" formatCode="_-* #,##0_-;\-* #,##0_-;_-* &quot;-&quot;??_-;_-@_-">
                  <c:v>662198.68384563259</c:v>
                </c:pt>
                <c:pt idx="575" formatCode="_-* #,##0_-;\-* #,##0_-;_-* &quot;-&quot;??_-;_-@_-">
                  <c:v>663137.19144329231</c:v>
                </c:pt>
                <c:pt idx="576" formatCode="_-* #,##0_-;\-* #,##0_-;_-* &quot;-&quot;??_-;_-@_-">
                  <c:v>664075.6990409554</c:v>
                </c:pt>
                <c:pt idx="577" formatCode="_-* #,##0_-;\-* #,##0_-;_-* &quot;-&quot;??_-;_-@_-">
                  <c:v>665014.20663861511</c:v>
                </c:pt>
                <c:pt idx="578" formatCode="_-* #,##0_-;\-* #,##0_-;_-* &quot;-&quot;??_-;_-@_-">
                  <c:v>665952.7142362782</c:v>
                </c:pt>
                <c:pt idx="579" formatCode="_-* #,##0_-;\-* #,##0_-;_-* &quot;-&quot;??_-;_-@_-">
                  <c:v>666891.22183393792</c:v>
                </c:pt>
                <c:pt idx="580" formatCode="_-* #,##0_-;\-* #,##0_-;_-* &quot;-&quot;??_-;_-@_-">
                  <c:v>667829.72943160089</c:v>
                </c:pt>
                <c:pt idx="581" formatCode="_-* #,##0_-;\-* #,##0_-;_-* &quot;-&quot;??_-;_-@_-">
                  <c:v>668768.23702926072</c:v>
                </c:pt>
                <c:pt idx="582" formatCode="_-* #,##0_-;\-* #,##0_-;_-* &quot;-&quot;??_-;_-@_-">
                  <c:v>669706.7446269237</c:v>
                </c:pt>
                <c:pt idx="583" formatCode="_-* #,##0_-;\-* #,##0_-;_-* &quot;-&quot;??_-;_-@_-">
                  <c:v>670645.25222458353</c:v>
                </c:pt>
                <c:pt idx="584" formatCode="_-* #,##0_-;\-* #,##0_-;_-* &quot;-&quot;??_-;_-@_-">
                  <c:v>671583.7598222465</c:v>
                </c:pt>
                <c:pt idx="585" formatCode="_-* #,##0_-;\-* #,##0_-;_-* &quot;-&quot;??_-;_-@_-">
                  <c:v>672522.26741990633</c:v>
                </c:pt>
                <c:pt idx="586" formatCode="_-* #,##0_-;\-* #,##0_-;_-* &quot;-&quot;??_-;_-@_-">
                  <c:v>673460.77501756931</c:v>
                </c:pt>
                <c:pt idx="587" formatCode="_-* #,##0_-;\-* #,##0_-;_-* &quot;-&quot;??_-;_-@_-">
                  <c:v>674399.28261522914</c:v>
                </c:pt>
                <c:pt idx="588" formatCode="_-* #,##0_-;\-* #,##0_-;_-* &quot;-&quot;??_-;_-@_-">
                  <c:v>675337.79021289211</c:v>
                </c:pt>
                <c:pt idx="589" formatCode="_-* #,##0_-;\-* #,##0_-;_-* &quot;-&quot;??_-;_-@_-">
                  <c:v>676276.29781055194</c:v>
                </c:pt>
                <c:pt idx="590" formatCode="_-* #,##0_-;\-* #,##0_-;_-* &quot;-&quot;??_-;_-@_-">
                  <c:v>677214.80540821492</c:v>
                </c:pt>
                <c:pt idx="591" formatCode="_-* #,##0_-;\-* #,##0_-;_-* &quot;-&quot;??_-;_-@_-">
                  <c:v>678153.31300587475</c:v>
                </c:pt>
                <c:pt idx="592" formatCode="_-* #,##0_-;\-* #,##0_-;_-* &quot;-&quot;??_-;_-@_-">
                  <c:v>679091.82060353772</c:v>
                </c:pt>
                <c:pt idx="593" formatCode="_-* #,##0_-;\-* #,##0_-;_-* &quot;-&quot;??_-;_-@_-">
                  <c:v>680030.32820119744</c:v>
                </c:pt>
                <c:pt idx="594" formatCode="_-* #,##0_-;\-* #,##0_-;_-* &quot;-&quot;??_-;_-@_-">
                  <c:v>680968.83579886053</c:v>
                </c:pt>
                <c:pt idx="595" formatCode="_-* #,##0_-;\-* #,##0_-;_-* &quot;-&quot;??_-;_-@_-">
                  <c:v>681907.34339652024</c:v>
                </c:pt>
                <c:pt idx="596" formatCode="_-* #,##0_-;\-* #,##0_-;_-* &quot;-&quot;??_-;_-@_-">
                  <c:v>682845.85099418333</c:v>
                </c:pt>
                <c:pt idx="597" formatCode="_-* #,##0_-;\-* #,##0_-;_-* &quot;-&quot;??_-;_-@_-">
                  <c:v>683784.35859184305</c:v>
                </c:pt>
                <c:pt idx="598" formatCode="_-* #,##0_-;\-* #,##0_-;_-* &quot;-&quot;??_-;_-@_-">
                  <c:v>684722.86618950614</c:v>
                </c:pt>
                <c:pt idx="599" formatCode="_-* #,##0_-;\-* #,##0_-;_-* &quot;-&quot;??_-;_-@_-">
                  <c:v>685661.37378716585</c:v>
                </c:pt>
                <c:pt idx="600" formatCode="_-* #,##0_-;\-* #,##0_-;_-* &quot;-&quot;??_-;_-@_-">
                  <c:v>686599.88138482894</c:v>
                </c:pt>
                <c:pt idx="601" formatCode="_-* #,##0_-;\-* #,##0_-;_-* &quot;-&quot;??_-;_-@_-">
                  <c:v>687538.38898248866</c:v>
                </c:pt>
                <c:pt idx="602" formatCode="_-* #,##0_-;\-* #,##0_-;_-* &quot;-&quot;??_-;_-@_-">
                  <c:v>688476.89658015175</c:v>
                </c:pt>
                <c:pt idx="603" formatCode="_-* #,##0_-;\-* #,##0_-;_-* &quot;-&quot;??_-;_-@_-">
                  <c:v>689415.40417781146</c:v>
                </c:pt>
                <c:pt idx="604" formatCode="_-* #,##0_-;\-* #,##0_-;_-* &quot;-&quot;??_-;_-@_-">
                  <c:v>690353.91177547455</c:v>
                </c:pt>
                <c:pt idx="605" formatCode="_-* #,##0_-;\-* #,##0_-;_-* &quot;-&quot;??_-;_-@_-">
                  <c:v>691292.41937313427</c:v>
                </c:pt>
                <c:pt idx="606" formatCode="_-* #,##0_-;\-* #,##0_-;_-* &quot;-&quot;??_-;_-@_-">
                  <c:v>692230.92697079724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F1-4934-84F0-02332F471D68}"/>
            </c:ext>
          </c:extLst>
        </c:ser>
        <c:ser>
          <c:idx val="2"/>
          <c:order val="2"/>
          <c:tx>
            <c:strRef>
              <c:f>'Order (fcst sht)'!$D$1</c:f>
              <c:strCache>
                <c:ptCount val="1"/>
                <c:pt idx="0">
                  <c:v>Lower Confidence Bound(Order Quantity)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'Order (fcst sht)'!$A$2:$A$608</c:f>
              <c:numCache>
                <c:formatCode>d\-mmm\-yy</c:formatCode>
                <c:ptCount val="607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</c:numCache>
            </c:numRef>
          </c:cat>
          <c:val>
            <c:numRef>
              <c:f>'Order (fcst sht)'!$D$2:$D$608</c:f>
              <c:numCache>
                <c:formatCode>General</c:formatCode>
                <c:ptCount val="607"/>
                <c:pt idx="484" formatCode="_-* #,##0_-;\-* #,##0_-;_-* &quot;-&quot;??_-;_-@_-">
                  <c:v>695939</c:v>
                </c:pt>
                <c:pt idx="485" formatCode="_-* #,##0_-;\-* #,##0_-;_-* &quot;-&quot;??_-;_-@_-">
                  <c:v>268081.91985310614</c:v>
                </c:pt>
                <c:pt idx="486" formatCode="_-* #,##0_-;\-* #,##0_-;_-* &quot;-&quot;??_-;_-@_-">
                  <c:v>267440.28479220002</c:v>
                </c:pt>
                <c:pt idx="487" formatCode="_-* #,##0_-;\-* #,##0_-;_-* &quot;-&quot;??_-;_-@_-">
                  <c:v>266775.40138092055</c:v>
                </c:pt>
                <c:pt idx="488" formatCode="_-* #,##0_-;\-* #,##0_-;_-* &quot;-&quot;??_-;_-@_-">
                  <c:v>266087.31832792598</c:v>
                </c:pt>
                <c:pt idx="489" formatCode="_-* #,##0_-;\-* #,##0_-;_-* &quot;-&quot;??_-;_-@_-">
                  <c:v>265376.08844221936</c:v>
                </c:pt>
                <c:pt idx="490" formatCode="_-* #,##0_-;\-* #,##0_-;_-* &quot;-&quot;??_-;_-@_-">
                  <c:v>264641.76849015313</c:v>
                </c:pt>
                <c:pt idx="491" formatCode="_-* #,##0_-;\-* #,##0_-;_-* &quot;-&quot;??_-;_-@_-">
                  <c:v>263884.41905257228</c:v>
                </c:pt>
                <c:pt idx="492" formatCode="_-* #,##0_-;\-* #,##0_-;_-* &quot;-&quot;??_-;_-@_-">
                  <c:v>263104.10438243754</c:v>
                </c:pt>
                <c:pt idx="493" formatCode="_-* #,##0_-;\-* #,##0_-;_-* &quot;-&quot;??_-;_-@_-">
                  <c:v>262300.89226304041</c:v>
                </c:pt>
                <c:pt idx="494" formatCode="_-* #,##0_-;\-* #,##0_-;_-* &quot;-&quot;??_-;_-@_-">
                  <c:v>261474.85386713257</c:v>
                </c:pt>
                <c:pt idx="495" formatCode="_-* #,##0_-;\-* #,##0_-;_-* &quot;-&quot;??_-;_-@_-">
                  <c:v>260626.06361705938</c:v>
                </c:pt>
                <c:pt idx="496" formatCode="_-* #,##0_-;\-* #,##0_-;_-* &quot;-&quot;??_-;_-@_-">
                  <c:v>259754.59904619755</c:v>
                </c:pt>
                <c:pt idx="497" formatCode="_-* #,##0_-;\-* #,##0_-;_-* &quot;-&quot;??_-;_-@_-">
                  <c:v>258860.54066176619</c:v>
                </c:pt>
                <c:pt idx="498" formatCode="_-* #,##0_-;\-* #,##0_-;_-* &quot;-&quot;??_-;_-@_-">
                  <c:v>257943.97180928697</c:v>
                </c:pt>
                <c:pt idx="499" formatCode="_-* #,##0_-;\-* #,##0_-;_-* &quot;-&quot;??_-;_-@_-">
                  <c:v>257004.97853874404</c:v>
                </c:pt>
                <c:pt idx="500" formatCode="_-* #,##0_-;\-* #,##0_-;_-* &quot;-&quot;??_-;_-@_-">
                  <c:v>256043.64947269257</c:v>
                </c:pt>
                <c:pt idx="501" formatCode="_-* #,##0_-;\-* #,##0_-;_-* &quot;-&quot;??_-;_-@_-">
                  <c:v>255060.0756763487</c:v>
                </c:pt>
                <c:pt idx="502" formatCode="_-* #,##0_-;\-* #,##0_-;_-* &quot;-&quot;??_-;_-@_-">
                  <c:v>254054.3505298855</c:v>
                </c:pt>
                <c:pt idx="503" formatCode="_-* #,##0_-;\-* #,##0_-;_-* &quot;-&quot;??_-;_-@_-">
                  <c:v>253026.5696029471</c:v>
                </c:pt>
                <c:pt idx="504" formatCode="_-* #,##0_-;\-* #,##0_-;_-* &quot;-&quot;??_-;_-@_-">
                  <c:v>251976.83053158451</c:v>
                </c:pt>
                <c:pt idx="505" formatCode="_-* #,##0_-;\-* #,##0_-;_-* &quot;-&quot;??_-;_-@_-">
                  <c:v>250905.23289760406</c:v>
                </c:pt>
                <c:pt idx="506" formatCode="_-* #,##0_-;\-* #,##0_-;_-* &quot;-&quot;??_-;_-@_-">
                  <c:v>249811.87811051245</c:v>
                </c:pt>
                <c:pt idx="507" formatCode="_-* #,##0_-;\-* #,##0_-;_-* &quot;-&quot;??_-;_-@_-">
                  <c:v>248696.86929202906</c:v>
                </c:pt>
                <c:pt idx="508" formatCode="_-* #,##0_-;\-* #,##0_-;_-* &quot;-&quot;??_-;_-@_-">
                  <c:v>247560.31116333092</c:v>
                </c:pt>
                <c:pt idx="509" formatCode="_-* #,##0_-;\-* #,##0_-;_-* &quot;-&quot;??_-;_-@_-">
                  <c:v>246402.30993498268</c:v>
                </c:pt>
                <c:pt idx="510" formatCode="_-* #,##0_-;\-* #,##0_-;_-* &quot;-&quot;??_-;_-@_-">
                  <c:v>245222.97319969872</c:v>
                </c:pt>
                <c:pt idx="511" formatCode="_-* #,##0_-;\-* #,##0_-;_-* &quot;-&quot;??_-;_-@_-">
                  <c:v>244022.40982787311</c:v>
                </c:pt>
                <c:pt idx="512" formatCode="_-* #,##0_-;\-* #,##0_-;_-* &quot;-&quot;??_-;_-@_-">
                  <c:v>242800.72986600816</c:v>
                </c:pt>
                <c:pt idx="513" formatCode="_-* #,##0_-;\-* #,##0_-;_-* &quot;-&quot;??_-;_-@_-">
                  <c:v>241558.0444379609</c:v>
                </c:pt>
                <c:pt idx="514" formatCode="_-* #,##0_-;\-* #,##0_-;_-* &quot;-&quot;??_-;_-@_-">
                  <c:v>240294.46564912639</c:v>
                </c:pt>
                <c:pt idx="515" formatCode="_-* #,##0_-;\-* #,##0_-;_-* &quot;-&quot;??_-;_-@_-">
                  <c:v>239010.10649345833</c:v>
                </c:pt>
                <c:pt idx="516" formatCode="_-* #,##0_-;\-* #,##0_-;_-* &quot;-&quot;??_-;_-@_-">
                  <c:v>237705.0807634368</c:v>
                </c:pt>
                <c:pt idx="517" formatCode="_-* #,##0_-;\-* #,##0_-;_-* &quot;-&quot;??_-;_-@_-">
                  <c:v>236379.50296286884</c:v>
                </c:pt>
                <c:pt idx="518" formatCode="_-* #,##0_-;\-* #,##0_-;_-* &quot;-&quot;??_-;_-@_-">
                  <c:v>235033.48822262109</c:v>
                </c:pt>
                <c:pt idx="519" formatCode="_-* #,##0_-;\-* #,##0_-;_-* &quot;-&quot;??_-;_-@_-">
                  <c:v>233667.15221915831</c:v>
                </c:pt>
                <c:pt idx="520" formatCode="_-* #,##0_-;\-* #,##0_-;_-* &quot;-&quot;??_-;_-@_-">
                  <c:v>232280.61109597696</c:v>
                </c:pt>
                <c:pt idx="521" formatCode="_-* #,##0_-;\-* #,##0_-;_-* &quot;-&quot;??_-;_-@_-">
                  <c:v>230873.9813877985</c:v>
                </c:pt>
                <c:pt idx="522" formatCode="_-* #,##0_-;\-* #,##0_-;_-* &quot;-&quot;??_-;_-@_-">
                  <c:v>229447.37994760257</c:v>
                </c:pt>
                <c:pt idx="523" formatCode="_-* #,##0_-;\-* #,##0_-;_-* &quot;-&quot;??_-;_-@_-">
                  <c:v>228000.92387635651</c:v>
                </c:pt>
                <c:pt idx="524" formatCode="_-* #,##0_-;\-* #,##0_-;_-* &quot;-&quot;??_-;_-@_-">
                  <c:v>226534.7304555134</c:v>
                </c:pt>
                <c:pt idx="525" formatCode="_-* #,##0_-;\-* #,##0_-;_-* &quot;-&quot;??_-;_-@_-">
                  <c:v>225048.91708213021</c:v>
                </c:pt>
                <c:pt idx="526" formatCode="_-* #,##0_-;\-* #,##0_-;_-* &quot;-&quot;??_-;_-@_-">
                  <c:v>223543.60120666854</c:v>
                </c:pt>
                <c:pt idx="527" formatCode="_-* #,##0_-;\-* #,##0_-;_-* &quot;-&quot;??_-;_-@_-">
                  <c:v>222018.9002733283</c:v>
                </c:pt>
                <c:pt idx="528" formatCode="_-* #,##0_-;\-* #,##0_-;_-* &quot;-&quot;??_-;_-@_-">
                  <c:v>220474.93166296853</c:v>
                </c:pt>
                <c:pt idx="529" formatCode="_-* #,##0_-;\-* #,##0_-;_-* &quot;-&quot;??_-;_-@_-">
                  <c:v>218911.81263846287</c:v>
                </c:pt>
                <c:pt idx="530" formatCode="_-* #,##0_-;\-* #,##0_-;_-* &quot;-&quot;??_-;_-@_-">
                  <c:v>217329.66029253881</c:v>
                </c:pt>
                <c:pt idx="531" formatCode="_-* #,##0_-;\-* #,##0_-;_-* &quot;-&quot;??_-;_-@_-">
                  <c:v>215728.59149794694</c:v>
                </c:pt>
                <c:pt idx="532" formatCode="_-* #,##0_-;\-* #,##0_-;_-* &quot;-&quot;??_-;_-@_-">
                  <c:v>214108.72286000458</c:v>
                </c:pt>
                <c:pt idx="533" formatCode="_-* #,##0_-;\-* #,##0_-;_-* &quot;-&quot;??_-;_-@_-">
                  <c:v>212470.17067135789</c:v>
                </c:pt>
                <c:pt idx="534" formatCode="_-* #,##0_-;\-* #,##0_-;_-* &quot;-&quot;??_-;_-@_-">
                  <c:v>210813.0508690055</c:v>
                </c:pt>
                <c:pt idx="535" formatCode="_-* #,##0_-;\-* #,##0_-;_-* &quot;-&quot;??_-;_-@_-">
                  <c:v>209137.47899342584</c:v>
                </c:pt>
                <c:pt idx="536" formatCode="_-* #,##0_-;\-* #,##0_-;_-* &quot;-&quot;??_-;_-@_-">
                  <c:v>207443.57014985051</c:v>
                </c:pt>
                <c:pt idx="537" formatCode="_-* #,##0_-;\-* #,##0_-;_-* &quot;-&quot;??_-;_-@_-">
                  <c:v>205731.43897152354</c:v>
                </c:pt>
                <c:pt idx="538" formatCode="_-* #,##0_-;\-* #,##0_-;_-* &quot;-&quot;??_-;_-@_-">
                  <c:v>204001.19958499062</c:v>
                </c:pt>
                <c:pt idx="539" formatCode="_-* #,##0_-;\-* #,##0_-;_-* &quot;-&quot;??_-;_-@_-">
                  <c:v>202252.96557725588</c:v>
                </c:pt>
                <c:pt idx="540" formatCode="_-* #,##0_-;\-* #,##0_-;_-* &quot;-&quot;??_-;_-@_-">
                  <c:v>200486.84996485169</c:v>
                </c:pt>
                <c:pt idx="541" formatCode="_-* #,##0_-;\-* #,##0_-;_-* &quot;-&quot;??_-;_-@_-">
                  <c:v>198702.96516465902</c:v>
                </c:pt>
                <c:pt idx="542" formatCode="_-* #,##0_-;\-* #,##0_-;_-* &quot;-&quot;??_-;_-@_-">
                  <c:v>196901.42296652531</c:v>
                </c:pt>
                <c:pt idx="543" formatCode="_-* #,##0_-;\-* #,##0_-;_-* &quot;-&quot;??_-;_-@_-">
                  <c:v>195082.3345075153</c:v>
                </c:pt>
                <c:pt idx="544" formatCode="_-* #,##0_-;\-* #,##0_-;_-* &quot;-&quot;??_-;_-@_-">
                  <c:v>193245.81024784758</c:v>
                </c:pt>
                <c:pt idx="545" formatCode="_-* #,##0_-;\-* #,##0_-;_-* &quot;-&quot;??_-;_-@_-">
                  <c:v>191391.95994834951</c:v>
                </c:pt>
                <c:pt idx="546" formatCode="_-* #,##0_-;\-* #,##0_-;_-* &quot;-&quot;??_-;_-@_-">
                  <c:v>189520.89264948561</c:v>
                </c:pt>
                <c:pt idx="547" formatCode="_-* #,##0_-;\-* #,##0_-;_-* &quot;-&quot;??_-;_-@_-">
                  <c:v>187632.7166517959</c:v>
                </c:pt>
                <c:pt idx="548" formatCode="_-* #,##0_-;\-* #,##0_-;_-* &quot;-&quot;??_-;_-@_-">
                  <c:v>185727.53949779761</c:v>
                </c:pt>
                <c:pt idx="549" formatCode="_-* #,##0_-;\-* #,##0_-;_-* &quot;-&quot;??_-;_-@_-">
                  <c:v>183805.46795519115</c:v>
                </c:pt>
                <c:pt idx="550" formatCode="_-* #,##0_-;\-* #,##0_-;_-* &quot;-&quot;??_-;_-@_-">
                  <c:v>181866.60800142481</c:v>
                </c:pt>
                <c:pt idx="551" formatCode="_-* #,##0_-;\-* #,##0_-;_-* &quot;-&quot;??_-;_-@_-">
                  <c:v>179911.06480946002</c:v>
                </c:pt>
                <c:pt idx="552" formatCode="_-* #,##0_-;\-* #,##0_-;_-* &quot;-&quot;??_-;_-@_-">
                  <c:v>177938.94273479615</c:v>
                </c:pt>
                <c:pt idx="553" formatCode="_-* #,##0_-;\-* #,##0_-;_-* &quot;-&quot;??_-;_-@_-">
                  <c:v>175950.34530359693</c:v>
                </c:pt>
                <c:pt idx="554" formatCode="_-* #,##0_-;\-* #,##0_-;_-* &quot;-&quot;??_-;_-@_-">
                  <c:v>173945.37520198018</c:v>
                </c:pt>
                <c:pt idx="555" formatCode="_-* #,##0_-;\-* #,##0_-;_-* &quot;-&quot;??_-;_-@_-">
                  <c:v>171924.13426631584</c:v>
                </c:pt>
                <c:pt idx="556" formatCode="_-* #,##0_-;\-* #,##0_-;_-* &quot;-&quot;??_-;_-@_-">
                  <c:v>169886.7234745943</c:v>
                </c:pt>
                <c:pt idx="557" formatCode="_-* #,##0_-;\-* #,##0_-;_-* &quot;-&quot;??_-;_-@_-">
                  <c:v>167833.24293871684</c:v>
                </c:pt>
                <c:pt idx="558" formatCode="_-* #,##0_-;\-* #,##0_-;_-* &quot;-&quot;??_-;_-@_-">
                  <c:v>165763.79189776705</c:v>
                </c:pt>
                <c:pt idx="559" formatCode="_-* #,##0_-;\-* #,##0_-;_-* &quot;-&quot;??_-;_-@_-">
                  <c:v>163678.4687121202</c:v>
                </c:pt>
                <c:pt idx="560" formatCode="_-* #,##0_-;\-* #,##0_-;_-* &quot;-&quot;??_-;_-@_-">
                  <c:v>161577.3708584531</c:v>
                </c:pt>
                <c:pt idx="561" formatCode="_-* #,##0_-;\-* #,##0_-;_-* &quot;-&quot;??_-;_-@_-">
                  <c:v>159460.59492551163</c:v>
                </c:pt>
                <c:pt idx="562" formatCode="_-* #,##0_-;\-* #,##0_-;_-* &quot;-&quot;??_-;_-@_-">
                  <c:v>157328.23661070032</c:v>
                </c:pt>
                <c:pt idx="563" formatCode="_-* #,##0_-;\-* #,##0_-;_-* &quot;-&quot;??_-;_-@_-">
                  <c:v>155180.39071735711</c:v>
                </c:pt>
                <c:pt idx="564" formatCode="_-* #,##0_-;\-* #,##0_-;_-* &quot;-&quot;??_-;_-@_-">
                  <c:v>153017.15115277609</c:v>
                </c:pt>
                <c:pt idx="565" formatCode="_-* #,##0_-;\-* #,##0_-;_-* &quot;-&quot;??_-;_-@_-">
                  <c:v>150838.61092684517</c:v>
                </c:pt>
                <c:pt idx="566" formatCode="_-* #,##0_-;\-* #,##0_-;_-* &quot;-&quot;??_-;_-@_-">
                  <c:v>148644.86215136526</c:v>
                </c:pt>
                <c:pt idx="567" formatCode="_-* #,##0_-;\-* #,##0_-;_-* &quot;-&quot;??_-;_-@_-">
                  <c:v>146435.99603991758</c:v>
                </c:pt>
                <c:pt idx="568" formatCode="_-* #,##0_-;\-* #,##0_-;_-* &quot;-&quot;??_-;_-@_-">
                  <c:v>144212.10290834989</c:v>
                </c:pt>
                <c:pt idx="569" formatCode="_-* #,##0_-;\-* #,##0_-;_-* &quot;-&quot;??_-;_-@_-">
                  <c:v>141973.27217574877</c:v>
                </c:pt>
                <c:pt idx="570" formatCode="_-* #,##0_-;\-* #,##0_-;_-* &quot;-&quot;??_-;_-@_-">
                  <c:v>139719.59236597375</c:v>
                </c:pt>
                <c:pt idx="571" formatCode="_-* #,##0_-;\-* #,##0_-;_-* &quot;-&quot;??_-;_-@_-">
                  <c:v>137451.15110961912</c:v>
                </c:pt>
                <c:pt idx="572" formatCode="_-* #,##0_-;\-* #,##0_-;_-* &quot;-&quot;??_-;_-@_-">
                  <c:v>135168.0351464831</c:v>
                </c:pt>
                <c:pt idx="573" formatCode="_-* #,##0_-;\-* #,##0_-;_-* &quot;-&quot;??_-;_-@_-">
                  <c:v>132870.33032841247</c:v>
                </c:pt>
                <c:pt idx="574" formatCode="_-* #,##0_-;\-* #,##0_-;_-* &quot;-&quot;??_-;_-@_-">
                  <c:v>130558.12162260397</c:v>
                </c:pt>
                <c:pt idx="575" formatCode="_-* #,##0_-;\-* #,##0_-;_-* &quot;-&quot;??_-;_-@_-">
                  <c:v>128231.49311523233</c:v>
                </c:pt>
                <c:pt idx="576" formatCode="_-* #,##0_-;\-* #,##0_-;_-* &quot;-&quot;??_-;_-@_-">
                  <c:v>125890.52801548725</c:v>
                </c:pt>
                <c:pt idx="577" formatCode="_-* #,##0_-;\-* #,##0_-;_-* &quot;-&quot;??_-;_-@_-">
                  <c:v>123535.30865989393</c:v>
                </c:pt>
                <c:pt idx="578" formatCode="_-* #,##0_-;\-* #,##0_-;_-* &quot;-&quot;??_-;_-@_-">
                  <c:v>121165.91651699832</c:v>
                </c:pt>
                <c:pt idx="579" formatCode="_-* #,##0_-;\-* #,##0_-;_-* &quot;-&quot;??_-;_-@_-">
                  <c:v>118782.43219229358</c:v>
                </c:pt>
                <c:pt idx="580" formatCode="_-* #,##0_-;\-* #,##0_-;_-* &quot;-&quot;??_-;_-@_-">
                  <c:v>116384.93543347402</c:v>
                </c:pt>
                <c:pt idx="581" formatCode="_-* #,##0_-;\-* #,##0_-;_-* &quot;-&quot;??_-;_-@_-">
                  <c:v>113973.50513589056</c:v>
                </c:pt>
                <c:pt idx="582" formatCode="_-* #,##0_-;\-* #,##0_-;_-* &quot;-&quot;??_-;_-@_-">
                  <c:v>111548.21934829641</c:v>
                </c:pt>
                <c:pt idx="583" formatCode="_-* #,##0_-;\-* #,##0_-;_-* &quot;-&quot;??_-;_-@_-">
                  <c:v>109109.15527876164</c:v>
                </c:pt>
                <c:pt idx="584" formatCode="_-* #,##0_-;\-* #,##0_-;_-* &quot;-&quot;??_-;_-@_-">
                  <c:v>106656.38930084324</c:v>
                </c:pt>
                <c:pt idx="585" formatCode="_-* #,##0_-;\-* #,##0_-;_-* &quot;-&quot;??_-;_-@_-">
                  <c:v>104189.99695989257</c:v>
                </c:pt>
                <c:pt idx="586" formatCode="_-* #,##0_-;\-* #,##0_-;_-* &quot;-&quot;??_-;_-@_-">
                  <c:v>101710.05297958734</c:v>
                </c:pt>
                <c:pt idx="587" formatCode="_-* #,##0_-;\-* #,##0_-;_-* &quot;-&quot;??_-;_-@_-">
                  <c:v>99216.631268572644</c:v>
                </c:pt>
                <c:pt idx="588" formatCode="_-* #,##0_-;\-* #,##0_-;_-* &quot;-&quot;??_-;_-@_-">
                  <c:v>96709.804927298217</c:v>
                </c:pt>
                <c:pt idx="589" formatCode="_-* #,##0_-;\-* #,##0_-;_-* &quot;-&quot;??_-;_-@_-">
                  <c:v>94189.646254938678</c:v>
                </c:pt>
                <c:pt idx="590" formatCode="_-* #,##0_-;\-* #,##0_-;_-* &quot;-&quot;??_-;_-@_-">
                  <c:v>91656.226756484364</c:v>
                </c:pt>
                <c:pt idx="591" formatCode="_-* #,##0_-;\-* #,##0_-;_-* &quot;-&quot;??_-;_-@_-">
                  <c:v>89109.617149891099</c:v>
                </c:pt>
                <c:pt idx="592" formatCode="_-* #,##0_-;\-* #,##0_-;_-* &quot;-&quot;??_-;_-@_-">
                  <c:v>86549.887373378268</c:v>
                </c:pt>
                <c:pt idx="593" formatCode="_-* #,##0_-;\-* #,##0_-;_-* &quot;-&quot;??_-;_-@_-">
                  <c:v>83977.106592762633</c:v>
                </c:pt>
                <c:pt idx="594" formatCode="_-* #,##0_-;\-* #,##0_-;_-* &quot;-&quot;??_-;_-@_-">
                  <c:v>81391.343208921724</c:v>
                </c:pt>
                <c:pt idx="595" formatCode="_-* #,##0_-;\-* #,##0_-;_-* &quot;-&quot;??_-;_-@_-">
                  <c:v>78792.66486527177</c:v>
                </c:pt>
                <c:pt idx="596" formatCode="_-* #,##0_-;\-* #,##0_-;_-* &quot;-&quot;??_-;_-@_-">
                  <c:v>76181.138455356471</c:v>
                </c:pt>
                <c:pt idx="597" formatCode="_-* #,##0_-;\-* #,##0_-;_-* &quot;-&quot;??_-;_-@_-">
                  <c:v>73556.830130432965</c:v>
                </c:pt>
                <c:pt idx="598" formatCode="_-* #,##0_-;\-* #,##0_-;_-* &quot;-&quot;??_-;_-@_-">
                  <c:v>70919.805307152914</c:v>
                </c:pt>
                <c:pt idx="599" formatCode="_-* #,##0_-;\-* #,##0_-;_-* &quot;-&quot;??_-;_-@_-">
                  <c:v>68270.12867522228</c:v>
                </c:pt>
                <c:pt idx="600" formatCode="_-* #,##0_-;\-* #,##0_-;_-* &quot;-&quot;??_-;_-@_-">
                  <c:v>65607.8642051426</c:v>
                </c:pt>
                <c:pt idx="601" formatCode="_-* #,##0_-;\-* #,##0_-;_-* &quot;-&quot;??_-;_-@_-">
                  <c:v>62933.075155917672</c:v>
                </c:pt>
                <c:pt idx="602" formatCode="_-* #,##0_-;\-* #,##0_-;_-* &quot;-&quot;??_-;_-@_-">
                  <c:v>60245.824082825799</c:v>
                </c:pt>
                <c:pt idx="603" formatCode="_-* #,##0_-;\-* #,##0_-;_-* &quot;-&quot;??_-;_-@_-">
                  <c:v>57546.172845146153</c:v>
                </c:pt>
                <c:pt idx="604" formatCode="_-* #,##0_-;\-* #,##0_-;_-* &quot;-&quot;??_-;_-@_-">
                  <c:v>54834.182613938581</c:v>
                </c:pt>
                <c:pt idx="605" formatCode="_-* #,##0_-;\-* #,##0_-;_-* &quot;-&quot;??_-;_-@_-">
                  <c:v>52109.913879764965</c:v>
                </c:pt>
                <c:pt idx="606" formatCode="_-* #,##0_-;\-* #,##0_-;_-* &quot;-&quot;??_-;_-@_-">
                  <c:v>49373.426460455405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F1-4934-84F0-02332F471D68}"/>
            </c:ext>
          </c:extLst>
        </c:ser>
        <c:ser>
          <c:idx val="3"/>
          <c:order val="3"/>
          <c:tx>
            <c:strRef>
              <c:f>'Order (fcst sht)'!$E$1</c:f>
              <c:strCache>
                <c:ptCount val="1"/>
                <c:pt idx="0">
                  <c:v>Upper Confidence Bound(Order Quantity)</c:v>
                </c:pt>
              </c:strCache>
            </c:strRef>
          </c:tx>
          <c:spPr>
            <a:ln w="12700" cap="rnd">
              <a:solidFill>
                <a:srgbClr val="C0504D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'Order (fcst sht)'!$A$2:$A$608</c:f>
              <c:numCache>
                <c:formatCode>d\-mmm\-yy</c:formatCode>
                <c:ptCount val="607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</c:numCache>
            </c:numRef>
          </c:cat>
          <c:val>
            <c:numRef>
              <c:f>'Order (fcst sht)'!$E$2:$E$608</c:f>
              <c:numCache>
                <c:formatCode>General</c:formatCode>
                <c:ptCount val="607"/>
                <c:pt idx="484" formatCode="_-* #,##0_-;\-* #,##0_-;_-* &quot;-&quot;??_-;_-@_-">
                  <c:v>695939</c:v>
                </c:pt>
                <c:pt idx="485" formatCode="_-* #,##0_-;\-* #,##0_-;_-* &quot;-&quot;??_-;_-@_-">
                  <c:v>889261.09545442672</c:v>
                </c:pt>
                <c:pt idx="486" formatCode="_-* #,##0_-;\-* #,##0_-;_-* &quot;-&quot;??_-;_-@_-">
                  <c:v>891779.74571065907</c:v>
                </c:pt>
                <c:pt idx="487" formatCode="_-* #,##0_-;\-* #,##0_-;_-* &quot;-&quot;??_-;_-@_-">
                  <c:v>894321.64431725792</c:v>
                </c:pt>
                <c:pt idx="488" formatCode="_-* #,##0_-;\-* #,##0_-;_-* &quot;-&quot;??_-;_-@_-">
                  <c:v>896886.74256557866</c:v>
                </c:pt>
                <c:pt idx="489" formatCode="_-* #,##0_-;\-* #,##0_-;_-* &quot;-&quot;??_-;_-@_-">
                  <c:v>899474.98764660466</c:v>
                </c:pt>
                <c:pt idx="490" formatCode="_-* #,##0_-;\-* #,##0_-;_-* &quot;-&quot;??_-;_-@_-">
                  <c:v>902086.32279399713</c:v>
                </c:pt>
                <c:pt idx="491" formatCode="_-* #,##0_-;\-* #,##0_-;_-* &quot;-&quot;??_-;_-@_-">
                  <c:v>904720.68742689746</c:v>
                </c:pt>
                <c:pt idx="492" formatCode="_-* #,##0_-;\-* #,##0_-;_-* &quot;-&quot;??_-;_-@_-">
                  <c:v>907378.01729235833</c:v>
                </c:pt>
                <c:pt idx="493" formatCode="_-* #,##0_-;\-* #,##0_-;_-* &quot;-&quot;??_-;_-@_-">
                  <c:v>910058.24460707488</c:v>
                </c:pt>
                <c:pt idx="494" formatCode="_-* #,##0_-;\-* #,##0_-;_-* &quot;-&quot;??_-;_-@_-">
                  <c:v>912761.29819830891</c:v>
                </c:pt>
                <c:pt idx="495" formatCode="_-* #,##0_-;\-* #,##0_-;_-* &quot;-&quot;??_-;_-@_-">
                  <c:v>915487.10364370153</c:v>
                </c:pt>
                <c:pt idx="496" formatCode="_-* #,##0_-;\-* #,##0_-;_-* &quot;-&quot;??_-;_-@_-">
                  <c:v>918235.5834098896</c:v>
                </c:pt>
                <c:pt idx="497" formatCode="_-* #,##0_-;\-* #,##0_-;_-* &quot;-&quot;??_-;_-@_-">
                  <c:v>921006.65698964032</c:v>
                </c:pt>
                <c:pt idx="498" formatCode="_-* #,##0_-;\-* #,##0_-;_-* &quot;-&quot;??_-;_-@_-">
                  <c:v>923800.24103744549</c:v>
                </c:pt>
                <c:pt idx="499" formatCode="_-* #,##0_-;\-* #,##0_-;_-* &quot;-&quot;??_-;_-@_-">
                  <c:v>926616.24950330809</c:v>
                </c:pt>
                <c:pt idx="500" formatCode="_-* #,##0_-;\-* #,##0_-;_-* &quot;-&quot;??_-;_-@_-">
                  <c:v>929454.59376468556</c:v>
                </c:pt>
                <c:pt idx="501" formatCode="_-* #,##0_-;\-* #,##0_-;_-* &quot;-&quot;??_-;_-@_-">
                  <c:v>932315.18275634898</c:v>
                </c:pt>
                <c:pt idx="502" formatCode="_-* #,##0_-;\-* #,##0_-;_-* &quot;-&quot;??_-;_-@_-">
                  <c:v>935197.92309813818</c:v>
                </c:pt>
                <c:pt idx="503" formatCode="_-* #,##0_-;\-* #,##0_-;_-* &quot;-&quot;??_-;_-@_-">
                  <c:v>938102.71922039625</c:v>
                </c:pt>
                <c:pt idx="504" formatCode="_-* #,##0_-;\-* #,##0_-;_-* &quot;-&quot;??_-;_-@_-">
                  <c:v>941029.47348708473</c:v>
                </c:pt>
                <c:pt idx="505" formatCode="_-* #,##0_-;\-* #,##0_-;_-* &quot;-&quot;??_-;_-@_-">
                  <c:v>943978.08631638484</c:v>
                </c:pt>
                <c:pt idx="506" formatCode="_-* #,##0_-;\-* #,##0_-;_-* &quot;-&quot;??_-;_-@_-">
                  <c:v>946948.45629880251</c:v>
                </c:pt>
                <c:pt idx="507" formatCode="_-* #,##0_-;\-* #,##0_-;_-* &quot;-&quot;??_-;_-@_-">
                  <c:v>949940.4803126055</c:v>
                </c:pt>
                <c:pt idx="508" formatCode="_-* #,##0_-;\-* #,##0_-;_-* &quot;-&quot;??_-;_-@_-">
                  <c:v>952954.0536366296</c:v>
                </c:pt>
                <c:pt idx="509" formatCode="_-* #,##0_-;\-* #,##0_-;_-* &quot;-&quot;??_-;_-@_-">
                  <c:v>955989.0700602975</c:v>
                </c:pt>
                <c:pt idx="510" formatCode="_-* #,##0_-;\-* #,##0_-;_-* &quot;-&quot;??_-;_-@_-">
                  <c:v>959045.4219909074</c:v>
                </c:pt>
                <c:pt idx="511" formatCode="_-* #,##0_-;\-* #,##0_-;_-* &quot;-&quot;??_-;_-@_-">
                  <c:v>962123.00055805244</c:v>
                </c:pt>
                <c:pt idx="512" formatCode="_-* #,##0_-;\-* #,##0_-;_-* &quot;-&quot;??_-;_-@_-">
                  <c:v>965221.69571524358</c:v>
                </c:pt>
                <c:pt idx="513" formatCode="_-* #,##0_-;\-* #,##0_-;_-* &quot;-&quot;??_-;_-@_-">
                  <c:v>968341.39633861021</c:v>
                </c:pt>
                <c:pt idx="514" formatCode="_-* #,##0_-;\-* #,##0_-;_-* &quot;-&quot;??_-;_-@_-">
                  <c:v>971481.99032277102</c:v>
                </c:pt>
                <c:pt idx="515" formatCode="_-* #,##0_-;\-* #,##0_-;_-* &quot;-&quot;??_-;_-@_-">
                  <c:v>974643.36467375839</c:v>
                </c:pt>
                <c:pt idx="516" formatCode="_-* #,##0_-;\-* #,##0_-;_-* &quot;-&quot;??_-;_-@_-">
                  <c:v>977825.4055991061</c:v>
                </c:pt>
                <c:pt idx="517" formatCode="_-* #,##0_-;\-* #,##0_-;_-* &quot;-&quot;??_-;_-@_-">
                  <c:v>981027.99859499349</c:v>
                </c:pt>
                <c:pt idx="518" formatCode="_-* #,##0_-;\-* #,##0_-;_-* &quot;-&quot;??_-;_-@_-">
                  <c:v>984251.02853056742</c:v>
                </c:pt>
                <c:pt idx="519" formatCode="_-* #,##0_-;\-* #,##0_-;_-* &quot;-&quot;??_-;_-@_-">
                  <c:v>987494.37972934963</c:v>
                </c:pt>
                <c:pt idx="520" formatCode="_-* #,##0_-;\-* #,##0_-;_-* &quot;-&quot;??_-;_-@_-">
                  <c:v>990757.93604785716</c:v>
                </c:pt>
                <c:pt idx="521" formatCode="_-* #,##0_-;\-* #,##0_-;_-* &quot;-&quot;??_-;_-@_-">
                  <c:v>994041.58095135516</c:v>
                </c:pt>
                <c:pt idx="522" formatCode="_-* #,##0_-;\-* #,##0_-;_-* &quot;-&quot;??_-;_-@_-">
                  <c:v>997345.19758687727</c:v>
                </c:pt>
                <c:pt idx="523" formatCode="_-* #,##0_-;\-* #,##0_-;_-* &quot;-&quot;??_-;_-@_-">
                  <c:v>1000668.6688534427</c:v>
                </c:pt>
                <c:pt idx="524" formatCode="_-* #,##0_-;\-* #,##0_-;_-* &quot;-&quot;??_-;_-@_-">
                  <c:v>1004011.8774696118</c:v>
                </c:pt>
                <c:pt idx="525" formatCode="_-* #,##0_-;\-* #,##0_-;_-* &quot;-&quot;??_-;_-@_-">
                  <c:v>1007374.7060383146</c:v>
                </c:pt>
                <c:pt idx="526" formatCode="_-* #,##0_-;\-* #,##0_-;_-* &quot;-&quot;??_-;_-@_-">
                  <c:v>1010757.0371091022</c:v>
                </c:pt>
                <c:pt idx="527" formatCode="_-* #,##0_-;\-* #,##0_-;_-* &quot;-&quot;??_-;_-@_-">
                  <c:v>1014158.7532377621</c:v>
                </c:pt>
                <c:pt idx="528" formatCode="_-* #,##0_-;\-* #,##0_-;_-* &quot;-&quot;??_-;_-@_-">
                  <c:v>1017579.7370434478</c:v>
                </c:pt>
                <c:pt idx="529" formatCode="_-* #,##0_-;\-* #,##0_-;_-* &quot;-&quot;??_-;_-@_-">
                  <c:v>1021019.8712632732</c:v>
                </c:pt>
                <c:pt idx="530" formatCode="_-* #,##0_-;\-* #,##0_-;_-* &quot;-&quot;??_-;_-@_-">
                  <c:v>1024479.0388045232</c:v>
                </c:pt>
                <c:pt idx="531" formatCode="_-* #,##0_-;\-* #,##0_-;_-* &quot;-&quot;??_-;_-@_-">
                  <c:v>1027957.1227944347</c:v>
                </c:pt>
                <c:pt idx="532" formatCode="_-* #,##0_-;\-* #,##0_-;_-* &quot;-&quot;??_-;_-@_-">
                  <c:v>1031454.0066277031</c:v>
                </c:pt>
                <c:pt idx="533" formatCode="_-* #,##0_-;\-* #,##0_-;_-* &quot;-&quot;??_-;_-@_-">
                  <c:v>1034969.5740116694</c:v>
                </c:pt>
                <c:pt idx="534" formatCode="_-* #,##0_-;\-* #,##0_-;_-* &quot;-&quot;??_-;_-@_-">
                  <c:v>1038503.7090093477</c:v>
                </c:pt>
                <c:pt idx="535" formatCode="_-* #,##0_-;\-* #,##0_-;_-* &quot;-&quot;??_-;_-@_-">
                  <c:v>1042056.296080247</c:v>
                </c:pt>
                <c:pt idx="536" formatCode="_-* #,##0_-;\-* #,##0_-;_-* &quot;-&quot;??_-;_-@_-">
                  <c:v>1045627.2201191483</c:v>
                </c:pt>
                <c:pt idx="537" formatCode="_-* #,##0_-;\-* #,##0_-;_-* &quot;-&quot;??_-;_-@_-">
                  <c:v>1049216.3664927948</c:v>
                </c:pt>
                <c:pt idx="538" formatCode="_-* #,##0_-;\-* #,##0_-;_-* &quot;-&quot;??_-;_-@_-">
                  <c:v>1052823.6210746537</c:v>
                </c:pt>
                <c:pt idx="539" formatCode="_-* #,##0_-;\-* #,##0_-;_-* &quot;-&quot;??_-;_-@_-">
                  <c:v>1056448.8702777079</c:v>
                </c:pt>
                <c:pt idx="540" formatCode="_-* #,##0_-;\-* #,##0_-;_-* &quot;-&quot;??_-;_-@_-">
                  <c:v>1060092.0010854383</c:v>
                </c:pt>
                <c:pt idx="541" formatCode="_-* #,##0_-;\-* #,##0_-;_-* &quot;-&quot;??_-;_-@_-">
                  <c:v>1063752.9010809504</c:v>
                </c:pt>
                <c:pt idx="542" formatCode="_-* #,##0_-;\-* #,##0_-;_-* &quot;-&quot;??_-;_-@_-">
                  <c:v>1067431.4584744102</c:v>
                </c:pt>
                <c:pt idx="543" formatCode="_-* #,##0_-;\-* #,##0_-;_-* &quot;-&quot;??_-;_-@_-">
                  <c:v>1071127.5621287399</c:v>
                </c:pt>
                <c:pt idx="544" formatCode="_-* #,##0_-;\-* #,##0_-;_-* &quot;-&quot;??_-;_-@_-">
                  <c:v>1074841.1015837337</c:v>
                </c:pt>
                <c:pt idx="545" formatCode="_-* #,##0_-;\-* #,##0_-;_-* &quot;-&quot;??_-;_-@_-">
                  <c:v>1078571.9670785512</c:v>
                </c:pt>
                <c:pt idx="546" formatCode="_-* #,##0_-;\-* #,##0_-;_-* &quot;-&quot;??_-;_-@_-">
                  <c:v>1082320.0495727411</c:v>
                </c:pt>
                <c:pt idx="547" formatCode="_-* #,##0_-;\-* #,##0_-;_-* &quot;-&quot;??_-;_-@_-">
                  <c:v>1086085.2407657504</c:v>
                </c:pt>
                <c:pt idx="548" formatCode="_-* #,##0_-;\-* #,##0_-;_-* &quot;-&quot;??_-;_-@_-">
                  <c:v>1089867.4331150749</c:v>
                </c:pt>
                <c:pt idx="549" formatCode="_-* #,##0_-;\-* #,##0_-;_-* &quot;-&quot;??_-;_-@_-">
                  <c:v>1093666.5198530008</c:v>
                </c:pt>
                <c:pt idx="550" formatCode="_-* #,##0_-;\-* #,##0_-;_-* &quot;-&quot;??_-;_-@_-">
                  <c:v>1097482.3950020932</c:v>
                </c:pt>
                <c:pt idx="551" formatCode="_-* #,##0_-;\-* #,##0_-;_-* &quot;-&quot;??_-;_-@_-">
                  <c:v>1101314.9533893776</c:v>
                </c:pt>
                <c:pt idx="552" formatCode="_-* #,##0_-;\-* #,##0_-;_-* &quot;-&quot;??_-;_-@_-">
                  <c:v>1105164.0906593676</c:v>
                </c:pt>
                <c:pt idx="553" formatCode="_-* #,##0_-;\-* #,##0_-;_-* &quot;-&quot;??_-;_-@_-">
                  <c:v>1109029.7032858862</c:v>
                </c:pt>
                <c:pt idx="554" formatCode="_-* #,##0_-;\-* #,##0_-;_-* &quot;-&quot;??_-;_-@_-">
                  <c:v>1112911.688582829</c:v>
                </c:pt>
                <c:pt idx="555" formatCode="_-* #,##0_-;\-* #,##0_-;_-* &quot;-&quot;??_-;_-@_-">
                  <c:v>1116809.9447138128</c:v>
                </c:pt>
                <c:pt idx="556" formatCode="_-* #,##0_-;\-* #,##0_-;_-* &quot;-&quot;??_-;_-@_-">
                  <c:v>1120724.3707008604</c:v>
                </c:pt>
                <c:pt idx="557" formatCode="_-* #,##0_-;\-* #,##0_-;_-* &quot;-&quot;??_-;_-@_-">
                  <c:v>1124654.8664320575</c:v>
                </c:pt>
                <c:pt idx="558" formatCode="_-* #,##0_-;\-* #,##0_-;_-* &quot;-&quot;??_-;_-@_-">
                  <c:v>1128601.3326683333</c:v>
                </c:pt>
                <c:pt idx="559" formatCode="_-* #,##0_-;\-* #,##0_-;_-* &quot;-&quot;??_-;_-@_-">
                  <c:v>1132563.6710492996</c:v>
                </c:pt>
                <c:pt idx="560" formatCode="_-* #,##0_-;\-* #,##0_-;_-* &quot;-&quot;??_-;_-@_-">
                  <c:v>1136541.7840982927</c:v>
                </c:pt>
                <c:pt idx="561" formatCode="_-* #,##0_-;\-* #,##0_-;_-* &quot;-&quot;??_-;_-@_-">
                  <c:v>1140535.5752265539</c:v>
                </c:pt>
                <c:pt idx="562" formatCode="_-* #,##0_-;\-* #,##0_-;_-* &quot;-&quot;??_-;_-@_-">
                  <c:v>1144544.9487366911</c:v>
                </c:pt>
                <c:pt idx="563" formatCode="_-* #,##0_-;\-* #,##0_-;_-* &quot;-&quot;??_-;_-@_-">
                  <c:v>1148569.809825354</c:v>
                </c:pt>
                <c:pt idx="564" formatCode="_-* #,##0_-;\-* #,##0_-;_-* &quot;-&quot;??_-;_-@_-">
                  <c:v>1152610.064585261</c:v>
                </c:pt>
                <c:pt idx="565" formatCode="_-* #,##0_-;\-* #,##0_-;_-* &quot;-&quot;??_-;_-@_-">
                  <c:v>1156665.6200065117</c:v>
                </c:pt>
                <c:pt idx="566" formatCode="_-* #,##0_-;\-* #,##0_-;_-* &quot;-&quot;??_-;_-@_-">
                  <c:v>1160736.3839773175</c:v>
                </c:pt>
                <c:pt idx="567" formatCode="_-* #,##0_-;\-* #,##0_-;_-* &quot;-&quot;??_-;_-@_-">
                  <c:v>1164822.2652840847</c:v>
                </c:pt>
                <c:pt idx="568" formatCode="_-* #,##0_-;\-* #,##0_-;_-* &quot;-&quot;??_-;_-@_-">
                  <c:v>1168923.1736109785</c:v>
                </c:pt>
                <c:pt idx="569" formatCode="_-* #,##0_-;\-* #,##0_-;_-* &quot;-&quot;??_-;_-@_-">
                  <c:v>1173039.019538899</c:v>
                </c:pt>
                <c:pt idx="570" formatCode="_-* #,##0_-;\-* #,##0_-;_-* &quot;-&quot;??_-;_-@_-">
                  <c:v>1177169.7145440001</c:v>
                </c:pt>
                <c:pt idx="571" formatCode="_-* #,##0_-;\-* #,##0_-;_-* &quot;-&quot;??_-;_-@_-">
                  <c:v>1181315.1709956743</c:v>
                </c:pt>
                <c:pt idx="572" formatCode="_-* #,##0_-;\-* #,##0_-;_-* &quot;-&quot;??_-;_-@_-">
                  <c:v>1185475.3021541364</c:v>
                </c:pt>
                <c:pt idx="573" formatCode="_-* #,##0_-;\-* #,##0_-;_-* &quot;-&quot;??_-;_-@_-">
                  <c:v>1189650.0221675267</c:v>
                </c:pt>
                <c:pt idx="574" formatCode="_-* #,##0_-;\-* #,##0_-;_-* &quot;-&quot;??_-;_-@_-">
                  <c:v>1193839.2460686611</c:v>
                </c:pt>
                <c:pt idx="575" formatCode="_-* #,##0_-;\-* #,##0_-;_-* &quot;-&quot;??_-;_-@_-">
                  <c:v>1198042.8897713523</c:v>
                </c:pt>
                <c:pt idx="576" formatCode="_-* #,##0_-;\-* #,##0_-;_-* &quot;-&quot;??_-;_-@_-">
                  <c:v>1202260.8700664234</c:v>
                </c:pt>
                <c:pt idx="577" formatCode="_-* #,##0_-;\-* #,##0_-;_-* &quot;-&quot;??_-;_-@_-">
                  <c:v>1206493.1046173363</c:v>
                </c:pt>
                <c:pt idx="578" formatCode="_-* #,##0_-;\-* #,##0_-;_-* &quot;-&quot;??_-;_-@_-">
                  <c:v>1210739.5119555581</c:v>
                </c:pt>
                <c:pt idx="579" formatCode="_-* #,##0_-;\-* #,##0_-;_-* &quot;-&quot;??_-;_-@_-">
                  <c:v>1215000.0114755821</c:v>
                </c:pt>
                <c:pt idx="580" formatCode="_-* #,##0_-;\-* #,##0_-;_-* &quot;-&quot;??_-;_-@_-">
                  <c:v>1219274.5234297276</c:v>
                </c:pt>
                <c:pt idx="581" formatCode="_-* #,##0_-;\-* #,##0_-;_-* &quot;-&quot;??_-;_-@_-">
                  <c:v>1223562.9689226309</c:v>
                </c:pt>
                <c:pt idx="582" formatCode="_-* #,##0_-;\-* #,##0_-;_-* &quot;-&quot;??_-;_-@_-">
                  <c:v>1227865.2699055509</c:v>
                </c:pt>
                <c:pt idx="583" formatCode="_-* #,##0_-;\-* #,##0_-;_-* &quot;-&quot;??_-;_-@_-">
                  <c:v>1232181.3491704054</c:v>
                </c:pt>
                <c:pt idx="584" formatCode="_-* #,##0_-;\-* #,##0_-;_-* &quot;-&quot;??_-;_-@_-">
                  <c:v>1236511.1303436498</c:v>
                </c:pt>
                <c:pt idx="585" formatCode="_-* #,##0_-;\-* #,##0_-;_-* &quot;-&quot;??_-;_-@_-">
                  <c:v>1240854.5378799201</c:v>
                </c:pt>
                <c:pt idx="586" formatCode="_-* #,##0_-;\-* #,##0_-;_-* &quot;-&quot;??_-;_-@_-">
                  <c:v>1245211.4970555513</c:v>
                </c:pt>
                <c:pt idx="587" formatCode="_-* #,##0_-;\-* #,##0_-;_-* &quot;-&quot;??_-;_-@_-">
                  <c:v>1249581.9339618855</c:v>
                </c:pt>
                <c:pt idx="588" formatCode="_-* #,##0_-;\-* #,##0_-;_-* &quot;-&quot;??_-;_-@_-">
                  <c:v>1253965.7754984861</c:v>
                </c:pt>
                <c:pt idx="589" formatCode="_-* #,##0_-;\-* #,##0_-;_-* &quot;-&quot;??_-;_-@_-">
                  <c:v>1258362.9493661653</c:v>
                </c:pt>
                <c:pt idx="590" formatCode="_-* #,##0_-;\-* #,##0_-;_-* &quot;-&quot;??_-;_-@_-">
                  <c:v>1262773.3840599456</c:v>
                </c:pt>
                <c:pt idx="591" formatCode="_-* #,##0_-;\-* #,##0_-;_-* &quot;-&quot;??_-;_-@_-">
                  <c:v>1267197.0088618584</c:v>
                </c:pt>
                <c:pt idx="592" formatCode="_-* #,##0_-;\-* #,##0_-;_-* &quot;-&quot;??_-;_-@_-">
                  <c:v>1271633.7538336972</c:v>
                </c:pt>
                <c:pt idx="593" formatCode="_-* #,##0_-;\-* #,##0_-;_-* &quot;-&quot;??_-;_-@_-">
                  <c:v>1276083.5498096324</c:v>
                </c:pt>
                <c:pt idx="594" formatCode="_-* #,##0_-;\-* #,##0_-;_-* &quot;-&quot;??_-;_-@_-">
                  <c:v>1280546.3283887994</c:v>
                </c:pt>
                <c:pt idx="595" formatCode="_-* #,##0_-;\-* #,##0_-;_-* &quot;-&quot;??_-;_-@_-">
                  <c:v>1285022.0219277688</c:v>
                </c:pt>
                <c:pt idx="596" formatCode="_-* #,##0_-;\-* #,##0_-;_-* &quot;-&quot;??_-;_-@_-">
                  <c:v>1289510.5635330102</c:v>
                </c:pt>
                <c:pt idx="597" formatCode="_-* #,##0_-;\-* #,##0_-;_-* &quot;-&quot;??_-;_-@_-">
                  <c:v>1294011.8870532531</c:v>
                </c:pt>
                <c:pt idx="598" formatCode="_-* #,##0_-;\-* #,##0_-;_-* &quot;-&quot;??_-;_-@_-">
                  <c:v>1298525.9270718594</c:v>
                </c:pt>
                <c:pt idx="599" formatCode="_-* #,##0_-;\-* #,##0_-;_-* &quot;-&quot;??_-;_-@_-">
                  <c:v>1303052.6188991093</c:v>
                </c:pt>
                <c:pt idx="600" formatCode="_-* #,##0_-;\-* #,##0_-;_-* &quot;-&quot;??_-;_-@_-">
                  <c:v>1307591.8985645152</c:v>
                </c:pt>
                <c:pt idx="601" formatCode="_-* #,##0_-;\-* #,##0_-;_-* &quot;-&quot;??_-;_-@_-">
                  <c:v>1312143.7028090595</c:v>
                </c:pt>
                <c:pt idx="602" formatCode="_-* #,##0_-;\-* #,##0_-;_-* &quot;-&quot;??_-;_-@_-">
                  <c:v>1316707.9690774777</c:v>
                </c:pt>
                <c:pt idx="603" formatCode="_-* #,##0_-;\-* #,##0_-;_-* &quot;-&quot;??_-;_-@_-">
                  <c:v>1321284.6355104768</c:v>
                </c:pt>
                <c:pt idx="604" formatCode="_-* #,##0_-;\-* #,##0_-;_-* &quot;-&quot;??_-;_-@_-">
                  <c:v>1325873.6409370105</c:v>
                </c:pt>
                <c:pt idx="605" formatCode="_-* #,##0_-;\-* #,##0_-;_-* &quot;-&quot;??_-;_-@_-">
                  <c:v>1330474.9248665036</c:v>
                </c:pt>
                <c:pt idx="606" formatCode="_-* #,##0_-;\-* #,##0_-;_-* &quot;-&quot;??_-;_-@_-">
                  <c:v>1335088.4274811391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F1-4934-84F0-02332F471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902672"/>
        <c:axId val="765900176"/>
      </c:lineChart>
      <c:catAx>
        <c:axId val="76590267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900176"/>
        <c:crosses val="autoZero"/>
        <c:auto val="1"/>
        <c:lblAlgn val="ctr"/>
        <c:lblOffset val="100"/>
        <c:noMultiLvlLbl val="0"/>
      </c:catAx>
      <c:valAx>
        <c:axId val="76590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90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 Services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rgbClr val="61195A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'Forecast Model (compl)'!$D$57:$X$57</c15:sqref>
                  </c15:fullRef>
                </c:ext>
              </c:extLst>
              <c:f>'Forecast Model (compl)'!$E$57:$X$57</c:f>
              <c:numCache>
                <c:formatCode>mmm\-yy;@</c:formatCode>
                <c:ptCount val="20"/>
                <c:pt idx="0">
                  <c:v>45108</c:v>
                </c:pt>
                <c:pt idx="1">
                  <c:v>45139</c:v>
                </c:pt>
                <c:pt idx="2">
                  <c:v>45170</c:v>
                </c:pt>
                <c:pt idx="3">
                  <c:v>45200</c:v>
                </c:pt>
                <c:pt idx="4">
                  <c:v>45231</c:v>
                </c:pt>
                <c:pt idx="5">
                  <c:v>45261</c:v>
                </c:pt>
                <c:pt idx="6">
                  <c:v>45292</c:v>
                </c:pt>
                <c:pt idx="7">
                  <c:v>45323</c:v>
                </c:pt>
                <c:pt idx="8">
                  <c:v>45352</c:v>
                </c:pt>
                <c:pt idx="9">
                  <c:v>45383</c:v>
                </c:pt>
                <c:pt idx="10">
                  <c:v>45413</c:v>
                </c:pt>
                <c:pt idx="11">
                  <c:v>45444</c:v>
                </c:pt>
                <c:pt idx="12">
                  <c:v>45474</c:v>
                </c:pt>
                <c:pt idx="13">
                  <c:v>45505</c:v>
                </c:pt>
                <c:pt idx="14">
                  <c:v>45536</c:v>
                </c:pt>
                <c:pt idx="15">
                  <c:v>45566</c:v>
                </c:pt>
                <c:pt idx="16">
                  <c:v>45597</c:v>
                </c:pt>
                <c:pt idx="17">
                  <c:v>45627</c:v>
                </c:pt>
                <c:pt idx="18">
                  <c:v>45658</c:v>
                </c:pt>
                <c:pt idx="19">
                  <c:v>45689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'Forecast Model (compl)'!$D$58:$X$58</c15:sqref>
                  </c15:fullRef>
                </c:ext>
              </c:extLst>
              <c:f>'Forecast Model (compl)'!$E$58:$X$58</c:f>
              <c:numCache>
                <c:formatCode>_-* #,##0_-;\-* #,##0_-;_-* "-"??_-;_-@_-</c:formatCode>
                <c:ptCount val="20"/>
                <c:pt idx="0">
                  <c:v>1587244</c:v>
                </c:pt>
                <c:pt idx="1">
                  <c:v>1577976</c:v>
                </c:pt>
                <c:pt idx="2">
                  <c:v>1792018</c:v>
                </c:pt>
                <c:pt idx="3">
                  <c:v>1456657</c:v>
                </c:pt>
                <c:pt idx="4">
                  <c:v>1613533</c:v>
                </c:pt>
                <c:pt idx="5">
                  <c:v>1843954</c:v>
                </c:pt>
                <c:pt idx="6">
                  <c:v>1652907</c:v>
                </c:pt>
                <c:pt idx="7">
                  <c:v>1683303</c:v>
                </c:pt>
                <c:pt idx="8">
                  <c:v>1777307.5148970895</c:v>
                </c:pt>
                <c:pt idx="9">
                  <c:v>1581235.7055042647</c:v>
                </c:pt>
                <c:pt idx="10">
                  <c:v>1448587.7449143389</c:v>
                </c:pt>
                <c:pt idx="11">
                  <c:v>1686554.2793641305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FF-4D78-807D-67B2F8310045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'Forecast Model (compl)'!$E$57:$X$57</c15:sqref>
                  </c15:fullRef>
                </c:ext>
              </c:extLst>
              <c:f>'Forecast Model (compl)'!$F$57:$X$57</c:f>
              <c:numCache>
                <c:formatCode>mmm\-yy;@</c:formatCode>
                <c:ptCount val="19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  <c:pt idx="12">
                  <c:v>45505</c:v>
                </c:pt>
                <c:pt idx="13">
                  <c:v>45536</c:v>
                </c:pt>
                <c:pt idx="14">
                  <c:v>45566</c:v>
                </c:pt>
                <c:pt idx="15">
                  <c:v>45597</c:v>
                </c:pt>
                <c:pt idx="16">
                  <c:v>45627</c:v>
                </c:pt>
                <c:pt idx="17">
                  <c:v>45658</c:v>
                </c:pt>
                <c:pt idx="18">
                  <c:v>45689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'Forecast Model (compl)'!$E$59:$X$59</c15:sqref>
                  </c15:fullRef>
                </c:ext>
              </c:extLst>
              <c:f>'Forecast Model (compl)'!$F$59:$X$59</c:f>
              <c:numCache>
                <c:formatCode>_-* #,##0_-;\-* #,##0_-;_-* "-"??_-;_-@_-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1829369.1418265109</c:v>
                </c:pt>
                <c:pt idx="8">
                  <c:v>1631845.5206522294</c:v>
                </c:pt>
                <c:pt idx="9">
                  <c:v>1708728.6174137793</c:v>
                </c:pt>
                <c:pt idx="10">
                  <c:v>1855102.9314862366</c:v>
                </c:pt>
                <c:pt idx="11">
                  <c:v>1658838.6061693991</c:v>
                </c:pt>
                <c:pt idx="12">
                  <c:v>1734462.407073505</c:v>
                </c:pt>
                <c:pt idx="13">
                  <c:v>1882096.0170034063</c:v>
                </c:pt>
                <c:pt idx="14">
                  <c:v>1684572.3958291251</c:v>
                </c:pt>
                <c:pt idx="15">
                  <c:v>1761455.4925906754</c:v>
                </c:pt>
                <c:pt idx="16">
                  <c:v>1907829.8066631325</c:v>
                </c:pt>
                <c:pt idx="17">
                  <c:v>1711565.4813462952</c:v>
                </c:pt>
                <c:pt idx="1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FF-4D78-807D-67B2F8310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606136"/>
        <c:axId val="628606464"/>
      </c:lineChart>
      <c:dateAx>
        <c:axId val="628606136"/>
        <c:scaling>
          <c:orientation val="minMax"/>
        </c:scaling>
        <c:delete val="0"/>
        <c:axPos val="b"/>
        <c:numFmt formatCode="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06464"/>
        <c:crosses val="autoZero"/>
        <c:auto val="1"/>
        <c:lblOffset val="100"/>
        <c:baseTimeUnit val="months"/>
      </c:dateAx>
      <c:valAx>
        <c:axId val="6286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06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plumsolutions.com.au/elearning/" TargetMode="External"/><Relationship Id="rId2" Type="http://schemas.openxmlformats.org/officeDocument/2006/relationships/hyperlink" Target="http://www.plumsolutions.com.au/book" TargetMode="External"/><Relationship Id="rId1" Type="http://schemas.openxmlformats.org/officeDocument/2006/relationships/chart" Target="../charts/chart4.xml"/><Relationship Id="rId4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plumsolutions.com.au/elearning/" TargetMode="Externa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plumsolutions.com.au/elearning/" TargetMode="Externa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732335</xdr:colOff>
      <xdr:row>12</xdr:row>
      <xdr:rowOff>173458</xdr:rowOff>
    </xdr:from>
    <xdr:to>
      <xdr:col>23</xdr:col>
      <xdr:colOff>60957</xdr:colOff>
      <xdr:row>27</xdr:row>
      <xdr:rowOff>47641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C5286-B9D8-44D7-98F3-BBFEF3587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372445</xdr:colOff>
      <xdr:row>3</xdr:row>
      <xdr:rowOff>1</xdr:rowOff>
    </xdr:from>
    <xdr:to>
      <xdr:col>17</xdr:col>
      <xdr:colOff>279830</xdr:colOff>
      <xdr:row>25</xdr:row>
      <xdr:rowOff>117314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8277A6-EFF3-C0FA-1D0C-E5FB9D122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319586</xdr:colOff>
      <xdr:row>0</xdr:row>
      <xdr:rowOff>281389</xdr:rowOff>
    </xdr:from>
    <xdr:to>
      <xdr:col>12</xdr:col>
      <xdr:colOff>14785</xdr:colOff>
      <xdr:row>15</xdr:row>
      <xdr:rowOff>82744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54E43F-5CC4-9811-1409-F54FF8652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180974</xdr:colOff>
      <xdr:row>0</xdr:row>
      <xdr:rowOff>233362</xdr:rowOff>
    </xdr:from>
    <xdr:to>
      <xdr:col>13</xdr:col>
      <xdr:colOff>438149</xdr:colOff>
      <xdr:row>14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11B7A7-DB3B-490F-9A83-F7EE8D9A4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24</xdr:row>
      <xdr:rowOff>38100</xdr:rowOff>
    </xdr:from>
    <xdr:to>
      <xdr:col>4</xdr:col>
      <xdr:colOff>438150</xdr:colOff>
      <xdr:row>28</xdr:row>
      <xdr:rowOff>57150</xdr:rowOff>
    </xdr:to>
    <xdr:sp macro="" textlink="">
      <xdr:nvSpPr>
        <xdr:cNvPr id="6" name="Snip Single Corner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A97E65-E95A-43FA-A596-978FBE670984}"/>
            </a:ext>
          </a:extLst>
        </xdr:cNvPr>
        <xdr:cNvSpPr/>
      </xdr:nvSpPr>
      <xdr:spPr>
        <a:xfrm>
          <a:off x="57150" y="4800600"/>
          <a:ext cx="2895600" cy="781050"/>
        </a:xfrm>
        <a:prstGeom prst="snip1Rect">
          <a:avLst/>
        </a:prstGeom>
        <a:solidFill>
          <a:srgbClr val="C0A4BF"/>
        </a:solidFill>
        <a:ln>
          <a:noFill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>
              <a:solidFill>
                <a:schemeClr val="bg1"/>
              </a:solidFill>
            </a:rPr>
            <a:t>See p158 of Using Excel for Business and Financial</a:t>
          </a:r>
          <a:r>
            <a:rPr lang="en-AU" baseline="0">
              <a:solidFill>
                <a:schemeClr val="bg1"/>
              </a:solidFill>
            </a:rPr>
            <a:t> Modelling</a:t>
          </a:r>
          <a:endParaRPr lang="en-AU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28575</xdr:colOff>
      <xdr:row>29</xdr:row>
      <xdr:rowOff>9525</xdr:rowOff>
    </xdr:from>
    <xdr:to>
      <xdr:col>5</xdr:col>
      <xdr:colOff>21032</xdr:colOff>
      <xdr:row>33</xdr:row>
      <xdr:rowOff>161925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B85214D5-C88C-4216-AB67-8A8CF82DDC06}"/>
            </a:ext>
          </a:extLst>
        </xdr:cNvPr>
        <xdr:cNvGrpSpPr/>
      </xdr:nvGrpSpPr>
      <xdr:grpSpPr>
        <a:xfrm>
          <a:off x="28575" y="5534025"/>
          <a:ext cx="3148407" cy="889000"/>
          <a:chOff x="1123950" y="1962150"/>
          <a:chExt cx="3040457" cy="914400"/>
        </a:xfrm>
      </xdr:grpSpPr>
      <xdr:sp macro="" textlink="">
        <xdr:nvSpPr>
          <xdr:cNvPr id="8" name="Snip Single Corner Rectangle 2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F81A1D58-B954-4293-BABD-65C0771A217D}"/>
              </a:ext>
            </a:extLst>
          </xdr:cNvPr>
          <xdr:cNvSpPr/>
        </xdr:nvSpPr>
        <xdr:spPr>
          <a:xfrm>
            <a:off x="1123950" y="1962150"/>
            <a:ext cx="2924175" cy="914400"/>
          </a:xfrm>
          <a:prstGeom prst="snip1Rect">
            <a:avLst/>
          </a:prstGeom>
          <a:solidFill>
            <a:srgbClr val="61195A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rgbClr val="C0A4BF"/>
                </a:solidFill>
              </a:rPr>
              <a:t>Forecasting techniques are </a:t>
            </a:r>
            <a:r>
              <a:rPr lang="en-US" sz="1100" baseline="0">
                <a:solidFill>
                  <a:srgbClr val="C0A4BF"/>
                </a:solidFill>
              </a:rPr>
              <a:t>covered in detail in the Plum Solutions </a:t>
            </a:r>
            <a:r>
              <a:rPr lang="en-US" sz="1100" b="1" u="sng" baseline="0">
                <a:solidFill>
                  <a:srgbClr val="C0A4BF"/>
                </a:solidFill>
              </a:rPr>
              <a:t>Financial Modelling or Budgeting &amp; Forecasting in Excel</a:t>
            </a:r>
            <a:br>
              <a:rPr lang="en-US" sz="1100" b="1" u="sng" baseline="0">
                <a:solidFill>
                  <a:srgbClr val="C0A4BF"/>
                </a:solidFill>
              </a:rPr>
            </a:br>
            <a:r>
              <a:rPr lang="en-US" sz="1100" baseline="0">
                <a:solidFill>
                  <a:srgbClr val="C0A4BF"/>
                </a:solidFill>
              </a:rPr>
              <a:t>workshops or online courses.</a:t>
            </a:r>
            <a:endParaRPr lang="en-US" sz="1100">
              <a:solidFill>
                <a:srgbClr val="C0A4BF"/>
              </a:solidFill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05583BEE-EA79-4AB6-BD63-B43724D86F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clrChange>
              <a:clrFrom>
                <a:srgbClr val="000000">
                  <a:alpha val="0"/>
                </a:srgbClr>
              </a:clrFrom>
              <a:clrTo>
                <a:srgbClr val="000000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7603" y="2218965"/>
            <a:ext cx="506804" cy="519474"/>
          </a:xfrm>
          <a:prstGeom prst="rect">
            <a:avLst/>
          </a:prstGeom>
          <a:effectLst/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167700</xdr:colOff>
      <xdr:row>2</xdr:row>
      <xdr:rowOff>84414</xdr:rowOff>
    </xdr:from>
    <xdr:to>
      <xdr:col>20</xdr:col>
      <xdr:colOff>78183</xdr:colOff>
      <xdr:row>5</xdr:row>
      <xdr:rowOff>37988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D56C15-B8BC-4083-AF06-A8205306F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0276" y="450020"/>
          <a:ext cx="516619" cy="501983"/>
        </a:xfrm>
        <a:prstGeom prst="rect">
          <a:avLst/>
        </a:prstGeom>
        <a:effectLst/>
      </xdr:spPr>
    </xdr:pic>
    <xdr:clientData/>
  </xdr:twoCellAnchor>
  <xdr:twoCellAnchor>
    <xdr:from>
      <xdr:col>7</xdr:col>
      <xdr:colOff>25111</xdr:colOff>
      <xdr:row>5</xdr:row>
      <xdr:rowOff>28865</xdr:rowOff>
    </xdr:from>
    <xdr:to>
      <xdr:col>17</xdr:col>
      <xdr:colOff>125075</xdr:colOff>
      <xdr:row>20</xdr:row>
      <xdr:rowOff>140471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144415-85C3-A781-3A4F-62738FE6B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</xdr:colOff>
      <xdr:row>12</xdr:row>
      <xdr:rowOff>23812</xdr:rowOff>
    </xdr:from>
    <xdr:to>
      <xdr:col>14</xdr:col>
      <xdr:colOff>347662</xdr:colOff>
      <xdr:row>26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2F397A-49B8-4A8B-B40C-6907F8059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19049</xdr:rowOff>
    </xdr:from>
    <xdr:to>
      <xdr:col>14</xdr:col>
      <xdr:colOff>361950</xdr:colOff>
      <xdr:row>11</xdr:row>
      <xdr:rowOff>28574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B7D9C0-84CF-4A0B-8545-62293E7AA2DA}"/>
            </a:ext>
          </a:extLst>
        </xdr:cNvPr>
        <xdr:cNvSpPr txBox="1"/>
      </xdr:nvSpPr>
      <xdr:spPr>
        <a:xfrm>
          <a:off x="5324475" y="19049"/>
          <a:ext cx="4629150" cy="2486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Instructions</a:t>
          </a:r>
          <a:r>
            <a:rPr lang="en-AU"/>
            <a:t> </a:t>
          </a:r>
        </a:p>
        <a:p>
          <a:r>
            <a:rPr lang="en-AU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Calculate the average using an AVERAGE function in row 6</a:t>
          </a:r>
          <a:r>
            <a:rPr lang="en-AU"/>
            <a:t> </a:t>
          </a:r>
        </a:p>
        <a:p>
          <a:r>
            <a:rPr lang="en-AU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Calculate the Seasonality in row 7 by dividing the average of the quarter by the average of the entire dataset</a:t>
          </a:r>
          <a:r>
            <a:rPr lang="en-AU"/>
            <a:t> </a:t>
          </a:r>
        </a:p>
        <a:p>
          <a:r>
            <a:rPr lang="en-AU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Add the future dates using an EDATE or EOMONTH function starting from cell A12, until Dec 2023</a:t>
          </a:r>
          <a:r>
            <a:rPr lang="en-AU"/>
            <a:t> </a:t>
          </a:r>
        </a:p>
        <a:p>
          <a:r>
            <a:rPr lang="en-AU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Add the raw data in column B using three separate TRANSPOSE array functions, or use Paste Special &gt; Transpose</a:t>
          </a:r>
          <a:r>
            <a:rPr lang="en-AU"/>
            <a:t> </a:t>
          </a:r>
        </a:p>
        <a:p>
          <a:r>
            <a:rPr lang="en-AU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Add the linear forecast from cell C23 using a FORECAST function</a:t>
          </a:r>
          <a:r>
            <a:rPr lang="en-AU"/>
            <a:t> </a:t>
          </a:r>
        </a:p>
        <a:p>
          <a:r>
            <a:rPr lang="en-AU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Add the seasonality index to column D</a:t>
          </a:r>
          <a:r>
            <a:rPr lang="en-AU"/>
            <a:t> </a:t>
          </a:r>
        </a:p>
        <a:p>
          <a:r>
            <a:rPr lang="en-AU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Multiply it out in column E</a:t>
          </a:r>
          <a:r>
            <a:rPr lang="en-AU"/>
            <a:t> </a:t>
          </a:r>
        </a:p>
        <a:p>
          <a:r>
            <a:rPr lang="en-AU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Create a line chart</a:t>
          </a:r>
          <a:r>
            <a:rPr lang="en-AU"/>
            <a:t> </a:t>
          </a:r>
        </a:p>
        <a:p>
          <a:r>
            <a:rPr lang="en-AU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Link lines up by adding actuals in row 22</a:t>
          </a:r>
          <a:r>
            <a:rPr lang="en-AU"/>
            <a:t> </a:t>
          </a:r>
        </a:p>
        <a:p>
          <a:r>
            <a:rPr lang="en-AU" sz="1100" i="1"/>
            <a:t>OR, use Forecast Sheet!</a:t>
          </a:r>
        </a:p>
      </xdr:txBody>
    </xdr:sp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68657</xdr:colOff>
      <xdr:row>5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7B72331-E248-4A36-9BEA-6FAC9CFCBFC6}"/>
            </a:ext>
          </a:extLst>
        </xdr:cNvPr>
        <xdr:cNvGrpSpPr/>
      </xdr:nvGrpSpPr>
      <xdr:grpSpPr>
        <a:xfrm>
          <a:off x="10394950" y="184150"/>
          <a:ext cx="3116657" cy="889000"/>
          <a:chOff x="1123950" y="1962150"/>
          <a:chExt cx="3040457" cy="914400"/>
        </a:xfrm>
      </xdr:grpSpPr>
      <xdr:sp macro="" textlink="">
        <xdr:nvSpPr>
          <xdr:cNvPr id="5" name="Snip Single Corner Rectangle 2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DB6F812A-3AB0-4167-87FA-039E74A988DA}"/>
              </a:ext>
            </a:extLst>
          </xdr:cNvPr>
          <xdr:cNvSpPr/>
        </xdr:nvSpPr>
        <xdr:spPr>
          <a:xfrm>
            <a:off x="1123950" y="1962150"/>
            <a:ext cx="2924175" cy="914400"/>
          </a:xfrm>
          <a:prstGeom prst="snip1Rect">
            <a:avLst/>
          </a:prstGeom>
          <a:solidFill>
            <a:srgbClr val="61195A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rgbClr val="C0A4BF"/>
                </a:solidFill>
              </a:rPr>
              <a:t>Forecasting techniques are </a:t>
            </a:r>
            <a:r>
              <a:rPr lang="en-US" sz="1100" baseline="0">
                <a:solidFill>
                  <a:srgbClr val="C0A4BF"/>
                </a:solidFill>
              </a:rPr>
              <a:t>covered in detail in the Plum Solutions </a:t>
            </a:r>
            <a:r>
              <a:rPr lang="en-US" sz="1100" b="1" u="sng" baseline="0">
                <a:solidFill>
                  <a:srgbClr val="C0A4BF"/>
                </a:solidFill>
              </a:rPr>
              <a:t>Financial Modelling or Budgeting &amp; Forecasting in Excel</a:t>
            </a:r>
            <a:br>
              <a:rPr lang="en-US" sz="1100" b="1" u="sng" baseline="0">
                <a:solidFill>
                  <a:srgbClr val="C0A4BF"/>
                </a:solidFill>
              </a:rPr>
            </a:br>
            <a:r>
              <a:rPr lang="en-US" sz="1100" baseline="0">
                <a:solidFill>
                  <a:srgbClr val="C0A4BF"/>
                </a:solidFill>
              </a:rPr>
              <a:t>workshops or online courses.</a:t>
            </a:r>
            <a:endParaRPr lang="en-US" sz="1100">
              <a:solidFill>
                <a:srgbClr val="C0A4BF"/>
              </a:solidFill>
            </a:endParaRP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B51246C3-D5FD-450F-825C-1C90DB14BA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clrChange>
              <a:clrFrom>
                <a:srgbClr val="000000">
                  <a:alpha val="0"/>
                </a:srgbClr>
              </a:clrFrom>
              <a:clrTo>
                <a:srgbClr val="000000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7603" y="2218965"/>
            <a:ext cx="506804" cy="519474"/>
          </a:xfrm>
          <a:prstGeom prst="rect">
            <a:avLst/>
          </a:prstGeom>
          <a:effectLst/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2105025</xdr:colOff>
      <xdr:row>13</xdr:row>
      <xdr:rowOff>166687</xdr:rowOff>
    </xdr:from>
    <xdr:to>
      <xdr:col>14</xdr:col>
      <xdr:colOff>600075</xdr:colOff>
      <xdr:row>29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1B115B-D555-430B-B312-F405A5E771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34717</xdr:colOff>
      <xdr:row>9</xdr:row>
      <xdr:rowOff>40911</xdr:rowOff>
    </xdr:from>
    <xdr:to>
      <xdr:col>21</xdr:col>
      <xdr:colOff>85621</xdr:colOff>
      <xdr:row>33</xdr:row>
      <xdr:rowOff>21860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0E474B-0E34-C0F1-2EBD-01ADC6799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123824</xdr:colOff>
      <xdr:row>2</xdr:row>
      <xdr:rowOff>82550</xdr:rowOff>
    </xdr:from>
    <xdr:to>
      <xdr:col>16</xdr:col>
      <xdr:colOff>277811</xdr:colOff>
      <xdr:row>23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FD715-A7DD-C3F4-6FF6-80E66F20F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498</xdr:row>
      <xdr:rowOff>9525</xdr:rowOff>
    </xdr:from>
    <xdr:to>
      <xdr:col>19</xdr:col>
      <xdr:colOff>76200</xdr:colOff>
      <xdr:row>515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DCBF84-A2D6-406D-843A-6671CBB5E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1814512</xdr:colOff>
      <xdr:row>14</xdr:row>
      <xdr:rowOff>166687</xdr:rowOff>
    </xdr:from>
    <xdr:to>
      <xdr:col>9</xdr:col>
      <xdr:colOff>166687</xdr:colOff>
      <xdr:row>30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305BC3-CA9F-4E5D-B256-5B15E940C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5</xdr:row>
      <xdr:rowOff>57150</xdr:rowOff>
    </xdr:from>
    <xdr:to>
      <xdr:col>22</xdr:col>
      <xdr:colOff>428625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C6425-7320-461D-9F7F-E139554B0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9525</xdr:colOff>
      <xdr:row>28</xdr:row>
      <xdr:rowOff>0</xdr:rowOff>
    </xdr:from>
    <xdr:to>
      <xdr:col>21</xdr:col>
      <xdr:colOff>154382</xdr:colOff>
      <xdr:row>32</xdr:row>
      <xdr:rowOff>57150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1D6EC2E7-EEE0-4BCE-9710-38285627A267}"/>
            </a:ext>
          </a:extLst>
        </xdr:cNvPr>
        <xdr:cNvGrpSpPr/>
      </xdr:nvGrpSpPr>
      <xdr:grpSpPr>
        <a:xfrm>
          <a:off x="14557375" y="5245100"/>
          <a:ext cx="3269057" cy="800100"/>
          <a:chOff x="1123950" y="1962150"/>
          <a:chExt cx="3040457" cy="828675"/>
        </a:xfrm>
      </xdr:grpSpPr>
      <xdr:sp macro="" textlink="">
        <xdr:nvSpPr>
          <xdr:cNvPr id="7" name="Snip Single Corner Rectangle 2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333673E3-96AB-4883-AC45-DDAEDA1EA969}"/>
              </a:ext>
            </a:extLst>
          </xdr:cNvPr>
          <xdr:cNvSpPr/>
        </xdr:nvSpPr>
        <xdr:spPr>
          <a:xfrm>
            <a:off x="1123950" y="1962150"/>
            <a:ext cx="2924175" cy="828675"/>
          </a:xfrm>
          <a:prstGeom prst="snip1Rect">
            <a:avLst/>
          </a:prstGeom>
          <a:solidFill>
            <a:srgbClr val="61195A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rgbClr val="C0A4BF"/>
                </a:solidFill>
              </a:rPr>
              <a:t>Rolling</a:t>
            </a:r>
            <a:r>
              <a:rPr lang="en-US" sz="1100" baseline="0">
                <a:solidFill>
                  <a:srgbClr val="C0A4BF"/>
                </a:solidFill>
              </a:rPr>
              <a:t> </a:t>
            </a:r>
            <a:r>
              <a:rPr lang="en-US" sz="1100">
                <a:solidFill>
                  <a:srgbClr val="C0A4BF"/>
                </a:solidFill>
              </a:rPr>
              <a:t>Forecast techniques are </a:t>
            </a:r>
            <a:r>
              <a:rPr lang="en-US" sz="1100" baseline="0">
                <a:solidFill>
                  <a:srgbClr val="C0A4BF"/>
                </a:solidFill>
              </a:rPr>
              <a:t>covered in detail in the Plum Solutions </a:t>
            </a:r>
            <a:r>
              <a:rPr lang="en-US" sz="1100" b="1" u="sng" baseline="0">
                <a:solidFill>
                  <a:srgbClr val="C0A4BF"/>
                </a:solidFill>
              </a:rPr>
              <a:t>Budgeting &amp; Forecasting  in Excel </a:t>
            </a:r>
            <a:r>
              <a:rPr lang="en-US" sz="1100" baseline="0">
                <a:solidFill>
                  <a:srgbClr val="C0A4BF"/>
                </a:solidFill>
              </a:rPr>
              <a:t>workshops or online courses.</a:t>
            </a:r>
            <a:endParaRPr lang="en-US" sz="1100">
              <a:solidFill>
                <a:srgbClr val="C0A4BF"/>
              </a:solidFill>
            </a:endParaRPr>
          </a:p>
        </xdr:txBody>
      </xdr:sp>
      <xdr:pic>
        <xdr:nvPicPr>
          <xdr:cNvPr id="8" name="Picture 7">
            <a:extLst>
              <a:ext uri="{FF2B5EF4-FFF2-40B4-BE49-F238E27FC236}">
                <a16:creationId xmlns:a16="http://schemas.microsoft.com/office/drawing/2014/main" id="{8EBAC3D1-5B85-4070-857D-7FDCC56EDD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clrChange>
              <a:clrFrom>
                <a:srgbClr val="000000">
                  <a:alpha val="0"/>
                </a:srgbClr>
              </a:clrFrom>
              <a:clrTo>
                <a:srgbClr val="000000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7603" y="2218965"/>
            <a:ext cx="506804" cy="519474"/>
          </a:xfrm>
          <a:prstGeom prst="rect">
            <a:avLst/>
          </a:prstGeom>
          <a:effectLst/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ProductFolders/Charting/2005final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usan%20Admin/Wiley/2018/Excel%20Files%20-%20Website/Chap%205/Edition%203%20-%20Chapter%20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usan%20Admin/Wiley/2018/Excel%20Files%20-%20Website/Chap%206/6.28%20(workings%20only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Plum%20Solutions/Consulting%20Clients/Capability/Modelling/GRV%20Funding%20Dashboard%20V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Google%20Drive/Susan%20Admin/Plum%20Resources/Course%20Materials/In-House/EDMI/To%20Students/Adv%20Financial%20Modelling/Exercise%20Files/NFP%20Forecasting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rections"/>
      <sheetName val="Wheat"/>
      <sheetName val="rice"/>
      <sheetName val="feedgrains"/>
      <sheetName val="soybeans"/>
      <sheetName val="sunflowerseed"/>
      <sheetName val="peanuts"/>
      <sheetName val="cotton"/>
      <sheetName val="cottonseed"/>
      <sheetName val="tobacco"/>
      <sheetName val="fruit"/>
      <sheetName val="treenuts"/>
      <sheetName val="vegetables"/>
      <sheetName val="livestock"/>
      <sheetName val="hides"/>
      <sheetName val="poultry"/>
      <sheetName val="fatsoils"/>
      <sheetName val="dairy"/>
      <sheetName val="feedsfodders"/>
      <sheetName val="seeds"/>
      <sheetName val="other"/>
      <sheetName val="comd.chart"/>
      <sheetName val="totals"/>
      <sheetName val="totbycomd."/>
      <sheetName val="16010A"/>
      <sheetName val="16021"/>
      <sheetName val="16021 (2)"/>
      <sheetName val="16020A"/>
      <sheetName val="16020B"/>
      <sheetName val="16010"/>
      <sheetName val="sxcomm"/>
      <sheetName val="sxh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g 5.1"/>
      <sheetName val="Fig 5.2"/>
      <sheetName val="Fig 5.3"/>
      <sheetName val="Fig 5.4"/>
      <sheetName val="Fig 5.5"/>
      <sheetName val="Fig 5.6"/>
      <sheetName val="Fig 5.7"/>
      <sheetName val="Fig 5.8"/>
      <sheetName val="Fig 5.9"/>
      <sheetName val="Fig 5.10"/>
      <sheetName val="Fig 5.11"/>
      <sheetName val="Fig 5.12"/>
      <sheetName val="Lookup"/>
      <sheetName val="Fig 5.13"/>
      <sheetName val="Fig 5.14, 5.15, 5.16"/>
      <sheetName val="Fig 5.17"/>
      <sheetName val="Fig 5.18"/>
      <sheetName val="Fig 5.19"/>
      <sheetName val="Fig 5.20"/>
      <sheetName val="Fig 5.21"/>
      <sheetName val="Fig 5.22"/>
      <sheetName val="Fig 5.23"/>
      <sheetName val="Fig 5.24"/>
      <sheetName val="Fig 5.25"/>
      <sheetName val="Fig 5.26"/>
      <sheetName val="Fig 5.2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Salesperson 1</v>
          </cell>
          <cell r="C2" t="str">
            <v>The Bank</v>
          </cell>
          <cell r="E2" t="str">
            <v>Confirmed</v>
          </cell>
          <cell r="G2" t="str">
            <v>Referrer 1</v>
          </cell>
        </row>
        <row r="3">
          <cell r="A3" t="str">
            <v>Salesperson 2</v>
          </cell>
          <cell r="C3" t="str">
            <v>The Other Bank</v>
          </cell>
          <cell r="E3" t="str">
            <v>Likely</v>
          </cell>
          <cell r="G3" t="str">
            <v>Referrer 2</v>
          </cell>
        </row>
        <row r="4">
          <cell r="A4" t="str">
            <v>Salesperson 3</v>
          </cell>
          <cell r="C4" t="str">
            <v>My Bank</v>
          </cell>
          <cell r="E4" t="str">
            <v>Not Likely</v>
          </cell>
          <cell r="G4" t="str">
            <v>Referrer 3</v>
          </cell>
        </row>
        <row r="5">
          <cell r="A5" t="str">
            <v>Salesperson 4</v>
          </cell>
          <cell r="C5" t="str">
            <v>Other Lender</v>
          </cell>
          <cell r="E5" t="str">
            <v>Gone</v>
          </cell>
          <cell r="G5" t="str">
            <v>Referrer 4</v>
          </cell>
        </row>
        <row r="6">
          <cell r="A6" t="str">
            <v>Salesperson 5</v>
          </cell>
          <cell r="C6" t="str">
            <v>New Lender</v>
          </cell>
          <cell r="E6" t="str">
            <v>New 1</v>
          </cell>
          <cell r="G6" t="str">
            <v>Referrer 5</v>
          </cell>
        </row>
        <row r="7">
          <cell r="A7" t="str">
            <v>Salesperson 6</v>
          </cell>
          <cell r="C7" t="str">
            <v>Lender 1</v>
          </cell>
          <cell r="E7" t="str">
            <v>New 2</v>
          </cell>
          <cell r="G7" t="str">
            <v>Referrer 6</v>
          </cell>
        </row>
        <row r="8">
          <cell r="A8" t="str">
            <v>Salesperson 7</v>
          </cell>
          <cell r="C8" t="str">
            <v>Lender 2</v>
          </cell>
          <cell r="G8" t="str">
            <v>Referrer 7</v>
          </cell>
        </row>
        <row r="9">
          <cell r="A9" t="str">
            <v>Salesperson 8</v>
          </cell>
          <cell r="C9" t="str">
            <v>Lender 3</v>
          </cell>
          <cell r="G9" t="str">
            <v>Referrer 8</v>
          </cell>
        </row>
        <row r="10">
          <cell r="A10" t="str">
            <v>Salesperson 9</v>
          </cell>
          <cell r="C10" t="str">
            <v>Lender 4</v>
          </cell>
          <cell r="G10" t="str">
            <v>Referrer 9</v>
          </cell>
        </row>
        <row r="11">
          <cell r="A11" t="str">
            <v>Salesperson 10</v>
          </cell>
          <cell r="C11" t="str">
            <v>Lender 5</v>
          </cell>
          <cell r="E11" t="str">
            <v>Business 1</v>
          </cell>
          <cell r="G11" t="str">
            <v>Referrer 10</v>
          </cell>
        </row>
        <row r="12">
          <cell r="A12" t="str">
            <v>Salesperson 11</v>
          </cell>
          <cell r="C12" t="str">
            <v>Lender 6</v>
          </cell>
          <cell r="E12" t="str">
            <v>Business 2</v>
          </cell>
          <cell r="G12" t="str">
            <v>Referrer 11</v>
          </cell>
        </row>
        <row r="13">
          <cell r="A13" t="str">
            <v>Salesperson 12</v>
          </cell>
          <cell r="C13" t="str">
            <v>Lender 7</v>
          </cell>
          <cell r="E13" t="str">
            <v>Business 3</v>
          </cell>
          <cell r="G13" t="str">
            <v>Referrer 12</v>
          </cell>
        </row>
        <row r="14">
          <cell r="A14" t="str">
            <v>Salesperson 13</v>
          </cell>
          <cell r="C14" t="str">
            <v>Lender 8</v>
          </cell>
          <cell r="E14" t="str">
            <v>Business 4</v>
          </cell>
          <cell r="G14" t="str">
            <v>Referrer 13</v>
          </cell>
        </row>
        <row r="15">
          <cell r="A15" t="str">
            <v>Salesperson 14</v>
          </cell>
          <cell r="C15" t="str">
            <v>Lender 9</v>
          </cell>
          <cell r="E15" t="str">
            <v>Business 5</v>
          </cell>
          <cell r="G15" t="str">
            <v>Referrer 14</v>
          </cell>
        </row>
        <row r="16">
          <cell r="A16" t="str">
            <v>Salesperson 15</v>
          </cell>
          <cell r="C16" t="str">
            <v>Lender 10</v>
          </cell>
          <cell r="E16" t="str">
            <v>Business 6</v>
          </cell>
          <cell r="G16" t="str">
            <v>Referrer 15</v>
          </cell>
        </row>
        <row r="17">
          <cell r="A17" t="str">
            <v>Salesperson 16</v>
          </cell>
          <cell r="C17" t="str">
            <v>Lender 11</v>
          </cell>
          <cell r="E17" t="str">
            <v>Business 7</v>
          </cell>
          <cell r="G17" t="str">
            <v>Referrer 16</v>
          </cell>
        </row>
        <row r="18">
          <cell r="A18" t="str">
            <v>Salesperson 17</v>
          </cell>
          <cell r="C18" t="str">
            <v>Lender 12</v>
          </cell>
          <cell r="E18" t="str">
            <v>Business 8</v>
          </cell>
          <cell r="G18" t="str">
            <v>Referrer 17</v>
          </cell>
        </row>
        <row r="19">
          <cell r="A19" t="str">
            <v>Salesperson 18</v>
          </cell>
          <cell r="C19" t="str">
            <v>Lender 13</v>
          </cell>
          <cell r="E19" t="str">
            <v>Business 9</v>
          </cell>
          <cell r="G19" t="str">
            <v>Referrer 18</v>
          </cell>
        </row>
        <row r="20">
          <cell r="A20" t="str">
            <v>Salesperson 19</v>
          </cell>
          <cell r="C20" t="str">
            <v>Lender 14</v>
          </cell>
          <cell r="E20" t="str">
            <v>Business 10</v>
          </cell>
          <cell r="G20" t="str">
            <v>Referrer 19</v>
          </cell>
        </row>
        <row r="21">
          <cell r="A21" t="str">
            <v>Salesperson 20</v>
          </cell>
          <cell r="C21" t="str">
            <v>Lender 15</v>
          </cell>
          <cell r="E21" t="str">
            <v>Business 11</v>
          </cell>
          <cell r="G21" t="str">
            <v>Referrer 20</v>
          </cell>
        </row>
        <row r="22">
          <cell r="A22" t="str">
            <v>Salesperson 21</v>
          </cell>
          <cell r="C22" t="str">
            <v>Lender 16</v>
          </cell>
          <cell r="E22" t="str">
            <v>Business 12</v>
          </cell>
          <cell r="G22" t="str">
            <v>Referrer 21</v>
          </cell>
        </row>
        <row r="23">
          <cell r="A23" t="str">
            <v>Salesperson 22</v>
          </cell>
          <cell r="C23" t="str">
            <v>Lender 17</v>
          </cell>
          <cell r="E23" t="str">
            <v>Business 13</v>
          </cell>
          <cell r="G23" t="str">
            <v>Referrer 22</v>
          </cell>
        </row>
        <row r="24">
          <cell r="A24" t="str">
            <v>Salesperson 23</v>
          </cell>
          <cell r="C24" t="str">
            <v>Lender 18</v>
          </cell>
          <cell r="E24" t="str">
            <v>Business 14</v>
          </cell>
          <cell r="G24" t="str">
            <v>Referrer 23</v>
          </cell>
        </row>
        <row r="25">
          <cell r="A25" t="str">
            <v>Salesperson 24</v>
          </cell>
          <cell r="C25" t="str">
            <v>Lender 19</v>
          </cell>
          <cell r="E25" t="str">
            <v>Business 15</v>
          </cell>
          <cell r="G25" t="str">
            <v>Referrer 24</v>
          </cell>
        </row>
        <row r="26">
          <cell r="A26" t="str">
            <v>Salesperson 25</v>
          </cell>
          <cell r="C26" t="str">
            <v>Lender 20</v>
          </cell>
          <cell r="E26" t="str">
            <v>Business 16</v>
          </cell>
          <cell r="G26" t="str">
            <v>Referrer 25</v>
          </cell>
        </row>
        <row r="27">
          <cell r="A27" t="str">
            <v>Salesperson 26</v>
          </cell>
          <cell r="C27" t="str">
            <v>Lender 21</v>
          </cell>
          <cell r="E27" t="str">
            <v>Business 17</v>
          </cell>
          <cell r="G27" t="str">
            <v>Referrer 26</v>
          </cell>
        </row>
        <row r="28">
          <cell r="A28" t="str">
            <v>Salesperson 27</v>
          </cell>
          <cell r="C28" t="str">
            <v>Lender 22</v>
          </cell>
          <cell r="E28" t="str">
            <v>Business 18</v>
          </cell>
          <cell r="G28" t="str">
            <v>Referrer 27</v>
          </cell>
        </row>
        <row r="29">
          <cell r="A29" t="str">
            <v>Salesperson 28</v>
          </cell>
          <cell r="C29" t="str">
            <v>Lender 23</v>
          </cell>
          <cell r="E29" t="str">
            <v>Business 19</v>
          </cell>
          <cell r="G29" t="str">
            <v>Referrer 28</v>
          </cell>
        </row>
        <row r="30">
          <cell r="A30" t="str">
            <v>Salesperson 29</v>
          </cell>
          <cell r="C30" t="str">
            <v>Lender 24</v>
          </cell>
          <cell r="E30" t="str">
            <v>Business 20</v>
          </cell>
          <cell r="G30" t="str">
            <v>Referrer 29</v>
          </cell>
        </row>
        <row r="31">
          <cell r="A31" t="str">
            <v>Salesperson 30</v>
          </cell>
          <cell r="C31" t="str">
            <v>Lender 25</v>
          </cell>
          <cell r="E31" t="str">
            <v>Business 21</v>
          </cell>
          <cell r="G31" t="str">
            <v>Referrer 30</v>
          </cell>
        </row>
        <row r="32">
          <cell r="A32" t="str">
            <v>Salesperson 31</v>
          </cell>
          <cell r="C32" t="str">
            <v>Lender 26</v>
          </cell>
          <cell r="E32" t="str">
            <v>Business 22</v>
          </cell>
          <cell r="G32" t="str">
            <v>Referrer 31</v>
          </cell>
        </row>
        <row r="33">
          <cell r="A33" t="str">
            <v>Salesperson 32</v>
          </cell>
          <cell r="C33" t="str">
            <v>Lender 27</v>
          </cell>
          <cell r="E33" t="str">
            <v>Business 23</v>
          </cell>
          <cell r="G33" t="str">
            <v>Referrer 32</v>
          </cell>
        </row>
        <row r="34">
          <cell r="A34" t="str">
            <v>Salesperson 33</v>
          </cell>
          <cell r="C34" t="str">
            <v>Lender 28</v>
          </cell>
          <cell r="E34" t="str">
            <v>Business 24</v>
          </cell>
          <cell r="G34" t="str">
            <v>Referrer 33</v>
          </cell>
        </row>
        <row r="35">
          <cell r="A35" t="str">
            <v>Salesperson 34</v>
          </cell>
          <cell r="C35" t="str">
            <v>Lender 29</v>
          </cell>
          <cell r="E35" t="str">
            <v>Business 25</v>
          </cell>
          <cell r="G35" t="str">
            <v>Referrer 34</v>
          </cell>
        </row>
        <row r="36">
          <cell r="A36" t="str">
            <v>Salesperson 35</v>
          </cell>
          <cell r="C36" t="str">
            <v>Lender 30</v>
          </cell>
          <cell r="E36" t="str">
            <v>Business 26</v>
          </cell>
          <cell r="G36" t="str">
            <v>Referrer 35</v>
          </cell>
        </row>
        <row r="37">
          <cell r="A37" t="str">
            <v>Salesperson 36</v>
          </cell>
          <cell r="C37" t="str">
            <v>Lender 31</v>
          </cell>
          <cell r="E37" t="str">
            <v>Business 27</v>
          </cell>
          <cell r="G37" t="str">
            <v>Referrer 36</v>
          </cell>
        </row>
        <row r="38">
          <cell r="A38" t="str">
            <v>Salesperson 37</v>
          </cell>
          <cell r="C38" t="str">
            <v>Lender 32</v>
          </cell>
          <cell r="E38" t="str">
            <v>Business 28</v>
          </cell>
          <cell r="G38" t="str">
            <v>Referrer 37</v>
          </cell>
        </row>
        <row r="39">
          <cell r="A39" t="str">
            <v>Salesperson 38</v>
          </cell>
          <cell r="C39" t="str">
            <v>Lender 33</v>
          </cell>
          <cell r="E39" t="str">
            <v>Business 29</v>
          </cell>
          <cell r="G39" t="str">
            <v>Referrer 38</v>
          </cell>
        </row>
        <row r="40">
          <cell r="A40" t="str">
            <v>Salesperson 39</v>
          </cell>
          <cell r="C40" t="str">
            <v>Lender 34</v>
          </cell>
          <cell r="E40" t="str">
            <v>Business 30</v>
          </cell>
          <cell r="G40" t="str">
            <v>Referrer 39</v>
          </cell>
        </row>
        <row r="41">
          <cell r="A41" t="str">
            <v>Salesperson 40</v>
          </cell>
          <cell r="C41" t="str">
            <v>Lender 35</v>
          </cell>
          <cell r="E41" t="str">
            <v>Business 31</v>
          </cell>
          <cell r="G41" t="str">
            <v>Referrer 40</v>
          </cell>
        </row>
        <row r="42">
          <cell r="A42" t="str">
            <v>Salesperson 41</v>
          </cell>
          <cell r="C42" t="str">
            <v>Lender 36</v>
          </cell>
          <cell r="E42" t="str">
            <v>Business 32</v>
          </cell>
          <cell r="G42" t="str">
            <v>Referrer 41</v>
          </cell>
        </row>
        <row r="43">
          <cell r="A43" t="str">
            <v>Salesperson 42</v>
          </cell>
          <cell r="E43" t="str">
            <v>Business 33</v>
          </cell>
          <cell r="G43" t="str">
            <v>Referrer 42</v>
          </cell>
        </row>
        <row r="44">
          <cell r="A44" t="str">
            <v>Salesperson 43</v>
          </cell>
          <cell r="E44" t="str">
            <v>Business 34</v>
          </cell>
          <cell r="G44" t="str">
            <v>Referrer 43</v>
          </cell>
        </row>
        <row r="45">
          <cell r="A45" t="str">
            <v>Salesperson 44</v>
          </cell>
        </row>
        <row r="46">
          <cell r="A46" t="str">
            <v>Salesperson 45</v>
          </cell>
        </row>
        <row r="47">
          <cell r="A47" t="str">
            <v>Salesperson 46</v>
          </cell>
        </row>
        <row r="48">
          <cell r="A48" t="str">
            <v>Salesperson 47</v>
          </cell>
        </row>
        <row r="49">
          <cell r="A49" t="str">
            <v>Salesperson 48</v>
          </cell>
        </row>
        <row r="50">
          <cell r="A50" t="str">
            <v>Salesperson 49</v>
          </cell>
        </row>
        <row r="51">
          <cell r="A51" t="str">
            <v>Salesperson 50</v>
          </cell>
        </row>
        <row r="52">
          <cell r="A52" t="str">
            <v>Salesperson 51</v>
          </cell>
        </row>
        <row r="53">
          <cell r="A53" t="str">
            <v>Salesperson 52</v>
          </cell>
        </row>
        <row r="54">
          <cell r="A54" t="str">
            <v>Salesperson 53</v>
          </cell>
        </row>
        <row r="55">
          <cell r="A55" t="str">
            <v>Salesperson 54</v>
          </cell>
        </row>
        <row r="56">
          <cell r="A56" t="str">
            <v>Salesperson 55</v>
          </cell>
        </row>
        <row r="57">
          <cell r="A57" t="str">
            <v>Salesperson 56</v>
          </cell>
        </row>
        <row r="58">
          <cell r="A58" t="str">
            <v>Salesperson 57</v>
          </cell>
        </row>
        <row r="59">
          <cell r="A59" t="str">
            <v>Salesperson 58</v>
          </cell>
        </row>
        <row r="60">
          <cell r="A60" t="str">
            <v>Salesperson 59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g 6.28"/>
      <sheetName val="Data"/>
    </sheetNames>
    <sheetDataSet>
      <sheetData sheetId="0" refreshError="1"/>
      <sheetData sheetId="1">
        <row r="1">
          <cell r="A1" t="str">
            <v>Expense</v>
          </cell>
          <cell r="B1" t="str">
            <v>Campbelltown</v>
          </cell>
          <cell r="C1" t="str">
            <v>Melbourne</v>
          </cell>
          <cell r="D1" t="str">
            <v>Sydney</v>
          </cell>
          <cell r="E1" t="str">
            <v>Parramatta</v>
          </cell>
          <cell r="F1" t="str">
            <v>Geelong</v>
          </cell>
          <cell r="G1" t="str">
            <v>Brisbane</v>
          </cell>
          <cell r="H1" t="str">
            <v>Toowoomba</v>
          </cell>
          <cell r="I1" t="str">
            <v>Perth</v>
          </cell>
        </row>
        <row r="2">
          <cell r="A2" t="str">
            <v>Staff Costs</v>
          </cell>
          <cell r="B2">
            <v>568432</v>
          </cell>
          <cell r="C2">
            <v>682118.4</v>
          </cell>
          <cell r="D2">
            <v>511588.8</v>
          </cell>
          <cell r="E2">
            <v>613906.55999999994</v>
          </cell>
          <cell r="F2">
            <v>460429.92</v>
          </cell>
          <cell r="G2">
            <v>552515.90399999998</v>
          </cell>
          <cell r="H2">
            <v>414386.92800000001</v>
          </cell>
          <cell r="I2">
            <v>223954</v>
          </cell>
        </row>
        <row r="3">
          <cell r="A3" t="str">
            <v>Superannuation</v>
          </cell>
          <cell r="B3">
            <v>51158.879999999997</v>
          </cell>
          <cell r="C3">
            <v>61390.656000000003</v>
          </cell>
          <cell r="D3">
            <v>46042.991999999998</v>
          </cell>
          <cell r="E3">
            <v>55251.590399999994</v>
          </cell>
          <cell r="F3">
            <v>41438.692799999997</v>
          </cell>
          <cell r="G3">
            <v>49726.431359999995</v>
          </cell>
          <cell r="H3">
            <v>37294.823519999998</v>
          </cell>
          <cell r="I3">
            <v>20155.86</v>
          </cell>
        </row>
        <row r="4">
          <cell r="A4" t="str">
            <v>Workers Comp</v>
          </cell>
          <cell r="B4">
            <v>5684.32</v>
          </cell>
          <cell r="C4">
            <v>6821.1840000000002</v>
          </cell>
          <cell r="D4">
            <v>5115.8879999999999</v>
          </cell>
          <cell r="E4">
            <v>6139.0655999999999</v>
          </cell>
          <cell r="F4">
            <v>4604.2992000000004</v>
          </cell>
          <cell r="G4">
            <v>5525.1590399999995</v>
          </cell>
          <cell r="H4">
            <v>4143.8692799999999</v>
          </cell>
          <cell r="I4">
            <v>2239.54</v>
          </cell>
        </row>
        <row r="5">
          <cell r="A5" t="str">
            <v>Staff Amenities</v>
          </cell>
          <cell r="B5">
            <v>28421.600000000002</v>
          </cell>
          <cell r="C5">
            <v>34105.920000000006</v>
          </cell>
          <cell r="D5">
            <v>25579.440000000002</v>
          </cell>
          <cell r="E5">
            <v>30695.327999999998</v>
          </cell>
          <cell r="F5">
            <v>23021.495999999999</v>
          </cell>
          <cell r="G5">
            <v>27625.7952</v>
          </cell>
          <cell r="H5">
            <v>20719.346400000002</v>
          </cell>
          <cell r="I5">
            <v>11197.7</v>
          </cell>
        </row>
        <row r="6">
          <cell r="A6" t="str">
            <v>Consumables</v>
          </cell>
          <cell r="B6">
            <v>34105.919999999998</v>
          </cell>
          <cell r="C6">
            <v>40927.104000000007</v>
          </cell>
          <cell r="D6">
            <v>30695.328000000001</v>
          </cell>
          <cell r="E6">
            <v>36834.393599999996</v>
          </cell>
          <cell r="F6">
            <v>27625.795199999997</v>
          </cell>
          <cell r="G6">
            <v>33150.954239999999</v>
          </cell>
          <cell r="H6">
            <v>24863.215680000001</v>
          </cell>
          <cell r="I6">
            <v>13437.24</v>
          </cell>
        </row>
        <row r="7">
          <cell r="A7" t="str">
            <v>Recruitment</v>
          </cell>
          <cell r="B7">
            <v>17052.96</v>
          </cell>
          <cell r="C7">
            <v>20463.552000000003</v>
          </cell>
          <cell r="D7">
            <v>15347.664000000001</v>
          </cell>
          <cell r="E7">
            <v>18417.196799999998</v>
          </cell>
          <cell r="F7">
            <v>13812.897599999998</v>
          </cell>
          <cell r="G7">
            <v>16575.47712</v>
          </cell>
          <cell r="H7">
            <v>12431.607840000001</v>
          </cell>
          <cell r="I7">
            <v>6718.62</v>
          </cell>
        </row>
        <row r="8">
          <cell r="A8" t="str">
            <v>Travel</v>
          </cell>
          <cell r="B8">
            <v>11368.64</v>
          </cell>
          <cell r="C8">
            <v>13642.368</v>
          </cell>
          <cell r="D8">
            <v>10231.776</v>
          </cell>
          <cell r="E8">
            <v>12278.1312</v>
          </cell>
          <cell r="F8">
            <v>9208.5984000000008</v>
          </cell>
          <cell r="G8">
            <v>11050.318079999999</v>
          </cell>
          <cell r="H8">
            <v>8287.7385599999998</v>
          </cell>
          <cell r="I8">
            <v>4479.08</v>
          </cell>
        </row>
        <row r="9">
          <cell r="A9" t="str">
            <v>Total</v>
          </cell>
          <cell r="B9">
            <v>716224.32</v>
          </cell>
          <cell r="C9">
            <v>859469.18400000012</v>
          </cell>
          <cell r="D9">
            <v>644601.88800000004</v>
          </cell>
          <cell r="E9">
            <v>773522.26559999981</v>
          </cell>
          <cell r="F9">
            <v>580141.69920000015</v>
          </cell>
          <cell r="G9">
            <v>696170.03904000018</v>
          </cell>
          <cell r="H9">
            <v>522127.52928000002</v>
          </cell>
          <cell r="I9">
            <v>282182.04000000004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ofiles"/>
      <sheetName val="Summary"/>
      <sheetName val="KPI Calc"/>
      <sheetName val="KPI Tracking"/>
      <sheetName val="Control"/>
      <sheetName val="Pmts by Month"/>
      <sheetName val="Meeting Pmts"/>
      <sheetName val="On-course"/>
      <sheetName val="Sponsorship"/>
      <sheetName val="Meeting Data"/>
    </sheetNames>
    <sheetDataSet>
      <sheetData sheetId="0" refreshError="1"/>
      <sheetData sheetId="1" refreshError="1"/>
      <sheetData sheetId="2" refreshError="1"/>
      <sheetData sheetId="3">
        <row r="2">
          <cell r="A2">
            <v>43374</v>
          </cell>
        </row>
      </sheetData>
      <sheetData sheetId="4"/>
      <sheetData sheetId="5">
        <row r="2">
          <cell r="B2">
            <v>42705</v>
          </cell>
        </row>
        <row r="5">
          <cell r="A5" t="str">
            <v>Ballarat</v>
          </cell>
        </row>
        <row r="6">
          <cell r="A6" t="str">
            <v>Bendigo</v>
          </cell>
        </row>
        <row r="7">
          <cell r="A7" t="str">
            <v>Cranbourne</v>
          </cell>
        </row>
        <row r="8">
          <cell r="A8" t="str">
            <v>Geelong</v>
          </cell>
        </row>
        <row r="9">
          <cell r="A9" t="str">
            <v>Healesville</v>
          </cell>
        </row>
        <row r="10">
          <cell r="A10" t="str">
            <v>Horsham</v>
          </cell>
        </row>
        <row r="11">
          <cell r="A11" t="str">
            <v>Sale</v>
          </cell>
        </row>
        <row r="12">
          <cell r="A12" t="str">
            <v>Sandown</v>
          </cell>
        </row>
        <row r="13">
          <cell r="A13" t="str">
            <v>Shepparton</v>
          </cell>
        </row>
        <row r="14">
          <cell r="A14" t="str">
            <v>The Meadows</v>
          </cell>
        </row>
        <row r="15">
          <cell r="A15" t="str">
            <v>Traralgon</v>
          </cell>
        </row>
        <row r="16">
          <cell r="A16" t="str">
            <v>Warragul</v>
          </cell>
        </row>
        <row r="17">
          <cell r="A17" t="str">
            <v>Warrnambool</v>
          </cell>
        </row>
      </sheetData>
      <sheetData sheetId="6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ECAST"/>
      <sheetName val="FORECAST (compl)"/>
      <sheetName val="Forecast Sheet"/>
      <sheetName val="Forecast Sheet (compl)"/>
      <sheetName val="Forecast Model"/>
      <sheetName val="Forecast Model (compl)"/>
      <sheetName val="Assumptions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>
            <v>43647</v>
          </cell>
        </row>
        <row r="4">
          <cell r="B4">
            <v>43862</v>
          </cell>
        </row>
        <row r="5">
          <cell r="B5">
            <v>44227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hinde, Tanvay" id="{F607C6A4-9244-4E95-89D9-86E2035AF0EC}" userId="S::tnshinde@wm.edu::4f3376a0-5099-4775-a9c8-dca63cba1d9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4CA997-4E3B-4CB1-9906-B57D7D240900}" name="Table2" displayName="Table2" ref="A1:E14" totalsRowShown="0">
  <autoFilter ref="A1:E14" xr:uid="{144CA997-4E3B-4CB1-9906-B57D7D240900}"/>
  <tableColumns count="5">
    <tableColumn id="1" xr3:uid="{720CFAA1-EABB-4B2D-9107-251AE747EB30}" name="Date" dataDxfId="16"/>
    <tableColumn id="2" xr3:uid="{69F48823-31CC-4FC4-8C40-282A62DC43E8}" name="Actual Sales "/>
    <tableColumn id="3" xr3:uid="{5AD45573-FF8A-4A62-8A4A-40A7744F6C14}" name="Forecast(Actual Sales )" dataDxfId="15">
      <calculatedColumnFormula>_xlfn.FORECAST.ETS(A2,$B$2:$B$7,$A$2:$A$7,1,1)</calculatedColumnFormula>
    </tableColumn>
    <tableColumn id="4" xr3:uid="{732ECDEA-F328-4337-9E66-B196E02BA1B3}" name="Lower Confidence Bound(Actual Sales )" dataDxfId="14">
      <calculatedColumnFormula>C2-_xlfn.FORECAST.ETS.CONFINT(A2,$B$2:$B$7,$A$2:$A$7,0.95,1,1)</calculatedColumnFormula>
    </tableColumn>
    <tableColumn id="5" xr3:uid="{8253652C-1B48-4183-83AF-7E49B602CC33}" name="Upper Confidence Bound(Actual Sales )" dataDxfId="13">
      <calculatedColumnFormula>C2+_xlfn.FORECAST.ETS.CONFINT(A2,$B$2:$B$7,$A$2:$A$7,0.95,1,1)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91FF2-7B6B-4E95-B218-F381EAC3231B}" name="Table1" displayName="Table1" ref="A1:E11" totalsRowShown="0">
  <autoFilter ref="A1:E11" xr:uid="{E7D59E5E-BA9B-4AC1-A6A4-10943A5A3E1B}"/>
  <tableColumns count="5">
    <tableColumn id="1" xr3:uid="{B813AB7C-E788-4E84-8A30-6F1B8B83CADA}" name="Date" dataDxfId="12"/>
    <tableColumn id="2" xr3:uid="{3C20DAF3-9B6A-4FB9-AADF-79052E66FDDA}" name=" Sales "/>
    <tableColumn id="3" xr3:uid="{798AE776-34CF-44A0-98CD-9630A79C539D}" name="Forecast( Sales )" dataDxfId="11">
      <calculatedColumnFormula>_xlfn.FORECAST.ETS(A2,$B$2:$B$7,$A$2:$A$7,1,1)</calculatedColumnFormula>
    </tableColumn>
    <tableColumn id="4" xr3:uid="{1696845B-A8DA-47B3-9EFB-898EB70C92F5}" name="Lower Confidence Bound( Sales )" dataDxfId="10">
      <calculatedColumnFormula>C2-_xlfn.FORECAST.ETS.CONFINT(A2,$B$2:$B$7,$A$2:$A$7,0.95,1,1)</calculatedColumnFormula>
    </tableColumn>
    <tableColumn id="5" xr3:uid="{995A3911-89F1-4A8C-B468-CBDCAEC6933E}" name="Upper Confidence Bound( Sales )" dataDxfId="9">
      <calculatedColumnFormula>C2+_xlfn.FORECAST.ETS.CONFINT(A2,$B$2:$B$7,$A$2:$A$7,0.95,1,1)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DF4F1-4C61-48CD-8DDA-2891E065B857}" name="Table4" displayName="Table4" ref="A1:E646" totalsRowShown="0">
  <autoFilter ref="A1:E646" xr:uid="{CC8DF4F1-4C61-48CD-8DDA-2891E065B857}"/>
  <tableColumns count="5">
    <tableColumn id="1" xr3:uid="{1B27AB9A-1FAB-4EF0-ABBA-78BC0DA258A2}" name="Date" dataDxfId="8"/>
    <tableColumn id="2" xr3:uid="{22753D3F-ACEA-4ED8-8512-44DCDDD27913}" name="Order Quantity"/>
    <tableColumn id="3" xr3:uid="{145633DD-FA20-4CD6-BC2C-2E9F778C37C7}" name="Forecast(Order Quantity)" dataDxfId="7">
      <calculatedColumnFormula>_xlfn.FORECAST.ETS(A2,$B$2:$B$517,$A$2:$A$517,1,1)</calculatedColumnFormula>
    </tableColumn>
    <tableColumn id="4" xr3:uid="{EF6C9F00-03F0-4D40-AB57-09FB6472AFC2}" name="Lower Confidence Bound(Order Quantity)" dataDxfId="6">
      <calculatedColumnFormula>C2-_xlfn.FORECAST.ETS.CONFINT(A2,$B$2:$B$517,$A$2:$A$517,0.95,1,1)</calculatedColumnFormula>
    </tableColumn>
    <tableColumn id="5" xr3:uid="{377D21EC-7F4B-492E-9AA5-32FA4B7AC263}" name="Upper Confidence Bound(Order Quantity)" dataDxfId="5">
      <calculatedColumnFormula>C2+_xlfn.FORECAST.ETS.CONFINT(A2,$B$2:$B$517,$A$2:$A$517,0.95,1,1)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C1D700-2412-4311-AD27-AAEF7691D96D}" name="Table5" displayName="Table5" ref="G1:H8" totalsRowShown="0">
  <autoFilter ref="G1:H8" xr:uid="{D2C1D700-2412-4311-AD27-AAEF7691D96D}"/>
  <tableColumns count="2">
    <tableColumn id="1" xr3:uid="{7443D542-5770-4D7B-A6F6-1E4582C53AF8}" name="Statistic"/>
    <tableColumn id="2" xr3:uid="{A560635C-1A83-4DBA-8A2B-447B7F9BE173}" name="Valu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022B99-562E-4DB2-8E6A-2EA58AA7EF29}" name="Table3" displayName="Table3" ref="A1:E608" totalsRowShown="0">
  <autoFilter ref="A1:E608" xr:uid="{F4D0D936-03E9-47F2-8AE0-964634639DA2}"/>
  <tableColumns count="5">
    <tableColumn id="1" xr3:uid="{2454559E-0E32-4A28-ABDB-F7216CA5C9AD}" name="Date" dataDxfId="3"/>
    <tableColumn id="2" xr3:uid="{F9F7E474-310B-41CD-833A-20F6E79A6FCD}" name="Order Quantity"/>
    <tableColumn id="3" xr3:uid="{E149FD4C-1E64-4D98-BB41-C29AD38606E9}" name="Forecast(Order Quantity)" dataDxfId="2">
      <calculatedColumnFormula>_xlfn.FORECAST.ETS(A2,$B$2:$B$486,$A$2:$A$486,1,1)</calculatedColumnFormula>
    </tableColumn>
    <tableColumn id="4" xr3:uid="{0A3EF835-4D02-4055-A7B0-ED11075CA624}" name="Lower Confidence Bound(Order Quantity)" dataDxfId="1">
      <calculatedColumnFormula>C2-_xlfn.FORECAST.ETS.CONFINT(A2,$B$2:$B$486,$A$2:$A$486,0.95,1,1)</calculatedColumnFormula>
    </tableColumn>
    <tableColumn id="5" xr3:uid="{6C3D7F64-038B-4C98-B4A8-5113CE67C871}" name="Upper Confidence Bound(Order Quantity)" dataDxfId="0">
      <calculatedColumnFormula>C2+_xlfn.FORECAST.ETS.CONFINT(A2,$B$2:$B$486,$A$2:$A$486,0.95,1,1)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1" dT="2025-01-26T22:36:38.58" personId="{F607C6A4-9244-4E95-89D9-86E2035AF0EC}" id="{D6C286DF-7156-4F16-86D2-6A0E0A8253F1}">
    <text>Selecting Actual or Budget</text>
  </threadedComment>
  <threadedComment ref="M45" dT="2025-01-26T22:38:07.76" personId="{F607C6A4-9244-4E95-89D9-86E2035AF0EC}" id="{345CE070-324A-4660-B3E2-1BBC200A13B1}">
    <text>Max function was use since some of the value were negative 
Max of formula or 0 will be output
Multiply by 0 or 1 (which forecast is needed)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9" dT="2025-01-26T22:34:30.78" personId="{F607C6A4-9244-4E95-89D9-86E2035AF0EC}" id="{F134E440-BA21-47EE-BB9F-46A50C51C805}">
    <text>Raw_data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7" dT="2025-01-26T22:40:17.88" personId="{F607C6A4-9244-4E95-89D9-86E2035AF0EC}" id="{A46BF803-80BC-429A-A342-ECDF883A439D}">
    <text>SI: 1 Quarter average/ all quarter average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E9E9-DB16-46BF-9579-86EDFDA1B2CD}">
  <dimension ref="A1:AN69"/>
  <sheetViews>
    <sheetView tabSelected="1" zoomScale="59" workbookViewId="0">
      <pane xSplit="1" ySplit="3" topLeftCell="B4" activePane="bottomRight" state="frozen"/>
      <selection activeCell="E4" sqref="E4"/>
      <selection pane="topRight" activeCell="E4" sqref="E4"/>
      <selection pane="bottomLeft" activeCell="E4" sqref="E4"/>
      <selection pane="bottomRight" activeCell="J22" sqref="J22"/>
    </sheetView>
  </sheetViews>
  <sheetFormatPr defaultRowHeight="14.5" x14ac:dyDescent="0.35"/>
  <cols>
    <col min="1" max="1" width="37" customWidth="1"/>
    <col min="2" max="2" width="24.1796875" bestFit="1" customWidth="1"/>
    <col min="3" max="3" width="17" customWidth="1"/>
    <col min="4" max="4" width="11.1796875" customWidth="1"/>
    <col min="5" max="6" width="11.08984375" bestFit="1" customWidth="1"/>
    <col min="7" max="16" width="11" customWidth="1"/>
    <col min="17" max="40" width="11.1796875" customWidth="1"/>
  </cols>
  <sheetData>
    <row r="1" spans="1:40" ht="18.5" x14ac:dyDescent="0.45">
      <c r="A1" s="52" t="s">
        <v>42</v>
      </c>
    </row>
    <row r="2" spans="1:40" s="46" customFormat="1" ht="15" customHeight="1" x14ac:dyDescent="0.3">
      <c r="A2" s="55"/>
      <c r="B2" s="56"/>
      <c r="C2" s="57"/>
      <c r="D2" s="57"/>
      <c r="E2" s="55">
        <f>start</f>
        <v>45108</v>
      </c>
      <c r="F2" s="55">
        <f t="shared" ref="F2:AN2" si="0">EDATE(E2,1)</f>
        <v>45139</v>
      </c>
      <c r="G2" s="55">
        <f t="shared" si="0"/>
        <v>45170</v>
      </c>
      <c r="H2" s="55">
        <f t="shared" si="0"/>
        <v>45200</v>
      </c>
      <c r="I2" s="55">
        <f t="shared" si="0"/>
        <v>45231</v>
      </c>
      <c r="J2" s="55">
        <f t="shared" si="0"/>
        <v>45261</v>
      </c>
      <c r="K2" s="55">
        <f t="shared" si="0"/>
        <v>45292</v>
      </c>
      <c r="L2" s="55">
        <f t="shared" si="0"/>
        <v>45323</v>
      </c>
      <c r="M2" s="55">
        <f t="shared" si="0"/>
        <v>45352</v>
      </c>
      <c r="N2" s="55">
        <f t="shared" si="0"/>
        <v>45383</v>
      </c>
      <c r="O2" s="55">
        <f t="shared" si="0"/>
        <v>45413</v>
      </c>
      <c r="P2" s="55">
        <f t="shared" si="0"/>
        <v>45444</v>
      </c>
      <c r="Q2" s="55">
        <f t="shared" si="0"/>
        <v>45474</v>
      </c>
      <c r="R2" s="55">
        <f t="shared" si="0"/>
        <v>45505</v>
      </c>
      <c r="S2" s="55">
        <f t="shared" si="0"/>
        <v>45536</v>
      </c>
      <c r="T2" s="55">
        <f t="shared" si="0"/>
        <v>45566</v>
      </c>
      <c r="U2" s="55">
        <f t="shared" si="0"/>
        <v>45597</v>
      </c>
      <c r="V2" s="55">
        <f t="shared" si="0"/>
        <v>45627</v>
      </c>
      <c r="W2" s="55">
        <f t="shared" si="0"/>
        <v>45658</v>
      </c>
      <c r="X2" s="55">
        <f t="shared" si="0"/>
        <v>45689</v>
      </c>
      <c r="Y2" s="55">
        <f t="shared" si="0"/>
        <v>45717</v>
      </c>
      <c r="Z2" s="55">
        <f t="shared" si="0"/>
        <v>45748</v>
      </c>
      <c r="AA2" s="55">
        <f t="shared" si="0"/>
        <v>45778</v>
      </c>
      <c r="AB2" s="55">
        <f t="shared" si="0"/>
        <v>45809</v>
      </c>
      <c r="AC2" s="55">
        <f t="shared" si="0"/>
        <v>45839</v>
      </c>
      <c r="AD2" s="55">
        <f t="shared" si="0"/>
        <v>45870</v>
      </c>
      <c r="AE2" s="55">
        <f t="shared" si="0"/>
        <v>45901</v>
      </c>
      <c r="AF2" s="55">
        <f t="shared" si="0"/>
        <v>45931</v>
      </c>
      <c r="AG2" s="55">
        <f t="shared" si="0"/>
        <v>45962</v>
      </c>
      <c r="AH2" s="55">
        <f t="shared" si="0"/>
        <v>45992</v>
      </c>
      <c r="AI2" s="55">
        <f t="shared" si="0"/>
        <v>46023</v>
      </c>
      <c r="AJ2" s="55">
        <f t="shared" si="0"/>
        <v>46054</v>
      </c>
      <c r="AK2" s="55">
        <f t="shared" si="0"/>
        <v>46082</v>
      </c>
      <c r="AL2" s="55">
        <f t="shared" si="0"/>
        <v>46113</v>
      </c>
      <c r="AM2" s="55">
        <f t="shared" si="0"/>
        <v>46143</v>
      </c>
      <c r="AN2" s="55">
        <f t="shared" si="0"/>
        <v>46174</v>
      </c>
    </row>
    <row r="3" spans="1:40" s="46" customFormat="1" ht="15" customHeight="1" x14ac:dyDescent="0.3">
      <c r="A3" s="55"/>
      <c r="B3" s="56"/>
      <c r="C3" s="57"/>
      <c r="D3" s="57"/>
      <c r="E3" s="58" t="str">
        <f t="shared" ref="E3:AN3" si="1">IF(E2&lt;=curr_month,"actual","budget")</f>
        <v>actual</v>
      </c>
      <c r="F3" s="58" t="str">
        <f t="shared" si="1"/>
        <v>actual</v>
      </c>
      <c r="G3" s="58" t="str">
        <f t="shared" si="1"/>
        <v>actual</v>
      </c>
      <c r="H3" s="58" t="str">
        <f t="shared" si="1"/>
        <v>actual</v>
      </c>
      <c r="I3" s="58" t="str">
        <f t="shared" si="1"/>
        <v>actual</v>
      </c>
      <c r="J3" s="58" t="str">
        <f t="shared" si="1"/>
        <v>actual</v>
      </c>
      <c r="K3" s="58" t="str">
        <f t="shared" si="1"/>
        <v>actual</v>
      </c>
      <c r="L3" s="58" t="str">
        <f t="shared" si="1"/>
        <v>actual</v>
      </c>
      <c r="M3" s="58" t="str">
        <f t="shared" si="1"/>
        <v>budget</v>
      </c>
      <c r="N3" s="58" t="str">
        <f t="shared" si="1"/>
        <v>budget</v>
      </c>
      <c r="O3" s="58" t="str">
        <f t="shared" si="1"/>
        <v>budget</v>
      </c>
      <c r="P3" s="58" t="str">
        <f t="shared" si="1"/>
        <v>budget</v>
      </c>
      <c r="Q3" s="58" t="str">
        <f t="shared" si="1"/>
        <v>budget</v>
      </c>
      <c r="R3" s="58" t="str">
        <f t="shared" si="1"/>
        <v>budget</v>
      </c>
      <c r="S3" s="58" t="str">
        <f t="shared" si="1"/>
        <v>budget</v>
      </c>
      <c r="T3" s="58" t="str">
        <f t="shared" si="1"/>
        <v>budget</v>
      </c>
      <c r="U3" s="58" t="str">
        <f t="shared" si="1"/>
        <v>budget</v>
      </c>
      <c r="V3" s="58" t="str">
        <f t="shared" si="1"/>
        <v>budget</v>
      </c>
      <c r="W3" s="58" t="str">
        <f t="shared" si="1"/>
        <v>budget</v>
      </c>
      <c r="X3" s="58" t="str">
        <f t="shared" si="1"/>
        <v>budget</v>
      </c>
      <c r="Y3" s="58" t="str">
        <f t="shared" si="1"/>
        <v>budget</v>
      </c>
      <c r="Z3" s="58" t="str">
        <f t="shared" si="1"/>
        <v>budget</v>
      </c>
      <c r="AA3" s="58" t="str">
        <f t="shared" si="1"/>
        <v>budget</v>
      </c>
      <c r="AB3" s="58" t="str">
        <f t="shared" si="1"/>
        <v>budget</v>
      </c>
      <c r="AC3" s="58" t="str">
        <f t="shared" si="1"/>
        <v>budget</v>
      </c>
      <c r="AD3" s="58" t="str">
        <f t="shared" si="1"/>
        <v>budget</v>
      </c>
      <c r="AE3" s="58" t="str">
        <f t="shared" si="1"/>
        <v>budget</v>
      </c>
      <c r="AF3" s="58" t="str">
        <f t="shared" si="1"/>
        <v>budget</v>
      </c>
      <c r="AG3" s="58" t="str">
        <f t="shared" si="1"/>
        <v>budget</v>
      </c>
      <c r="AH3" s="58" t="str">
        <f t="shared" si="1"/>
        <v>budget</v>
      </c>
      <c r="AI3" s="58" t="str">
        <f t="shared" si="1"/>
        <v>budget</v>
      </c>
      <c r="AJ3" s="58" t="str">
        <f t="shared" si="1"/>
        <v>budget</v>
      </c>
      <c r="AK3" s="58" t="str">
        <f t="shared" si="1"/>
        <v>budget</v>
      </c>
      <c r="AL3" s="58" t="str">
        <f t="shared" si="1"/>
        <v>budget</v>
      </c>
      <c r="AM3" s="58" t="str">
        <f t="shared" si="1"/>
        <v>budget</v>
      </c>
      <c r="AN3" s="58" t="str">
        <f t="shared" si="1"/>
        <v>budget</v>
      </c>
    </row>
    <row r="4" spans="1:40" s="46" customFormat="1" ht="15" customHeight="1" x14ac:dyDescent="0.3">
      <c r="A4" s="55"/>
      <c r="B4" s="56"/>
      <c r="C4" s="57"/>
      <c r="D4" s="57"/>
      <c r="E4" s="59">
        <f>IF(AND(E2&gt;curr_month,E2&lt;=fcst),1,0)</f>
        <v>0</v>
      </c>
      <c r="F4" s="59">
        <f t="shared" ref="F4:AN4" si="2">IF(AND(F2&gt;curr_month,F2&lt;=fcst),1,0)</f>
        <v>0</v>
      </c>
      <c r="G4" s="59">
        <f t="shared" si="2"/>
        <v>0</v>
      </c>
      <c r="H4" s="59">
        <f t="shared" si="2"/>
        <v>0</v>
      </c>
      <c r="I4" s="59">
        <f t="shared" si="2"/>
        <v>0</v>
      </c>
      <c r="J4" s="59">
        <f t="shared" si="2"/>
        <v>0</v>
      </c>
      <c r="K4" s="59">
        <f t="shared" si="2"/>
        <v>0</v>
      </c>
      <c r="L4" s="59">
        <f t="shared" si="2"/>
        <v>0</v>
      </c>
      <c r="M4" s="59">
        <f t="shared" si="2"/>
        <v>1</v>
      </c>
      <c r="N4" s="59">
        <f t="shared" si="2"/>
        <v>1</v>
      </c>
      <c r="O4" s="59">
        <f t="shared" si="2"/>
        <v>1</v>
      </c>
      <c r="P4" s="59">
        <f t="shared" si="2"/>
        <v>1</v>
      </c>
      <c r="Q4" s="59">
        <f t="shared" si="2"/>
        <v>1</v>
      </c>
      <c r="R4" s="59">
        <f t="shared" si="2"/>
        <v>1</v>
      </c>
      <c r="S4" s="59">
        <f t="shared" si="2"/>
        <v>1</v>
      </c>
      <c r="T4" s="59">
        <f t="shared" si="2"/>
        <v>1</v>
      </c>
      <c r="U4" s="59">
        <f t="shared" si="2"/>
        <v>1</v>
      </c>
      <c r="V4" s="59">
        <f t="shared" si="2"/>
        <v>1</v>
      </c>
      <c r="W4" s="59">
        <f t="shared" si="2"/>
        <v>1</v>
      </c>
      <c r="X4" s="59">
        <f t="shared" si="2"/>
        <v>0</v>
      </c>
      <c r="Y4" s="59">
        <f t="shared" si="2"/>
        <v>0</v>
      </c>
      <c r="Z4" s="59">
        <f t="shared" si="2"/>
        <v>0</v>
      </c>
      <c r="AA4" s="59">
        <f t="shared" si="2"/>
        <v>0</v>
      </c>
      <c r="AB4" s="59">
        <f t="shared" si="2"/>
        <v>0</v>
      </c>
      <c r="AC4" s="59">
        <f t="shared" si="2"/>
        <v>0</v>
      </c>
      <c r="AD4" s="59">
        <f t="shared" si="2"/>
        <v>0</v>
      </c>
      <c r="AE4" s="59">
        <f t="shared" si="2"/>
        <v>0</v>
      </c>
      <c r="AF4" s="59">
        <f t="shared" si="2"/>
        <v>0</v>
      </c>
      <c r="AG4" s="59">
        <f t="shared" si="2"/>
        <v>0</v>
      </c>
      <c r="AH4" s="59">
        <f t="shared" si="2"/>
        <v>0</v>
      </c>
      <c r="AI4" s="59">
        <f t="shared" si="2"/>
        <v>0</v>
      </c>
      <c r="AJ4" s="59">
        <f t="shared" si="2"/>
        <v>0</v>
      </c>
      <c r="AK4" s="59">
        <f t="shared" si="2"/>
        <v>0</v>
      </c>
      <c r="AL4" s="59">
        <f t="shared" si="2"/>
        <v>0</v>
      </c>
      <c r="AM4" s="59">
        <f t="shared" si="2"/>
        <v>0</v>
      </c>
      <c r="AN4" s="59">
        <f t="shared" si="2"/>
        <v>0</v>
      </c>
    </row>
    <row r="5" spans="1:40" x14ac:dyDescent="0.35">
      <c r="A5" s="1" t="s">
        <v>33</v>
      </c>
      <c r="C5" s="66" t="s">
        <v>41</v>
      </c>
      <c r="D5" s="39"/>
    </row>
    <row r="6" spans="1:40" x14ac:dyDescent="0.35">
      <c r="A6">
        <v>62240</v>
      </c>
      <c r="B6" t="s">
        <v>32</v>
      </c>
      <c r="C6" s="38">
        <f t="shared" ref="C6:C15" si="3">SUM(E6:P6)</f>
        <v>1981804.8511123294</v>
      </c>
      <c r="D6" s="39"/>
      <c r="E6" s="45">
        <v>189420.91383804765</v>
      </c>
      <c r="F6" s="45">
        <v>117100.02927818632</v>
      </c>
      <c r="G6" s="45">
        <v>125875.17147330793</v>
      </c>
      <c r="H6" s="45">
        <v>162145.48360064553</v>
      </c>
      <c r="I6" s="45">
        <v>141823.89081571624</v>
      </c>
      <c r="J6" s="45">
        <v>168175.34503564922</v>
      </c>
      <c r="K6" s="45">
        <v>164276.73897544286</v>
      </c>
      <c r="L6" s="45">
        <v>194288.80486847978</v>
      </c>
      <c r="M6" s="45">
        <v>182675.79885061437</v>
      </c>
      <c r="N6" s="45">
        <v>222839.68295750458</v>
      </c>
      <c r="O6" s="45">
        <v>156089.81243775814</v>
      </c>
      <c r="P6" s="45">
        <v>157093.17898097687</v>
      </c>
      <c r="R6" s="29"/>
    </row>
    <row r="7" spans="1:40" x14ac:dyDescent="0.35">
      <c r="A7">
        <v>61081</v>
      </c>
      <c r="B7" t="s">
        <v>31</v>
      </c>
      <c r="C7" s="38">
        <f t="shared" si="3"/>
        <v>1342550.2148672063</v>
      </c>
      <c r="D7" s="39"/>
      <c r="E7" s="45">
        <v>89463.95448921356</v>
      </c>
      <c r="F7" s="45">
        <v>134356.7173826902</v>
      </c>
      <c r="G7" s="45">
        <v>133656.51493162263</v>
      </c>
      <c r="H7" s="45">
        <v>118993.08514254626</v>
      </c>
      <c r="I7" s="45">
        <v>97505.951079476436</v>
      </c>
      <c r="J7" s="45">
        <v>135873.68446930795</v>
      </c>
      <c r="K7" s="45">
        <v>83460.071600814903</v>
      </c>
      <c r="L7" s="45">
        <v>129133.82826684024</v>
      </c>
      <c r="M7" s="45">
        <v>121745.61818508324</v>
      </c>
      <c r="N7" s="45">
        <v>88625.641319616087</v>
      </c>
      <c r="O7" s="45">
        <v>107218.48193253214</v>
      </c>
      <c r="P7" s="45">
        <v>102516.66606746295</v>
      </c>
      <c r="R7" s="29"/>
    </row>
    <row r="8" spans="1:40" x14ac:dyDescent="0.35">
      <c r="A8">
        <v>61085</v>
      </c>
      <c r="B8" t="s">
        <v>30</v>
      </c>
      <c r="C8" s="38">
        <f t="shared" si="3"/>
        <v>763771.00444551988</v>
      </c>
      <c r="D8" s="39"/>
      <c r="E8" s="45">
        <v>69824.597849826445</v>
      </c>
      <c r="F8" s="45">
        <v>69316.074944029227</v>
      </c>
      <c r="G8" s="45">
        <v>62065.827278161873</v>
      </c>
      <c r="H8" s="45">
        <v>66729.474516959905</v>
      </c>
      <c r="I8" s="45">
        <v>45461.178052070689</v>
      </c>
      <c r="J8" s="45">
        <v>67954.31228819472</v>
      </c>
      <c r="K8" s="45">
        <v>71317.806583130019</v>
      </c>
      <c r="L8" s="45">
        <v>81694.970892217199</v>
      </c>
      <c r="M8" s="45">
        <v>75794.926911108763</v>
      </c>
      <c r="N8" s="45">
        <v>45987.083120924108</v>
      </c>
      <c r="O8" s="45">
        <v>52869.886950333588</v>
      </c>
      <c r="P8" s="45">
        <v>54754.8650585633</v>
      </c>
      <c r="R8" s="29"/>
    </row>
    <row r="9" spans="1:40" x14ac:dyDescent="0.35">
      <c r="A9">
        <v>61082</v>
      </c>
      <c r="B9" t="s">
        <v>29</v>
      </c>
      <c r="C9" s="38">
        <f t="shared" si="3"/>
        <v>1110422.4155208634</v>
      </c>
      <c r="D9" s="39"/>
      <c r="E9" s="45">
        <v>67185.01122805824</v>
      </c>
      <c r="F9" s="45">
        <v>86026.278919527394</v>
      </c>
      <c r="G9" s="45">
        <v>91118.252691454705</v>
      </c>
      <c r="H9" s="45">
        <v>108983.29847378486</v>
      </c>
      <c r="I9" s="45">
        <v>83424.356163519726</v>
      </c>
      <c r="J9" s="45">
        <v>68916.336503869999</v>
      </c>
      <c r="K9" s="45">
        <v>123471.15889946352</v>
      </c>
      <c r="L9" s="45">
        <v>65041.341838764965</v>
      </c>
      <c r="M9" s="45">
        <v>122991.74871729927</v>
      </c>
      <c r="N9" s="45">
        <v>70738.171426520756</v>
      </c>
      <c r="O9" s="45">
        <v>119057.588671313</v>
      </c>
      <c r="P9" s="45">
        <v>103468.87198728684</v>
      </c>
      <c r="R9" s="29"/>
    </row>
    <row r="10" spans="1:40" x14ac:dyDescent="0.35">
      <c r="A10">
        <v>61165</v>
      </c>
      <c r="B10" t="s">
        <v>28</v>
      </c>
      <c r="C10" s="38">
        <f t="shared" si="3"/>
        <v>1305139.793825031</v>
      </c>
      <c r="D10" s="39"/>
      <c r="E10" s="45">
        <v>124890.04919309104</v>
      </c>
      <c r="F10" s="45">
        <v>128310.30188077952</v>
      </c>
      <c r="G10" s="45">
        <v>107951.84456342367</v>
      </c>
      <c r="H10" s="45">
        <v>93827.056872027562</v>
      </c>
      <c r="I10" s="45">
        <v>119752.78122241789</v>
      </c>
      <c r="J10" s="45">
        <v>118067.80727957393</v>
      </c>
      <c r="K10" s="45">
        <v>101291.81619345056</v>
      </c>
      <c r="L10" s="45">
        <v>85323.290090763709</v>
      </c>
      <c r="M10" s="45">
        <v>119992.89955076535</v>
      </c>
      <c r="N10" s="45">
        <v>122687.17584257583</v>
      </c>
      <c r="O10" s="45">
        <v>78598.361943099633</v>
      </c>
      <c r="P10" s="45">
        <v>104446.40919306217</v>
      </c>
      <c r="R10" s="29"/>
    </row>
    <row r="11" spans="1:40" x14ac:dyDescent="0.35">
      <c r="A11">
        <v>61083</v>
      </c>
      <c r="B11" t="s">
        <v>27</v>
      </c>
      <c r="C11" s="38">
        <f t="shared" si="3"/>
        <v>300055.67894246423</v>
      </c>
      <c r="D11" s="39"/>
      <c r="E11" s="45">
        <v>3544</v>
      </c>
      <c r="F11" s="45">
        <v>3544</v>
      </c>
      <c r="G11" s="45">
        <v>3544</v>
      </c>
      <c r="H11" s="45">
        <v>39948.626760149411</v>
      </c>
      <c r="I11" s="45">
        <v>29115.29255244655</v>
      </c>
      <c r="J11" s="45">
        <v>23721.045750560894</v>
      </c>
      <c r="K11" s="45">
        <v>36860.935023203034</v>
      </c>
      <c r="L11" s="45">
        <v>39429.420517112521</v>
      </c>
      <c r="M11" s="45">
        <v>23030.268114091745</v>
      </c>
      <c r="N11" s="45">
        <v>39953.824681244951</v>
      </c>
      <c r="O11" s="45">
        <v>30932.750347114714</v>
      </c>
      <c r="P11" s="45">
        <v>26431.515196540477</v>
      </c>
      <c r="R11" s="29"/>
    </row>
    <row r="12" spans="1:40" x14ac:dyDescent="0.35">
      <c r="A12">
        <v>61084</v>
      </c>
      <c r="B12" t="s">
        <v>26</v>
      </c>
      <c r="C12" s="38">
        <f t="shared" si="3"/>
        <v>2943238.7523878468</v>
      </c>
      <c r="D12" s="39"/>
      <c r="E12" s="45">
        <v>387752.51783296798</v>
      </c>
      <c r="F12" s="45">
        <v>255902.49955998501</v>
      </c>
      <c r="G12" s="45">
        <v>227185.27069640532</v>
      </c>
      <c r="H12" s="45">
        <v>178525.14395615648</v>
      </c>
      <c r="I12" s="45">
        <v>278626.91721138149</v>
      </c>
      <c r="J12" s="45">
        <v>272658.8084277279</v>
      </c>
      <c r="K12" s="45">
        <v>169036.57310314913</v>
      </c>
      <c r="L12" s="45">
        <v>275272.65433076536</v>
      </c>
      <c r="M12" s="45">
        <v>279609.29253798624</v>
      </c>
      <c r="N12" s="45">
        <v>179881.65663460875</v>
      </c>
      <c r="O12" s="45">
        <v>194741.33973875263</v>
      </c>
      <c r="P12" s="45">
        <v>244046.07835796068</v>
      </c>
      <c r="R12" s="29"/>
    </row>
    <row r="13" spans="1:40" x14ac:dyDescent="0.35">
      <c r="A13">
        <v>61087</v>
      </c>
      <c r="B13" t="s">
        <v>25</v>
      </c>
      <c r="C13" s="38">
        <f t="shared" si="3"/>
        <v>3903317.0418791762</v>
      </c>
      <c r="D13" s="39"/>
      <c r="E13" s="45">
        <v>335830.63198548893</v>
      </c>
      <c r="F13" s="45">
        <v>316876.65502211382</v>
      </c>
      <c r="G13" s="45">
        <v>427335.47475707537</v>
      </c>
      <c r="H13" s="45">
        <v>229780.24179601803</v>
      </c>
      <c r="I13" s="45">
        <v>323009.28709728376</v>
      </c>
      <c r="J13" s="45">
        <v>432872.84577743791</v>
      </c>
      <c r="K13" s="45">
        <v>241791.00660314935</v>
      </c>
      <c r="L13" s="45">
        <v>294410.92854412831</v>
      </c>
      <c r="M13" s="45">
        <v>305230.75433022942</v>
      </c>
      <c r="N13" s="45">
        <v>369013.99797336204</v>
      </c>
      <c r="O13" s="45">
        <v>224414.68951688358</v>
      </c>
      <c r="P13" s="45">
        <v>402750.52847600536</v>
      </c>
      <c r="R13" s="29"/>
    </row>
    <row r="14" spans="1:40" x14ac:dyDescent="0.35">
      <c r="A14">
        <v>61088</v>
      </c>
      <c r="B14" t="s">
        <v>24</v>
      </c>
      <c r="C14" s="38">
        <f t="shared" si="3"/>
        <v>1206191.3284345353</v>
      </c>
      <c r="D14" s="39"/>
      <c r="E14" s="45">
        <v>92834.002140566023</v>
      </c>
      <c r="F14" s="45">
        <v>131137.40451937553</v>
      </c>
      <c r="G14" s="45">
        <v>112211.62150484436</v>
      </c>
      <c r="H14" s="45">
        <v>121525.00383333759</v>
      </c>
      <c r="I14" s="45">
        <v>81854.62170690835</v>
      </c>
      <c r="J14" s="45">
        <v>95721.474121445863</v>
      </c>
      <c r="K14" s="45">
        <v>99522.464876566941</v>
      </c>
      <c r="L14" s="45">
        <v>73678.387836376176</v>
      </c>
      <c r="M14" s="45">
        <v>90423.322225676835</v>
      </c>
      <c r="N14" s="45">
        <v>99977.471724321658</v>
      </c>
      <c r="O14" s="45">
        <v>86490.419960878498</v>
      </c>
      <c r="P14" s="45">
        <v>120815.13398423753</v>
      </c>
      <c r="R14" s="29"/>
    </row>
    <row r="15" spans="1:40" ht="15" thickBot="1" x14ac:dyDescent="0.4">
      <c r="A15">
        <v>61089</v>
      </c>
      <c r="B15" t="s">
        <v>23</v>
      </c>
      <c r="C15" s="38">
        <f t="shared" si="3"/>
        <v>4656327.2303244527</v>
      </c>
      <c r="D15" s="39"/>
      <c r="E15" s="45">
        <v>327866.39006667718</v>
      </c>
      <c r="F15" s="45">
        <v>474684.55808638595</v>
      </c>
      <c r="G15" s="45">
        <v>457307.80521622574</v>
      </c>
      <c r="H15" s="45">
        <v>295417.00844249985</v>
      </c>
      <c r="I15" s="45">
        <v>278984.3715733228</v>
      </c>
      <c r="J15" s="45">
        <v>428389.28348784032</v>
      </c>
      <c r="K15" s="45">
        <v>379698.66201574804</v>
      </c>
      <c r="L15" s="45">
        <v>448229.82066022564</v>
      </c>
      <c r="M15" s="45">
        <v>455812.88547423406</v>
      </c>
      <c r="N15" s="45">
        <v>341530.99982358597</v>
      </c>
      <c r="O15" s="45">
        <v>398174.41341567296</v>
      </c>
      <c r="P15" s="45">
        <v>370231.03206203436</v>
      </c>
      <c r="R15" s="29"/>
    </row>
    <row r="16" spans="1:40" ht="15" thickBot="1" x14ac:dyDescent="0.4">
      <c r="A16" s="60" t="str">
        <f>"Total "&amp;A5</f>
        <v>Total IT Services</v>
      </c>
      <c r="B16" s="60"/>
      <c r="C16" s="65">
        <f>SUM(C6:C15)</f>
        <v>19512818.311739422</v>
      </c>
      <c r="D16" s="62"/>
      <c r="E16" s="63">
        <f t="shared" ref="E16:P16" si="4">SUM(E6:E15)</f>
        <v>1688612.068623937</v>
      </c>
      <c r="F16" s="63">
        <f t="shared" si="4"/>
        <v>1717254.5195930731</v>
      </c>
      <c r="G16" s="63">
        <f t="shared" si="4"/>
        <v>1748251.7831125217</v>
      </c>
      <c r="H16" s="63">
        <f t="shared" si="4"/>
        <v>1415874.4233941257</v>
      </c>
      <c r="I16" s="63">
        <f t="shared" si="4"/>
        <v>1479558.6474745437</v>
      </c>
      <c r="J16" s="63">
        <f t="shared" si="4"/>
        <v>1812350.9431416087</v>
      </c>
      <c r="K16" s="63">
        <f t="shared" si="4"/>
        <v>1470727.2338741182</v>
      </c>
      <c r="L16" s="63">
        <f t="shared" si="4"/>
        <v>1686503.4478456737</v>
      </c>
      <c r="M16" s="63">
        <f t="shared" si="4"/>
        <v>1777307.5148970895</v>
      </c>
      <c r="N16" s="63">
        <f t="shared" si="4"/>
        <v>1581235.7055042647</v>
      </c>
      <c r="O16" s="63">
        <f t="shared" si="4"/>
        <v>1448587.7449143389</v>
      </c>
      <c r="P16" s="63">
        <f t="shared" si="4"/>
        <v>1686554.2793641305</v>
      </c>
    </row>
    <row r="17" spans="1:18" x14ac:dyDescent="0.35">
      <c r="A17" s="41"/>
      <c r="B17" s="41"/>
      <c r="E17" s="41"/>
      <c r="F17" s="41"/>
      <c r="G17" s="40"/>
      <c r="H17" s="40"/>
      <c r="I17" s="40"/>
      <c r="J17" s="40"/>
      <c r="K17" s="40"/>
      <c r="L17" s="40"/>
      <c r="M17" s="40"/>
      <c r="N17" s="40"/>
      <c r="O17" s="40"/>
      <c r="P17" s="40"/>
    </row>
    <row r="18" spans="1:18" x14ac:dyDescent="0.35">
      <c r="A18" s="1" t="s">
        <v>33</v>
      </c>
      <c r="C18" s="66" t="s">
        <v>40</v>
      </c>
      <c r="D18" s="39"/>
    </row>
    <row r="19" spans="1:18" x14ac:dyDescent="0.35">
      <c r="A19">
        <v>62240</v>
      </c>
      <c r="B19" t="s">
        <v>32</v>
      </c>
      <c r="C19" s="38">
        <f t="shared" ref="C19:C28" si="5">SUM(E19:P19)</f>
        <v>1275070</v>
      </c>
      <c r="D19" s="38"/>
      <c r="E19" s="44">
        <v>123159</v>
      </c>
      <c r="F19" s="44">
        <v>139322</v>
      </c>
      <c r="G19" s="44">
        <v>153204</v>
      </c>
      <c r="H19" s="44">
        <v>120430</v>
      </c>
      <c r="I19" s="44">
        <v>184324</v>
      </c>
      <c r="J19" s="44">
        <v>221970</v>
      </c>
      <c r="K19" s="44">
        <v>194207</v>
      </c>
      <c r="L19" s="44">
        <v>138454</v>
      </c>
      <c r="M19" s="43"/>
      <c r="N19" s="43"/>
      <c r="O19" s="43"/>
      <c r="P19" s="43"/>
    </row>
    <row r="20" spans="1:18" x14ac:dyDescent="0.35">
      <c r="A20">
        <v>61081</v>
      </c>
      <c r="B20" t="s">
        <v>31</v>
      </c>
      <c r="C20" s="38">
        <f t="shared" si="5"/>
        <v>831561</v>
      </c>
      <c r="D20" s="38"/>
      <c r="E20" s="44">
        <v>131934</v>
      </c>
      <c r="F20" s="44">
        <v>102063</v>
      </c>
      <c r="G20" s="44">
        <v>107782</v>
      </c>
      <c r="H20" s="44">
        <v>96699</v>
      </c>
      <c r="I20" s="44">
        <v>127148</v>
      </c>
      <c r="J20" s="44">
        <v>91846</v>
      </c>
      <c r="K20" s="44">
        <v>88561</v>
      </c>
      <c r="L20" s="44">
        <v>85528</v>
      </c>
      <c r="M20" s="43"/>
      <c r="N20" s="43"/>
      <c r="O20" s="43"/>
      <c r="P20" s="43"/>
    </row>
    <row r="21" spans="1:18" x14ac:dyDescent="0.35">
      <c r="A21">
        <v>61085</v>
      </c>
      <c r="B21" t="s">
        <v>30</v>
      </c>
      <c r="C21" s="38">
        <f t="shared" si="5"/>
        <v>481716</v>
      </c>
      <c r="D21" s="38"/>
      <c r="E21" s="44">
        <v>46361</v>
      </c>
      <c r="F21" s="44">
        <v>72218</v>
      </c>
      <c r="G21" s="44">
        <v>56160</v>
      </c>
      <c r="H21" s="44">
        <v>74752</v>
      </c>
      <c r="I21" s="44">
        <v>60301</v>
      </c>
      <c r="J21" s="44">
        <v>58601</v>
      </c>
      <c r="K21" s="44">
        <v>46710</v>
      </c>
      <c r="L21" s="44">
        <v>66613</v>
      </c>
      <c r="M21" s="43"/>
      <c r="N21" s="43"/>
      <c r="O21" s="43"/>
      <c r="P21" s="43"/>
    </row>
    <row r="22" spans="1:18" x14ac:dyDescent="0.35">
      <c r="A22">
        <v>61082</v>
      </c>
      <c r="B22" t="s">
        <v>29</v>
      </c>
      <c r="C22" s="38">
        <f t="shared" si="5"/>
        <v>812187</v>
      </c>
      <c r="D22" s="38"/>
      <c r="E22" s="44">
        <v>110362</v>
      </c>
      <c r="F22" s="44">
        <v>98774</v>
      </c>
      <c r="G22" s="44">
        <v>112421</v>
      </c>
      <c r="H22" s="44">
        <v>115882</v>
      </c>
      <c r="I22" s="44">
        <v>105442</v>
      </c>
      <c r="J22" s="44">
        <v>76418</v>
      </c>
      <c r="K22" s="44">
        <v>94848</v>
      </c>
      <c r="L22" s="44">
        <v>98040</v>
      </c>
      <c r="M22" s="43"/>
      <c r="N22" s="43"/>
      <c r="O22" s="43"/>
      <c r="P22" s="43"/>
    </row>
    <row r="23" spans="1:18" x14ac:dyDescent="0.35">
      <c r="A23">
        <v>61165</v>
      </c>
      <c r="B23" t="s">
        <v>28</v>
      </c>
      <c r="C23" s="38">
        <f t="shared" si="5"/>
        <v>808428</v>
      </c>
      <c r="D23" s="38"/>
      <c r="E23" s="44">
        <v>104255</v>
      </c>
      <c r="F23" s="44">
        <v>123179</v>
      </c>
      <c r="G23" s="44">
        <v>123490</v>
      </c>
      <c r="H23" s="44">
        <v>81110</v>
      </c>
      <c r="I23" s="44">
        <v>78656</v>
      </c>
      <c r="J23" s="44">
        <v>124768</v>
      </c>
      <c r="K23" s="44">
        <v>88390</v>
      </c>
      <c r="L23" s="44">
        <v>84580</v>
      </c>
      <c r="M23" s="43"/>
      <c r="N23" s="43"/>
      <c r="O23" s="43"/>
      <c r="P23" s="43"/>
    </row>
    <row r="24" spans="1:18" x14ac:dyDescent="0.35">
      <c r="A24">
        <v>61083</v>
      </c>
      <c r="B24" t="s">
        <v>27</v>
      </c>
      <c r="C24" s="38">
        <f t="shared" si="5"/>
        <v>125342</v>
      </c>
      <c r="D24" s="38"/>
      <c r="E24" s="44">
        <v>15151</v>
      </c>
      <c r="F24" s="44">
        <v>5089</v>
      </c>
      <c r="G24" s="44">
        <v>12018</v>
      </c>
      <c r="H24" s="44">
        <v>30585</v>
      </c>
      <c r="I24" s="44">
        <v>22695</v>
      </c>
      <c r="J24" s="44">
        <v>16854</v>
      </c>
      <c r="K24" s="44">
        <v>17466</v>
      </c>
      <c r="L24" s="44">
        <v>5484</v>
      </c>
      <c r="M24" s="43"/>
      <c r="N24" s="43"/>
      <c r="O24" s="43"/>
      <c r="P24" s="43"/>
      <c r="R24" s="4"/>
    </row>
    <row r="25" spans="1:18" x14ac:dyDescent="0.35">
      <c r="A25">
        <v>61084</v>
      </c>
      <c r="B25" t="s">
        <v>26</v>
      </c>
      <c r="C25" s="38">
        <f t="shared" si="5"/>
        <v>2143880</v>
      </c>
      <c r="D25" s="38"/>
      <c r="E25" s="44">
        <v>174909</v>
      </c>
      <c r="F25" s="44">
        <v>236167</v>
      </c>
      <c r="G25" s="44">
        <v>359992</v>
      </c>
      <c r="H25" s="44">
        <v>228511</v>
      </c>
      <c r="I25" s="44">
        <v>274821</v>
      </c>
      <c r="J25" s="44">
        <v>316830</v>
      </c>
      <c r="K25" s="44">
        <v>256885</v>
      </c>
      <c r="L25" s="44">
        <v>295765</v>
      </c>
      <c r="M25" s="43"/>
      <c r="N25" s="43"/>
      <c r="O25" s="43"/>
      <c r="P25" s="43"/>
      <c r="R25" s="2"/>
    </row>
    <row r="26" spans="1:18" x14ac:dyDescent="0.35">
      <c r="A26">
        <v>61087</v>
      </c>
      <c r="B26" t="s">
        <v>25</v>
      </c>
      <c r="C26" s="38">
        <f t="shared" si="5"/>
        <v>2640071</v>
      </c>
      <c r="D26" s="38"/>
      <c r="E26" s="44">
        <v>307069</v>
      </c>
      <c r="F26" s="44">
        <v>278903</v>
      </c>
      <c r="G26" s="44">
        <v>347926</v>
      </c>
      <c r="H26" s="44">
        <v>264306</v>
      </c>
      <c r="I26" s="44">
        <v>356412</v>
      </c>
      <c r="J26" s="44">
        <v>383153</v>
      </c>
      <c r="K26" s="44">
        <v>334379</v>
      </c>
      <c r="L26" s="44">
        <v>367923</v>
      </c>
      <c r="M26" s="43"/>
      <c r="N26" s="43"/>
      <c r="O26" s="43"/>
      <c r="P26" s="43"/>
      <c r="R26" s="2"/>
    </row>
    <row r="27" spans="1:18" x14ac:dyDescent="0.35">
      <c r="A27">
        <v>61088</v>
      </c>
      <c r="B27" t="s">
        <v>24</v>
      </c>
      <c r="C27" s="38">
        <f t="shared" si="5"/>
        <v>808409</v>
      </c>
      <c r="D27" s="38"/>
      <c r="E27" s="44">
        <v>128052</v>
      </c>
      <c r="F27" s="44">
        <v>73837</v>
      </c>
      <c r="G27" s="44">
        <v>96535</v>
      </c>
      <c r="H27" s="44">
        <v>127443</v>
      </c>
      <c r="I27" s="44">
        <v>91910</v>
      </c>
      <c r="J27" s="44">
        <v>93303</v>
      </c>
      <c r="K27" s="44">
        <v>91513</v>
      </c>
      <c r="L27" s="44">
        <v>105816</v>
      </c>
      <c r="M27" s="43"/>
      <c r="N27" s="43"/>
      <c r="O27" s="43"/>
      <c r="P27" s="43"/>
      <c r="R27" s="2"/>
    </row>
    <row r="28" spans="1:18" ht="15" thickBot="1" x14ac:dyDescent="0.4">
      <c r="A28">
        <v>61089</v>
      </c>
      <c r="B28" t="s">
        <v>23</v>
      </c>
      <c r="C28" s="38">
        <f t="shared" si="5"/>
        <v>3280928</v>
      </c>
      <c r="D28" s="38"/>
      <c r="E28" s="44">
        <v>445992</v>
      </c>
      <c r="F28" s="44">
        <v>448424</v>
      </c>
      <c r="G28" s="44">
        <v>422490</v>
      </c>
      <c r="H28" s="44">
        <v>316939</v>
      </c>
      <c r="I28" s="44">
        <v>311824</v>
      </c>
      <c r="J28" s="44">
        <v>460211</v>
      </c>
      <c r="K28" s="44">
        <v>439948</v>
      </c>
      <c r="L28" s="44">
        <v>435100</v>
      </c>
      <c r="M28" s="43"/>
      <c r="N28" s="43"/>
      <c r="O28" s="43"/>
      <c r="P28" s="43"/>
      <c r="R28" s="2"/>
    </row>
    <row r="29" spans="1:18" ht="15" thickBot="1" x14ac:dyDescent="0.4">
      <c r="A29" s="60" t="str">
        <f>"Total "&amp;A18</f>
        <v>Total IT Services</v>
      </c>
      <c r="B29" s="60"/>
      <c r="C29" s="65">
        <f>SUM(C19:C28)</f>
        <v>13207592</v>
      </c>
      <c r="D29" s="62"/>
      <c r="E29" s="64">
        <f t="shared" ref="E29:P29" si="6">SUM(E19:E28)</f>
        <v>1587244</v>
      </c>
      <c r="F29" s="63">
        <f t="shared" si="6"/>
        <v>1577976</v>
      </c>
      <c r="G29" s="63">
        <f t="shared" si="6"/>
        <v>1792018</v>
      </c>
      <c r="H29" s="63">
        <f t="shared" si="6"/>
        <v>1456657</v>
      </c>
      <c r="I29" s="63">
        <f t="shared" si="6"/>
        <v>1613533</v>
      </c>
      <c r="J29" s="63">
        <f t="shared" si="6"/>
        <v>1843954</v>
      </c>
      <c r="K29" s="63">
        <f t="shared" si="6"/>
        <v>1652907</v>
      </c>
      <c r="L29" s="63">
        <f t="shared" si="6"/>
        <v>1683303</v>
      </c>
      <c r="M29" s="63">
        <f t="shared" si="6"/>
        <v>0</v>
      </c>
      <c r="N29" s="63">
        <f t="shared" si="6"/>
        <v>0</v>
      </c>
      <c r="O29" s="63">
        <f t="shared" si="6"/>
        <v>0</v>
      </c>
      <c r="P29" s="63">
        <f t="shared" si="6"/>
        <v>0</v>
      </c>
      <c r="R29" s="2"/>
    </row>
    <row r="31" spans="1:18" x14ac:dyDescent="0.35">
      <c r="A31" s="1" t="s">
        <v>33</v>
      </c>
      <c r="C31" s="66" t="s">
        <v>22</v>
      </c>
      <c r="D31" s="39"/>
    </row>
    <row r="32" spans="1:18" x14ac:dyDescent="0.35">
      <c r="A32">
        <v>62240</v>
      </c>
      <c r="B32" t="s">
        <v>32</v>
      </c>
      <c r="C32" s="38">
        <f>SUM(E32:P32)</f>
        <v>1993768.4732268539</v>
      </c>
      <c r="D32" s="38"/>
      <c r="E32" s="37">
        <f>IF(E$3="Actual",E19,E6)</f>
        <v>123159</v>
      </c>
      <c r="F32" s="37">
        <f t="shared" ref="F32:P32" si="7">IF(F$3="Actual",F19,F6)</f>
        <v>139322</v>
      </c>
      <c r="G32" s="37">
        <f t="shared" si="7"/>
        <v>153204</v>
      </c>
      <c r="H32" s="37">
        <f t="shared" si="7"/>
        <v>120430</v>
      </c>
      <c r="I32" s="37">
        <f t="shared" si="7"/>
        <v>184324</v>
      </c>
      <c r="J32" s="37">
        <f t="shared" si="7"/>
        <v>221970</v>
      </c>
      <c r="K32" s="37">
        <f t="shared" si="7"/>
        <v>194207</v>
      </c>
      <c r="L32" s="37">
        <f t="shared" si="7"/>
        <v>138454</v>
      </c>
      <c r="M32" s="37">
        <f t="shared" si="7"/>
        <v>182675.79885061437</v>
      </c>
      <c r="N32" s="37">
        <f t="shared" si="7"/>
        <v>222839.68295750458</v>
      </c>
      <c r="O32" s="37">
        <f t="shared" si="7"/>
        <v>156089.81243775814</v>
      </c>
      <c r="P32" s="37">
        <f t="shared" si="7"/>
        <v>157093.17898097687</v>
      </c>
      <c r="R32" s="29"/>
    </row>
    <row r="33" spans="1:40" x14ac:dyDescent="0.35">
      <c r="A33">
        <v>61081</v>
      </c>
      <c r="B33" t="s">
        <v>31</v>
      </c>
      <c r="C33" s="38">
        <f t="shared" ref="C33:C41" si="8">SUM(E33:P33)</f>
        <v>1251667.4075046943</v>
      </c>
      <c r="D33" s="38"/>
      <c r="E33" s="37">
        <f t="shared" ref="E33:P33" si="9">IF(E$3="Actual",E20,E7)</f>
        <v>131934</v>
      </c>
      <c r="F33" s="37">
        <f t="shared" si="9"/>
        <v>102063</v>
      </c>
      <c r="G33" s="37">
        <f t="shared" si="9"/>
        <v>107782</v>
      </c>
      <c r="H33" s="37">
        <f t="shared" si="9"/>
        <v>96699</v>
      </c>
      <c r="I33" s="37">
        <f t="shared" si="9"/>
        <v>127148</v>
      </c>
      <c r="J33" s="37">
        <f t="shared" si="9"/>
        <v>91846</v>
      </c>
      <c r="K33" s="37">
        <f t="shared" si="9"/>
        <v>88561</v>
      </c>
      <c r="L33" s="37">
        <f t="shared" si="9"/>
        <v>85528</v>
      </c>
      <c r="M33" s="37">
        <f t="shared" si="9"/>
        <v>121745.61818508324</v>
      </c>
      <c r="N33" s="37">
        <f t="shared" si="9"/>
        <v>88625.641319616087</v>
      </c>
      <c r="O33" s="37">
        <f t="shared" si="9"/>
        <v>107218.48193253214</v>
      </c>
      <c r="P33" s="37">
        <f t="shared" si="9"/>
        <v>102516.66606746295</v>
      </c>
      <c r="R33" s="29"/>
    </row>
    <row r="34" spans="1:40" x14ac:dyDescent="0.35">
      <c r="A34">
        <v>61085</v>
      </c>
      <c r="B34" t="s">
        <v>30</v>
      </c>
      <c r="C34" s="38">
        <f t="shared" si="8"/>
        <v>711122.76204092975</v>
      </c>
      <c r="D34" s="38"/>
      <c r="E34" s="37">
        <f t="shared" ref="E34:P34" si="10">IF(E$3="Actual",E21,E8)</f>
        <v>46361</v>
      </c>
      <c r="F34" s="37">
        <f t="shared" si="10"/>
        <v>72218</v>
      </c>
      <c r="G34" s="37">
        <f t="shared" si="10"/>
        <v>56160</v>
      </c>
      <c r="H34" s="37">
        <f t="shared" si="10"/>
        <v>74752</v>
      </c>
      <c r="I34" s="37">
        <f t="shared" si="10"/>
        <v>60301</v>
      </c>
      <c r="J34" s="37">
        <f t="shared" si="10"/>
        <v>58601</v>
      </c>
      <c r="K34" s="37">
        <f t="shared" si="10"/>
        <v>46710</v>
      </c>
      <c r="L34" s="37">
        <f t="shared" si="10"/>
        <v>66613</v>
      </c>
      <c r="M34" s="37">
        <f t="shared" si="10"/>
        <v>75794.926911108763</v>
      </c>
      <c r="N34" s="37">
        <f t="shared" si="10"/>
        <v>45987.083120924108</v>
      </c>
      <c r="O34" s="37">
        <f t="shared" si="10"/>
        <v>52869.886950333588</v>
      </c>
      <c r="P34" s="37">
        <f t="shared" si="10"/>
        <v>54754.8650585633</v>
      </c>
      <c r="R34" s="29"/>
    </row>
    <row r="35" spans="1:40" x14ac:dyDescent="0.35">
      <c r="A35">
        <v>61082</v>
      </c>
      <c r="B35" t="s">
        <v>29</v>
      </c>
      <c r="C35" s="38">
        <f t="shared" si="8"/>
        <v>1228443.38080242</v>
      </c>
      <c r="D35" s="38"/>
      <c r="E35" s="37">
        <f t="shared" ref="E35:P35" si="11">IF(E$3="Actual",E22,E9)</f>
        <v>110362</v>
      </c>
      <c r="F35" s="37">
        <f t="shared" si="11"/>
        <v>98774</v>
      </c>
      <c r="G35" s="37">
        <f t="shared" si="11"/>
        <v>112421</v>
      </c>
      <c r="H35" s="37">
        <f t="shared" si="11"/>
        <v>115882</v>
      </c>
      <c r="I35" s="37">
        <f t="shared" si="11"/>
        <v>105442</v>
      </c>
      <c r="J35" s="37">
        <f t="shared" si="11"/>
        <v>76418</v>
      </c>
      <c r="K35" s="37">
        <f t="shared" si="11"/>
        <v>94848</v>
      </c>
      <c r="L35" s="37">
        <f t="shared" si="11"/>
        <v>98040</v>
      </c>
      <c r="M35" s="37">
        <f t="shared" si="11"/>
        <v>122991.74871729927</v>
      </c>
      <c r="N35" s="37">
        <f t="shared" si="11"/>
        <v>70738.171426520756</v>
      </c>
      <c r="O35" s="37">
        <f t="shared" si="11"/>
        <v>119057.588671313</v>
      </c>
      <c r="P35" s="37">
        <f t="shared" si="11"/>
        <v>103468.87198728684</v>
      </c>
      <c r="R35" s="29"/>
    </row>
    <row r="36" spans="1:40" x14ac:dyDescent="0.35">
      <c r="A36">
        <v>61165</v>
      </c>
      <c r="B36" t="s">
        <v>28</v>
      </c>
      <c r="C36" s="38">
        <f t="shared" si="8"/>
        <v>1234152.8465295029</v>
      </c>
      <c r="D36" s="38"/>
      <c r="E36" s="37">
        <f t="shared" ref="E36:P36" si="12">IF(E$3="Actual",E23,E10)</f>
        <v>104255</v>
      </c>
      <c r="F36" s="37">
        <f t="shared" si="12"/>
        <v>123179</v>
      </c>
      <c r="G36" s="37">
        <f t="shared" si="12"/>
        <v>123490</v>
      </c>
      <c r="H36" s="37">
        <f t="shared" si="12"/>
        <v>81110</v>
      </c>
      <c r="I36" s="37">
        <f t="shared" si="12"/>
        <v>78656</v>
      </c>
      <c r="J36" s="37">
        <f t="shared" si="12"/>
        <v>124768</v>
      </c>
      <c r="K36" s="37">
        <f t="shared" si="12"/>
        <v>88390</v>
      </c>
      <c r="L36" s="37">
        <f t="shared" si="12"/>
        <v>84580</v>
      </c>
      <c r="M36" s="37">
        <f t="shared" si="12"/>
        <v>119992.89955076535</v>
      </c>
      <c r="N36" s="37">
        <f t="shared" si="12"/>
        <v>122687.17584257583</v>
      </c>
      <c r="O36" s="37">
        <f t="shared" si="12"/>
        <v>78598.361943099633</v>
      </c>
      <c r="P36" s="37">
        <f t="shared" si="12"/>
        <v>104446.40919306217</v>
      </c>
      <c r="R36" s="29"/>
    </row>
    <row r="37" spans="1:40" x14ac:dyDescent="0.35">
      <c r="A37">
        <v>61083</v>
      </c>
      <c r="B37" t="s">
        <v>27</v>
      </c>
      <c r="C37" s="38">
        <f t="shared" si="8"/>
        <v>245690.35833899188</v>
      </c>
      <c r="D37" s="38"/>
      <c r="E37" s="37">
        <f t="shared" ref="E37:P37" si="13">IF(E$3="Actual",E24,E11)</f>
        <v>15151</v>
      </c>
      <c r="F37" s="37">
        <f t="shared" si="13"/>
        <v>5089</v>
      </c>
      <c r="G37" s="37">
        <f t="shared" si="13"/>
        <v>12018</v>
      </c>
      <c r="H37" s="37">
        <f t="shared" si="13"/>
        <v>30585</v>
      </c>
      <c r="I37" s="37">
        <f t="shared" si="13"/>
        <v>22695</v>
      </c>
      <c r="J37" s="37">
        <f t="shared" si="13"/>
        <v>16854</v>
      </c>
      <c r="K37" s="37">
        <f t="shared" si="13"/>
        <v>17466</v>
      </c>
      <c r="L37" s="37">
        <f t="shared" si="13"/>
        <v>5484</v>
      </c>
      <c r="M37" s="37">
        <f t="shared" si="13"/>
        <v>23030.268114091745</v>
      </c>
      <c r="N37" s="37">
        <f t="shared" si="13"/>
        <v>39953.824681244951</v>
      </c>
      <c r="O37" s="37">
        <f t="shared" si="13"/>
        <v>30932.750347114714</v>
      </c>
      <c r="P37" s="37">
        <f t="shared" si="13"/>
        <v>26431.515196540477</v>
      </c>
      <c r="R37" s="29"/>
    </row>
    <row r="38" spans="1:40" x14ac:dyDescent="0.35">
      <c r="A38">
        <v>61084</v>
      </c>
      <c r="B38" t="s">
        <v>26</v>
      </c>
      <c r="C38" s="38">
        <f t="shared" si="8"/>
        <v>3042158.3672693083</v>
      </c>
      <c r="D38" s="38"/>
      <c r="E38" s="37">
        <f t="shared" ref="E38:P38" si="14">IF(E$3="Actual",E25,E12)</f>
        <v>174909</v>
      </c>
      <c r="F38" s="37">
        <f t="shared" si="14"/>
        <v>236167</v>
      </c>
      <c r="G38" s="37">
        <f t="shared" si="14"/>
        <v>359992</v>
      </c>
      <c r="H38" s="37">
        <f t="shared" si="14"/>
        <v>228511</v>
      </c>
      <c r="I38" s="37">
        <f t="shared" si="14"/>
        <v>274821</v>
      </c>
      <c r="J38" s="37">
        <f t="shared" si="14"/>
        <v>316830</v>
      </c>
      <c r="K38" s="37">
        <f t="shared" si="14"/>
        <v>256885</v>
      </c>
      <c r="L38" s="37">
        <f t="shared" si="14"/>
        <v>295765</v>
      </c>
      <c r="M38" s="37">
        <f t="shared" si="14"/>
        <v>279609.29253798624</v>
      </c>
      <c r="N38" s="37">
        <f t="shared" si="14"/>
        <v>179881.65663460875</v>
      </c>
      <c r="O38" s="37">
        <f t="shared" si="14"/>
        <v>194741.33973875263</v>
      </c>
      <c r="P38" s="37">
        <f t="shared" si="14"/>
        <v>244046.07835796068</v>
      </c>
      <c r="R38" s="29"/>
    </row>
    <row r="39" spans="1:40" x14ac:dyDescent="0.35">
      <c r="A39">
        <v>61087</v>
      </c>
      <c r="B39" t="s">
        <v>25</v>
      </c>
      <c r="C39" s="38">
        <f t="shared" si="8"/>
        <v>3941480.9702964807</v>
      </c>
      <c r="D39" s="38"/>
      <c r="E39" s="37">
        <f t="shared" ref="E39:P39" si="15">IF(E$3="Actual",E26,E13)</f>
        <v>307069</v>
      </c>
      <c r="F39" s="37">
        <f t="shared" si="15"/>
        <v>278903</v>
      </c>
      <c r="G39" s="37">
        <f t="shared" si="15"/>
        <v>347926</v>
      </c>
      <c r="H39" s="37">
        <f t="shared" si="15"/>
        <v>264306</v>
      </c>
      <c r="I39" s="37">
        <f t="shared" si="15"/>
        <v>356412</v>
      </c>
      <c r="J39" s="37">
        <f t="shared" si="15"/>
        <v>383153</v>
      </c>
      <c r="K39" s="37">
        <f t="shared" si="15"/>
        <v>334379</v>
      </c>
      <c r="L39" s="37">
        <f t="shared" si="15"/>
        <v>367923</v>
      </c>
      <c r="M39" s="37">
        <f t="shared" si="15"/>
        <v>305230.75433022942</v>
      </c>
      <c r="N39" s="37">
        <f t="shared" si="15"/>
        <v>369013.99797336204</v>
      </c>
      <c r="O39" s="37">
        <f t="shared" si="15"/>
        <v>224414.68951688358</v>
      </c>
      <c r="P39" s="37">
        <f t="shared" si="15"/>
        <v>402750.52847600536</v>
      </c>
      <c r="R39" s="29"/>
    </row>
    <row r="40" spans="1:40" x14ac:dyDescent="0.35">
      <c r="A40">
        <v>61088</v>
      </c>
      <c r="B40" t="s">
        <v>24</v>
      </c>
      <c r="C40" s="38">
        <f t="shared" si="8"/>
        <v>1206115.3478951144</v>
      </c>
      <c r="D40" s="38"/>
      <c r="E40" s="37">
        <f t="shared" ref="E40:P40" si="16">IF(E$3="Actual",E27,E14)</f>
        <v>128052</v>
      </c>
      <c r="F40" s="37">
        <f t="shared" si="16"/>
        <v>73837</v>
      </c>
      <c r="G40" s="37">
        <f t="shared" si="16"/>
        <v>96535</v>
      </c>
      <c r="H40" s="37">
        <f t="shared" si="16"/>
        <v>127443</v>
      </c>
      <c r="I40" s="37">
        <f t="shared" si="16"/>
        <v>91910</v>
      </c>
      <c r="J40" s="37">
        <f t="shared" si="16"/>
        <v>93303</v>
      </c>
      <c r="K40" s="37">
        <f t="shared" si="16"/>
        <v>91513</v>
      </c>
      <c r="L40" s="37">
        <f t="shared" si="16"/>
        <v>105816</v>
      </c>
      <c r="M40" s="37">
        <f t="shared" si="16"/>
        <v>90423.322225676835</v>
      </c>
      <c r="N40" s="37">
        <f t="shared" si="16"/>
        <v>99977.471724321658</v>
      </c>
      <c r="O40" s="37">
        <f t="shared" si="16"/>
        <v>86490.419960878498</v>
      </c>
      <c r="P40" s="37">
        <f t="shared" si="16"/>
        <v>120815.13398423753</v>
      </c>
      <c r="R40" s="29"/>
    </row>
    <row r="41" spans="1:40" ht="15" thickBot="1" x14ac:dyDescent="0.4">
      <c r="A41">
        <v>61089</v>
      </c>
      <c r="B41" t="s">
        <v>23</v>
      </c>
      <c r="C41" s="38">
        <f t="shared" si="8"/>
        <v>4846677.3307755273</v>
      </c>
      <c r="D41" s="38"/>
      <c r="E41" s="37">
        <f t="shared" ref="E41:P41" si="17">IF(E$3="Actual",E28,E15)</f>
        <v>445992</v>
      </c>
      <c r="F41" s="37">
        <f t="shared" si="17"/>
        <v>448424</v>
      </c>
      <c r="G41" s="37">
        <f t="shared" si="17"/>
        <v>422490</v>
      </c>
      <c r="H41" s="37">
        <f t="shared" si="17"/>
        <v>316939</v>
      </c>
      <c r="I41" s="37">
        <f t="shared" si="17"/>
        <v>311824</v>
      </c>
      <c r="J41" s="37">
        <f t="shared" si="17"/>
        <v>460211</v>
      </c>
      <c r="K41" s="37">
        <f t="shared" si="17"/>
        <v>439948</v>
      </c>
      <c r="L41" s="37">
        <f t="shared" si="17"/>
        <v>435100</v>
      </c>
      <c r="M41" s="37">
        <f t="shared" si="17"/>
        <v>455812.88547423406</v>
      </c>
      <c r="N41" s="37">
        <f t="shared" si="17"/>
        <v>341530.99982358597</v>
      </c>
      <c r="O41" s="37">
        <f t="shared" si="17"/>
        <v>398174.41341567296</v>
      </c>
      <c r="P41" s="37">
        <f t="shared" si="17"/>
        <v>370231.03206203436</v>
      </c>
      <c r="R41" s="29"/>
    </row>
    <row r="42" spans="1:40" ht="15" thickBot="1" x14ac:dyDescent="0.4">
      <c r="A42" s="60" t="str">
        <f>"Total "&amp;A31</f>
        <v>Total IT Services</v>
      </c>
      <c r="B42" s="60"/>
      <c r="C42" s="65">
        <f>SUM(C32:C41)</f>
        <v>19701277.244679824</v>
      </c>
      <c r="D42" s="62"/>
      <c r="E42" s="63">
        <f t="shared" ref="E42:P42" si="18">SUM(E32:E41)</f>
        <v>1587244</v>
      </c>
      <c r="F42" s="63">
        <f t="shared" si="18"/>
        <v>1577976</v>
      </c>
      <c r="G42" s="63">
        <f t="shared" si="18"/>
        <v>1792018</v>
      </c>
      <c r="H42" s="63">
        <f t="shared" si="18"/>
        <v>1456657</v>
      </c>
      <c r="I42" s="63">
        <f t="shared" si="18"/>
        <v>1613533</v>
      </c>
      <c r="J42" s="63">
        <f t="shared" si="18"/>
        <v>1843954</v>
      </c>
      <c r="K42" s="63">
        <f t="shared" si="18"/>
        <v>1652907</v>
      </c>
      <c r="L42" s="63">
        <f t="shared" si="18"/>
        <v>1683303</v>
      </c>
      <c r="M42" s="63">
        <f t="shared" si="18"/>
        <v>1777307.5148970895</v>
      </c>
      <c r="N42" s="63">
        <f t="shared" si="18"/>
        <v>1581235.7055042647</v>
      </c>
      <c r="O42" s="63">
        <f t="shared" si="18"/>
        <v>1448587.7449143389</v>
      </c>
      <c r="P42" s="63">
        <f t="shared" si="18"/>
        <v>1686554.2793641305</v>
      </c>
    </row>
    <row r="43" spans="1:40" x14ac:dyDescent="0.35">
      <c r="A43" s="41"/>
      <c r="B43" s="41"/>
      <c r="E43" s="41"/>
      <c r="F43" s="41"/>
      <c r="G43" s="40"/>
      <c r="H43" s="40"/>
      <c r="I43" s="40"/>
      <c r="J43" s="40"/>
      <c r="K43" s="40"/>
      <c r="L43" s="40"/>
      <c r="M43" s="40"/>
      <c r="N43" s="40"/>
      <c r="O43" s="40"/>
      <c r="P43" s="40"/>
    </row>
    <row r="44" spans="1:40" x14ac:dyDescent="0.35">
      <c r="A44" s="1" t="s">
        <v>33</v>
      </c>
      <c r="B44" s="67"/>
      <c r="C44" s="68" t="s">
        <v>21</v>
      </c>
      <c r="D44" s="68"/>
    </row>
    <row r="45" spans="1:40" x14ac:dyDescent="0.35">
      <c r="A45">
        <v>62240</v>
      </c>
      <c r="B45" t="s">
        <v>32</v>
      </c>
      <c r="C45" s="38"/>
      <c r="D45" s="38"/>
      <c r="E45" s="37"/>
      <c r="F45" s="37"/>
      <c r="G45" s="37">
        <f>MAX(_xlfn.FORECAST.ETS(G$2,$E32:F32,$E$2:F$2),0)*G$4</f>
        <v>0</v>
      </c>
      <c r="H45" s="37">
        <f>MAX(_xlfn.FORECAST.ETS(H$2,$E32:G32,$E$2:G$2),0)*H$4</f>
        <v>0</v>
      </c>
      <c r="I45" s="37">
        <f>MAX(_xlfn.FORECAST.ETS(I$2,$E32:H32,$E$2:H$2),0)*I$4</f>
        <v>0</v>
      </c>
      <c r="J45" s="37">
        <f>MAX(_xlfn.FORECAST.ETS(J$2,$E32:I32,$E$2:I$2),0)*J$4</f>
        <v>0</v>
      </c>
      <c r="K45" s="37">
        <f>MAX(_xlfn.FORECAST.ETS(K$2,$E32:J32,$E$2:J$2),0)*K$4</f>
        <v>0</v>
      </c>
      <c r="L45" s="37">
        <f>MAX(_xlfn.FORECAST.ETS(L$2,$E32:K32,$E$2:K$2),0)*L$4</f>
        <v>0</v>
      </c>
      <c r="M45" s="37">
        <f>MAX(_xlfn.FORECAST.ETS(M$2,$E32:L32,$E$2:L$2),0)*M$4</f>
        <v>185691.5569018434</v>
      </c>
      <c r="N45" s="37">
        <f>MAX(_xlfn.FORECAST.ETS(N$2,$E32:M32,$E$2:M$2),0)*N$4</f>
        <v>186687.94991447512</v>
      </c>
      <c r="O45" s="37">
        <f>MAX(_xlfn.FORECAST.ETS(O$2,$E32:N32,$E$2:N$2),0)*O$4</f>
        <v>207673.53426732149</v>
      </c>
      <c r="P45" s="37">
        <f>MAX(_xlfn.FORECAST.ETS(P$2,$E32:O32,$E$2:O$2),0)*P$4</f>
        <v>119935.90369331115</v>
      </c>
      <c r="Q45" s="37">
        <f>MAX(_xlfn.FORECAST.ETS(Q$2,$E32:P32,$E$2:P$2),0)*Q$4</f>
        <v>207656.95693389088</v>
      </c>
      <c r="R45" s="37">
        <f>MAX(_xlfn.FORECAST.ETS(R$2,$E32:Q32,$E$2:Q$2),0)*R$4</f>
        <v>234014.41263139498</v>
      </c>
      <c r="S45" s="37">
        <f>MAX(_xlfn.FORECAST.ETS(S$2,$E32:R32,$E$2:R$2),0)*S$4</f>
        <v>203199.48472523212</v>
      </c>
      <c r="T45" s="37">
        <f>MAX(_xlfn.FORECAST.ETS(T$2,$E32:S32,$E$2:S$2),0)*T$4</f>
        <v>175983.15857806907</v>
      </c>
      <c r="U45" s="37">
        <f>MAX(_xlfn.FORECAST.ETS(U$2,$E32:T32,$E$2:T$2),0)*U$4</f>
        <v>226584.49900299113</v>
      </c>
      <c r="V45" s="37">
        <f>MAX(_xlfn.FORECAST.ETS(V$2,$E32:U32,$E$2:U$2),0)*V$4</f>
        <v>252941.95470049523</v>
      </c>
      <c r="W45" s="37">
        <f>MAX(_xlfn.FORECAST.ETS(W$2,$E32:V32,$E$2:V$2),0)*W$4</f>
        <v>222127.02679433237</v>
      </c>
      <c r="X45" s="37">
        <f>MAX(_xlfn.FORECAST.ETS(X$2,$E32:W32,$E$2:W$2),0)*X$4</f>
        <v>0</v>
      </c>
      <c r="Y45" s="37">
        <f>MAX(_xlfn.FORECAST.ETS(Y$2,$E32:X32,$E$2:X$2),0)*Y$4</f>
        <v>0</v>
      </c>
      <c r="Z45" s="37">
        <f>MAX(_xlfn.FORECAST.ETS(Z$2,$E32:Y32,$E$2:Y$2),0)*Z$4</f>
        <v>0</v>
      </c>
      <c r="AA45" s="37">
        <f>MAX(_xlfn.FORECAST.ETS(AA$2,$E32:Z32,$E$2:Z$2),0)*AA$4</f>
        <v>0</v>
      </c>
      <c r="AB45" s="37">
        <f>MAX(_xlfn.FORECAST.ETS(AB$2,$E32:AA32,$E$2:AA$2),0)*AB$4</f>
        <v>0</v>
      </c>
      <c r="AC45" s="37">
        <f>MAX(_xlfn.FORECAST.ETS(AC$2,$E32:AB32,$E$2:AB$2),0)*AC$4</f>
        <v>0</v>
      </c>
      <c r="AD45" s="37">
        <f>MAX(_xlfn.FORECAST.ETS(AD$2,$E32:AC32,$E$2:AC$2),0)*AD$4</f>
        <v>0</v>
      </c>
      <c r="AE45" s="37">
        <f>MAX(_xlfn.FORECAST.ETS(AE$2,$E32:AD32,$E$2:AD$2),0)*AE$4</f>
        <v>0</v>
      </c>
      <c r="AF45" s="37">
        <f>MAX(_xlfn.FORECAST.ETS(AF$2,$E32:AE32,$E$2:AE$2),0)*AF$4</f>
        <v>0</v>
      </c>
      <c r="AG45" s="37">
        <f>MAX(_xlfn.FORECAST.ETS(AG$2,$E32:AF32,$E$2:AF$2),0)*AG$4</f>
        <v>0</v>
      </c>
      <c r="AH45" s="37">
        <f>MAX(_xlfn.FORECAST.ETS(AH$2,$E32:AG32,$E$2:AG$2),0)*AH$4</f>
        <v>0</v>
      </c>
      <c r="AI45" s="37">
        <f>MAX(_xlfn.FORECAST.ETS(AI$2,$E32:AH32,$E$2:AH$2),0)*AI$4</f>
        <v>0</v>
      </c>
      <c r="AJ45" s="37">
        <f>MAX(_xlfn.FORECAST.ETS(AJ$2,$E32:AI32,$E$2:AI$2),0)*AJ$4</f>
        <v>0</v>
      </c>
      <c r="AK45" s="37">
        <f>MAX(_xlfn.FORECAST.ETS(AK$2,$E32:AJ32,$E$2:AJ$2),0)*AK$4</f>
        <v>0</v>
      </c>
      <c r="AL45" s="37">
        <f>MAX(_xlfn.FORECAST.ETS(AL$2,$E32:AK32,$E$2:AK$2),0)*AL$4</f>
        <v>0</v>
      </c>
      <c r="AM45" s="37">
        <f>MAX(_xlfn.FORECAST.ETS(AM$2,$E32:AL32,$E$2:AL$2),0)*AM$4</f>
        <v>0</v>
      </c>
      <c r="AN45" s="37">
        <f>MAX(_xlfn.FORECAST.ETS(AN$2,$E32:AM32,$E$2:AM$2),0)*AN$4</f>
        <v>0</v>
      </c>
    </row>
    <row r="46" spans="1:40" x14ac:dyDescent="0.35">
      <c r="A46">
        <v>61081</v>
      </c>
      <c r="B46" t="s">
        <v>31</v>
      </c>
      <c r="C46" s="38"/>
      <c r="D46" s="38"/>
      <c r="E46" s="37"/>
      <c r="F46" s="37"/>
      <c r="G46" s="37">
        <f>MAX(_xlfn.FORECAST.ETS(G$2,$E33:F33,$E$2:F$2),0)*G$4</f>
        <v>0</v>
      </c>
      <c r="H46" s="37">
        <f>MAX(_xlfn.FORECAST.ETS(H$2,$E33:G33,$E$2:G$2),0)*H$4</f>
        <v>0</v>
      </c>
      <c r="I46" s="37">
        <f>MAX(_xlfn.FORECAST.ETS(I$2,$E33:H33,$E$2:H$2),0)*I$4</f>
        <v>0</v>
      </c>
      <c r="J46" s="37">
        <f>MAX(_xlfn.FORECAST.ETS(J$2,$E33:I33,$E$2:I$2),0)*J$4</f>
        <v>0</v>
      </c>
      <c r="K46" s="37">
        <f>MAX(_xlfn.FORECAST.ETS(K$2,$E33:J33,$E$2:J$2),0)*K$4</f>
        <v>0</v>
      </c>
      <c r="L46" s="37">
        <f>MAX(_xlfn.FORECAST.ETS(L$2,$E33:K33,$E$2:K$2),0)*L$4</f>
        <v>0</v>
      </c>
      <c r="M46" s="37">
        <f>MAX(_xlfn.FORECAST.ETS(M$2,$E33:L33,$E$2:L$2),0)*M$4</f>
        <v>96092.240923367834</v>
      </c>
      <c r="N46" s="37">
        <f>MAX(_xlfn.FORECAST.ETS(N$2,$E33:M33,$E$2:M$2),0)*N$4</f>
        <v>97352.371174596396</v>
      </c>
      <c r="O46" s="37">
        <f>MAX(_xlfn.FORECAST.ETS(O$2,$E33:N33,$E$2:N$2),0)*O$4</f>
        <v>107405.51649099552</v>
      </c>
      <c r="P46" s="37">
        <f>MAX(_xlfn.FORECAST.ETS(P$2,$E33:O33,$E$2:O$2),0)*P$4</f>
        <v>95846.287425489412</v>
      </c>
      <c r="Q46" s="37">
        <f>MAX(_xlfn.FORECAST.ETS(Q$2,$E33:P33,$E$2:P$2),0)*Q$4</f>
        <v>111678.74561933138</v>
      </c>
      <c r="R46" s="37">
        <f>MAX(_xlfn.FORECAST.ETS(R$2,$E33:Q33,$E$2:Q$2),0)*R$4</f>
        <v>87713.473662212025</v>
      </c>
      <c r="S46" s="37">
        <f>MAX(_xlfn.FORECAST.ETS(S$2,$E33:R33,$E$2:R$2),0)*S$4</f>
        <v>109618.32608377276</v>
      </c>
      <c r="T46" s="37">
        <f>MAX(_xlfn.FORECAST.ETS(T$2,$E33:S33,$E$2:S$2),0)*T$4</f>
        <v>85653.054126653398</v>
      </c>
      <c r="U46" s="37">
        <f>MAX(_xlfn.FORECAST.ETS(U$2,$E33:T33,$E$2:T$2),0)*U$4</f>
        <v>107557.90654821413</v>
      </c>
      <c r="V46" s="37">
        <f>MAX(_xlfn.FORECAST.ETS(V$2,$E33:U33,$E$2:U$2),0)*V$4</f>
        <v>83592.634591094771</v>
      </c>
      <c r="W46" s="37">
        <f>MAX(_xlfn.FORECAST.ETS(W$2,$E33:V33,$E$2:V$2),0)*W$4</f>
        <v>105497.4870126555</v>
      </c>
      <c r="X46" s="37">
        <f>MAX(_xlfn.FORECAST.ETS(X$2,$E33:W33,$E$2:W$2),0)*X$4</f>
        <v>0</v>
      </c>
      <c r="Y46" s="37">
        <f>MAX(_xlfn.FORECAST.ETS(Y$2,$E33:X33,$E$2:X$2),0)*Y$4</f>
        <v>0</v>
      </c>
      <c r="Z46" s="37">
        <f>MAX(_xlfn.FORECAST.ETS(Z$2,$E33:Y33,$E$2:Y$2),0)*Z$4</f>
        <v>0</v>
      </c>
      <c r="AA46" s="37">
        <f>MAX(_xlfn.FORECAST.ETS(AA$2,$E33:Z33,$E$2:Z$2),0)*AA$4</f>
        <v>0</v>
      </c>
      <c r="AB46" s="37">
        <f>MAX(_xlfn.FORECAST.ETS(AB$2,$E33:AA33,$E$2:AA$2),0)*AB$4</f>
        <v>0</v>
      </c>
      <c r="AC46" s="37">
        <f>MAX(_xlfn.FORECAST.ETS(AC$2,$E33:AB33,$E$2:AB$2),0)*AC$4</f>
        <v>0</v>
      </c>
      <c r="AD46" s="37">
        <f>MAX(_xlfn.FORECAST.ETS(AD$2,$E33:AC33,$E$2:AC$2),0)*AD$4</f>
        <v>0</v>
      </c>
      <c r="AE46" s="37">
        <f>MAX(_xlfn.FORECAST.ETS(AE$2,$E33:AD33,$E$2:AD$2),0)*AE$4</f>
        <v>0</v>
      </c>
      <c r="AF46" s="37">
        <f>MAX(_xlfn.FORECAST.ETS(AF$2,$E33:AE33,$E$2:AE$2),0)*AF$4</f>
        <v>0</v>
      </c>
      <c r="AG46" s="37">
        <f>MAX(_xlfn.FORECAST.ETS(AG$2,$E33:AF33,$E$2:AF$2),0)*AG$4</f>
        <v>0</v>
      </c>
      <c r="AH46" s="37">
        <f>MAX(_xlfn.FORECAST.ETS(AH$2,$E33:AG33,$E$2:AG$2),0)*AH$4</f>
        <v>0</v>
      </c>
      <c r="AI46" s="37">
        <f>MAX(_xlfn.FORECAST.ETS(AI$2,$E33:AH33,$E$2:AH$2),0)*AI$4</f>
        <v>0</v>
      </c>
      <c r="AJ46" s="37">
        <f>MAX(_xlfn.FORECAST.ETS(AJ$2,$E33:AI33,$E$2:AI$2),0)*AJ$4</f>
        <v>0</v>
      </c>
      <c r="AK46" s="37">
        <f>MAX(_xlfn.FORECAST.ETS(AK$2,$E33:AJ33,$E$2:AJ$2),0)*AK$4</f>
        <v>0</v>
      </c>
      <c r="AL46" s="37">
        <f>MAX(_xlfn.FORECAST.ETS(AL$2,$E33:AK33,$E$2:AK$2),0)*AL$4</f>
        <v>0</v>
      </c>
      <c r="AM46" s="37">
        <f>MAX(_xlfn.FORECAST.ETS(AM$2,$E33:AL33,$E$2:AL$2),0)*AM$4</f>
        <v>0</v>
      </c>
      <c r="AN46" s="37">
        <f>MAX(_xlfn.FORECAST.ETS(AN$2,$E33:AM33,$E$2:AM$2),0)*AN$4</f>
        <v>0</v>
      </c>
    </row>
    <row r="47" spans="1:40" x14ac:dyDescent="0.35">
      <c r="A47">
        <v>61085</v>
      </c>
      <c r="B47" t="s">
        <v>30</v>
      </c>
      <c r="C47" s="38"/>
      <c r="D47" s="38"/>
      <c r="E47" s="37"/>
      <c r="F47" s="37"/>
      <c r="G47" s="37">
        <f>MAX(_xlfn.FORECAST.ETS(G$2,$E34:F34,$E$2:F$2),0)*G$4</f>
        <v>0</v>
      </c>
      <c r="H47" s="37">
        <f>MAX(_xlfn.FORECAST.ETS(H$2,$E34:G34,$E$2:G$2),0)*H$4</f>
        <v>0</v>
      </c>
      <c r="I47" s="37">
        <f>MAX(_xlfn.FORECAST.ETS(I$2,$E34:H34,$E$2:H$2),0)*I$4</f>
        <v>0</v>
      </c>
      <c r="J47" s="37">
        <f>MAX(_xlfn.FORECAST.ETS(J$2,$E34:I34,$E$2:I$2),0)*J$4</f>
        <v>0</v>
      </c>
      <c r="K47" s="37">
        <f>MAX(_xlfn.FORECAST.ETS(K$2,$E34:J34,$E$2:J$2),0)*K$4</f>
        <v>0</v>
      </c>
      <c r="L47" s="37">
        <f>MAX(_xlfn.FORECAST.ETS(L$2,$E34:K34,$E$2:K$2),0)*L$4</f>
        <v>0</v>
      </c>
      <c r="M47" s="37">
        <f>MAX(_xlfn.FORECAST.ETS(M$2,$E34:L34,$E$2:L$2),0)*M$4</f>
        <v>47186.919822739001</v>
      </c>
      <c r="N47" s="37">
        <f>MAX(_xlfn.FORECAST.ETS(N$2,$E34:M34,$E$2:M$2),0)*N$4</f>
        <v>73252.530531398777</v>
      </c>
      <c r="O47" s="37">
        <f>MAX(_xlfn.FORECAST.ETS(O$2,$E34:N34,$E$2:N$2),0)*O$4</f>
        <v>58621.147309421009</v>
      </c>
      <c r="P47" s="37">
        <f>MAX(_xlfn.FORECAST.ETS(P$2,$E34:O34,$E$2:O$2),0)*P$4</f>
        <v>55946.621531272714</v>
      </c>
      <c r="Q47" s="37">
        <f>MAX(_xlfn.FORECAST.ETS(Q$2,$E34:P34,$E$2:P$2),0)*Q$4</f>
        <v>53916.161324549874</v>
      </c>
      <c r="R47" s="37">
        <f>MAX(_xlfn.FORECAST.ETS(R$2,$E34:Q34,$E$2:Q$2),0)*R$4</f>
        <v>53450.255883908219</v>
      </c>
      <c r="S47" s="37">
        <f>MAX(_xlfn.FORECAST.ETS(S$2,$E34:R34,$E$2:R$2),0)*S$4</f>
        <v>52984.350443266543</v>
      </c>
      <c r="T47" s="37">
        <f>MAX(_xlfn.FORECAST.ETS(T$2,$E34:S34,$E$2:S$2),0)*T$4</f>
        <v>52518.445002624889</v>
      </c>
      <c r="U47" s="37">
        <f>MAX(_xlfn.FORECAST.ETS(U$2,$E34:T34,$E$2:T$2),0)*U$4</f>
        <v>52052.539561983212</v>
      </c>
      <c r="V47" s="37">
        <f>MAX(_xlfn.FORECAST.ETS(V$2,$E34:U34,$E$2:U$2),0)*V$4</f>
        <v>51586.634121341565</v>
      </c>
      <c r="W47" s="37">
        <f>MAX(_xlfn.FORECAST.ETS(W$2,$E34:V34,$E$2:V$2),0)*W$4</f>
        <v>51120.728680699882</v>
      </c>
      <c r="X47" s="37">
        <f>MAX(_xlfn.FORECAST.ETS(X$2,$E34:W34,$E$2:W$2),0)*X$4</f>
        <v>0</v>
      </c>
      <c r="Y47" s="37">
        <f>MAX(_xlfn.FORECAST.ETS(Y$2,$E34:X34,$E$2:X$2),0)*Y$4</f>
        <v>0</v>
      </c>
      <c r="Z47" s="37">
        <f>MAX(_xlfn.FORECAST.ETS(Z$2,$E34:Y34,$E$2:Y$2),0)*Z$4</f>
        <v>0</v>
      </c>
      <c r="AA47" s="37">
        <f>MAX(_xlfn.FORECAST.ETS(AA$2,$E34:Z34,$E$2:Z$2),0)*AA$4</f>
        <v>0</v>
      </c>
      <c r="AB47" s="37">
        <f>MAX(_xlfn.FORECAST.ETS(AB$2,$E34:AA34,$E$2:AA$2),0)*AB$4</f>
        <v>0</v>
      </c>
      <c r="AC47" s="37">
        <f>MAX(_xlfn.FORECAST.ETS(AC$2,$E34:AB34,$E$2:AB$2),0)*AC$4</f>
        <v>0</v>
      </c>
      <c r="AD47" s="37">
        <f>MAX(_xlfn.FORECAST.ETS(AD$2,$E34:AC34,$E$2:AC$2),0)*AD$4</f>
        <v>0</v>
      </c>
      <c r="AE47" s="37">
        <f>MAX(_xlfn.FORECAST.ETS(AE$2,$E34:AD34,$E$2:AD$2),0)*AE$4</f>
        <v>0</v>
      </c>
      <c r="AF47" s="37">
        <f>MAX(_xlfn.FORECAST.ETS(AF$2,$E34:AE34,$E$2:AE$2),0)*AF$4</f>
        <v>0</v>
      </c>
      <c r="AG47" s="37">
        <f>MAX(_xlfn.FORECAST.ETS(AG$2,$E34:AF34,$E$2:AF$2),0)*AG$4</f>
        <v>0</v>
      </c>
      <c r="AH47" s="37">
        <f>MAX(_xlfn.FORECAST.ETS(AH$2,$E34:AG34,$E$2:AG$2),0)*AH$4</f>
        <v>0</v>
      </c>
      <c r="AI47" s="37">
        <f>MAX(_xlfn.FORECAST.ETS(AI$2,$E34:AH34,$E$2:AH$2),0)*AI$4</f>
        <v>0</v>
      </c>
      <c r="AJ47" s="37">
        <f>MAX(_xlfn.FORECAST.ETS(AJ$2,$E34:AI34,$E$2:AI$2),0)*AJ$4</f>
        <v>0</v>
      </c>
      <c r="AK47" s="37">
        <f>MAX(_xlfn.FORECAST.ETS(AK$2,$E34:AJ34,$E$2:AJ$2),0)*AK$4</f>
        <v>0</v>
      </c>
      <c r="AL47" s="37">
        <f>MAX(_xlfn.FORECAST.ETS(AL$2,$E34:AK34,$E$2:AK$2),0)*AL$4</f>
        <v>0</v>
      </c>
      <c r="AM47" s="37">
        <f>MAX(_xlfn.FORECAST.ETS(AM$2,$E34:AL34,$E$2:AL$2),0)*AM$4</f>
        <v>0</v>
      </c>
      <c r="AN47" s="37">
        <f>MAX(_xlfn.FORECAST.ETS(AN$2,$E34:AM34,$E$2:AM$2),0)*AN$4</f>
        <v>0</v>
      </c>
    </row>
    <row r="48" spans="1:40" x14ac:dyDescent="0.35">
      <c r="A48">
        <v>61082</v>
      </c>
      <c r="B48" t="s">
        <v>29</v>
      </c>
      <c r="C48" s="38"/>
      <c r="D48" s="38"/>
      <c r="E48" s="37"/>
      <c r="F48" s="37"/>
      <c r="G48" s="37">
        <f>MAX(_xlfn.FORECAST.ETS(G$2,$E35:F35,$E$2:F$2),0)*G$4</f>
        <v>0</v>
      </c>
      <c r="H48" s="37">
        <f>MAX(_xlfn.FORECAST.ETS(H$2,$E35:G35,$E$2:G$2),0)*H$4</f>
        <v>0</v>
      </c>
      <c r="I48" s="37">
        <f>MAX(_xlfn.FORECAST.ETS(I$2,$E35:H35,$E$2:H$2),0)*I$4</f>
        <v>0</v>
      </c>
      <c r="J48" s="37">
        <f>MAX(_xlfn.FORECAST.ETS(J$2,$E35:I35,$E$2:I$2),0)*J$4</f>
        <v>0</v>
      </c>
      <c r="K48" s="37">
        <f>MAX(_xlfn.FORECAST.ETS(K$2,$E35:J35,$E$2:J$2),0)*K$4</f>
        <v>0</v>
      </c>
      <c r="L48" s="37">
        <f>MAX(_xlfn.FORECAST.ETS(L$2,$E35:K35,$E$2:K$2),0)*L$4</f>
        <v>0</v>
      </c>
      <c r="M48" s="37">
        <f>MAX(_xlfn.FORECAST.ETS(M$2,$E35:L35,$E$2:L$2),0)*M$4</f>
        <v>89023.204734185681</v>
      </c>
      <c r="N48" s="37">
        <f>MAX(_xlfn.FORECAST.ETS(N$2,$E35:M35,$E$2:M$2),0)*N$4</f>
        <v>106125.23110627641</v>
      </c>
      <c r="O48" s="37">
        <f>MAX(_xlfn.FORECAST.ETS(O$2,$E35:N35,$E$2:N$2),0)*O$4</f>
        <v>89067.936776721821</v>
      </c>
      <c r="P48" s="37">
        <f>MAX(_xlfn.FORECAST.ETS(P$2,$E35:O35,$E$2:O$2),0)*P$4</f>
        <v>99053.368865854311</v>
      </c>
      <c r="Q48" s="37">
        <f>MAX(_xlfn.FORECAST.ETS(Q$2,$E35:P35,$E$2:P$2),0)*Q$4</f>
        <v>106873.11782372657</v>
      </c>
      <c r="R48" s="37">
        <f>MAX(_xlfn.FORECAST.ETS(R$2,$E35:Q35,$E$2:Q$2),0)*R$4</f>
        <v>94586.095699877522</v>
      </c>
      <c r="S48" s="37">
        <f>MAX(_xlfn.FORECAST.ETS(S$2,$E35:R35,$E$2:R$2),0)*S$4</f>
        <v>106302.79989854613</v>
      </c>
      <c r="T48" s="37">
        <f>MAX(_xlfn.FORECAST.ETS(T$2,$E35:S35,$E$2:S$2),0)*T$4</f>
        <v>94015.777774697082</v>
      </c>
      <c r="U48" s="37">
        <f>MAX(_xlfn.FORECAST.ETS(U$2,$E35:T35,$E$2:T$2),0)*U$4</f>
        <v>105732.48197336571</v>
      </c>
      <c r="V48" s="37">
        <f>MAX(_xlfn.FORECAST.ETS(V$2,$E35:U35,$E$2:U$2),0)*V$4</f>
        <v>93445.459849516657</v>
      </c>
      <c r="W48" s="37">
        <f>MAX(_xlfn.FORECAST.ETS(W$2,$E35:V35,$E$2:V$2),0)*W$4</f>
        <v>105162.16404818528</v>
      </c>
      <c r="X48" s="37">
        <f>MAX(_xlfn.FORECAST.ETS(X$2,$E35:W35,$E$2:W$2),0)*X$4</f>
        <v>0</v>
      </c>
      <c r="Y48" s="37">
        <f>MAX(_xlfn.FORECAST.ETS(Y$2,$E35:X35,$E$2:X$2),0)*Y$4</f>
        <v>0</v>
      </c>
      <c r="Z48" s="37">
        <f>MAX(_xlfn.FORECAST.ETS(Z$2,$E35:Y35,$E$2:Y$2),0)*Z$4</f>
        <v>0</v>
      </c>
      <c r="AA48" s="37">
        <f>MAX(_xlfn.FORECAST.ETS(AA$2,$E35:Z35,$E$2:Z$2),0)*AA$4</f>
        <v>0</v>
      </c>
      <c r="AB48" s="37">
        <f>MAX(_xlfn.FORECAST.ETS(AB$2,$E35:AA35,$E$2:AA$2),0)*AB$4</f>
        <v>0</v>
      </c>
      <c r="AC48" s="37">
        <f>MAX(_xlfn.FORECAST.ETS(AC$2,$E35:AB35,$E$2:AB$2),0)*AC$4</f>
        <v>0</v>
      </c>
      <c r="AD48" s="37">
        <f>MAX(_xlfn.FORECAST.ETS(AD$2,$E35:AC35,$E$2:AC$2),0)*AD$4</f>
        <v>0</v>
      </c>
      <c r="AE48" s="37">
        <f>MAX(_xlfn.FORECAST.ETS(AE$2,$E35:AD35,$E$2:AD$2),0)*AE$4</f>
        <v>0</v>
      </c>
      <c r="AF48" s="37">
        <f>MAX(_xlfn.FORECAST.ETS(AF$2,$E35:AE35,$E$2:AE$2),0)*AF$4</f>
        <v>0</v>
      </c>
      <c r="AG48" s="37">
        <f>MAX(_xlfn.FORECAST.ETS(AG$2,$E35:AF35,$E$2:AF$2),0)*AG$4</f>
        <v>0</v>
      </c>
      <c r="AH48" s="37">
        <f>MAX(_xlfn.FORECAST.ETS(AH$2,$E35:AG35,$E$2:AG$2),0)*AH$4</f>
        <v>0</v>
      </c>
      <c r="AI48" s="37">
        <f>MAX(_xlfn.FORECAST.ETS(AI$2,$E35:AH35,$E$2:AH$2),0)*AI$4</f>
        <v>0</v>
      </c>
      <c r="AJ48" s="37">
        <f>MAX(_xlfn.FORECAST.ETS(AJ$2,$E35:AI35,$E$2:AI$2),0)*AJ$4</f>
        <v>0</v>
      </c>
      <c r="AK48" s="37">
        <f>MAX(_xlfn.FORECAST.ETS(AK$2,$E35:AJ35,$E$2:AJ$2),0)*AK$4</f>
        <v>0</v>
      </c>
      <c r="AL48" s="37">
        <f>MAX(_xlfn.FORECAST.ETS(AL$2,$E35:AK35,$E$2:AK$2),0)*AL$4</f>
        <v>0</v>
      </c>
      <c r="AM48" s="37">
        <f>MAX(_xlfn.FORECAST.ETS(AM$2,$E35:AL35,$E$2:AL$2),0)*AM$4</f>
        <v>0</v>
      </c>
      <c r="AN48" s="37">
        <f>MAX(_xlfn.FORECAST.ETS(AN$2,$E35:AM35,$E$2:AM$2),0)*AN$4</f>
        <v>0</v>
      </c>
    </row>
    <row r="49" spans="1:40" x14ac:dyDescent="0.35">
      <c r="A49">
        <v>61165</v>
      </c>
      <c r="B49" t="s">
        <v>28</v>
      </c>
      <c r="C49" s="38"/>
      <c r="D49" s="38"/>
      <c r="E49" s="37"/>
      <c r="F49" s="37"/>
      <c r="G49" s="37">
        <f>MAX(_xlfn.FORECAST.ETS(G$2,$E36:F36,$E$2:F$2),0)*G$4</f>
        <v>0</v>
      </c>
      <c r="H49" s="37">
        <f>MAX(_xlfn.FORECAST.ETS(H$2,$E36:G36,$E$2:G$2),0)*H$4</f>
        <v>0</v>
      </c>
      <c r="I49" s="37">
        <f>MAX(_xlfn.FORECAST.ETS(I$2,$E36:H36,$E$2:H$2),0)*I$4</f>
        <v>0</v>
      </c>
      <c r="J49" s="37">
        <f>MAX(_xlfn.FORECAST.ETS(J$2,$E36:I36,$E$2:I$2),0)*J$4</f>
        <v>0</v>
      </c>
      <c r="K49" s="37">
        <f>MAX(_xlfn.FORECAST.ETS(K$2,$E36:J36,$E$2:J$2),0)*K$4</f>
        <v>0</v>
      </c>
      <c r="L49" s="37">
        <f>MAX(_xlfn.FORECAST.ETS(L$2,$E36:K36,$E$2:K$2),0)*L$4</f>
        <v>0</v>
      </c>
      <c r="M49" s="37">
        <f>MAX(_xlfn.FORECAST.ETS(M$2,$E36:L36,$E$2:L$2),0)*M$4</f>
        <v>80458.032894412507</v>
      </c>
      <c r="N49" s="37">
        <f>MAX(_xlfn.FORECAST.ETS(N$2,$E36:M36,$E$2:M$2),0)*N$4</f>
        <v>78103.445195673034</v>
      </c>
      <c r="O49" s="37">
        <f>MAX(_xlfn.FORECAST.ETS(O$2,$E36:N36,$E$2:N$2),0)*O$4</f>
        <v>119281.57605596604</v>
      </c>
      <c r="P49" s="37">
        <f>MAX(_xlfn.FORECAST.ETS(P$2,$E36:O36,$E$2:O$2),0)*P$4</f>
        <v>79766.378352036845</v>
      </c>
      <c r="Q49" s="37">
        <f>MAX(_xlfn.FORECAST.ETS(Q$2,$E36:P36,$E$2:P$2),0)*Q$4</f>
        <v>94945.565584839103</v>
      </c>
      <c r="R49" s="37">
        <f>MAX(_xlfn.FORECAST.ETS(R$2,$E36:Q36,$E$2:Q$2),0)*R$4</f>
        <v>94179.612280574511</v>
      </c>
      <c r="S49" s="37">
        <f>MAX(_xlfn.FORECAST.ETS(S$2,$E36:R36,$E$2:R$2),0)*S$4</f>
        <v>93413.658976309918</v>
      </c>
      <c r="T49" s="37">
        <f>MAX(_xlfn.FORECAST.ETS(T$2,$E36:S36,$E$2:S$2),0)*T$4</f>
        <v>92647.705672045326</v>
      </c>
      <c r="U49" s="37">
        <f>MAX(_xlfn.FORECAST.ETS(U$2,$E36:T36,$E$2:T$2),0)*U$4</f>
        <v>91881.752367780733</v>
      </c>
      <c r="V49" s="37">
        <f>MAX(_xlfn.FORECAST.ETS(V$2,$E36:U36,$E$2:U$2),0)*V$4</f>
        <v>91115.79906351614</v>
      </c>
      <c r="W49" s="37">
        <f>MAX(_xlfn.FORECAST.ETS(W$2,$E36:V36,$E$2:V$2),0)*W$4</f>
        <v>90349.845759251548</v>
      </c>
      <c r="X49" s="37">
        <f>MAX(_xlfn.FORECAST.ETS(X$2,$E36:W36,$E$2:W$2),0)*X$4</f>
        <v>0</v>
      </c>
      <c r="Y49" s="37">
        <f>MAX(_xlfn.FORECAST.ETS(Y$2,$E36:X36,$E$2:X$2),0)*Y$4</f>
        <v>0</v>
      </c>
      <c r="Z49" s="37">
        <f>MAX(_xlfn.FORECAST.ETS(Z$2,$E36:Y36,$E$2:Y$2),0)*Z$4</f>
        <v>0</v>
      </c>
      <c r="AA49" s="37">
        <f>MAX(_xlfn.FORECAST.ETS(AA$2,$E36:Z36,$E$2:Z$2),0)*AA$4</f>
        <v>0</v>
      </c>
      <c r="AB49" s="37">
        <f>MAX(_xlfn.FORECAST.ETS(AB$2,$E36:AA36,$E$2:AA$2),0)*AB$4</f>
        <v>0</v>
      </c>
      <c r="AC49" s="37">
        <f>MAX(_xlfn.FORECAST.ETS(AC$2,$E36:AB36,$E$2:AB$2),0)*AC$4</f>
        <v>0</v>
      </c>
      <c r="AD49" s="37">
        <f>MAX(_xlfn.FORECAST.ETS(AD$2,$E36:AC36,$E$2:AC$2),0)*AD$4</f>
        <v>0</v>
      </c>
      <c r="AE49" s="37">
        <f>MAX(_xlfn.FORECAST.ETS(AE$2,$E36:AD36,$E$2:AD$2),0)*AE$4</f>
        <v>0</v>
      </c>
      <c r="AF49" s="37">
        <f>MAX(_xlfn.FORECAST.ETS(AF$2,$E36:AE36,$E$2:AE$2),0)*AF$4</f>
        <v>0</v>
      </c>
      <c r="AG49" s="37">
        <f>MAX(_xlfn.FORECAST.ETS(AG$2,$E36:AF36,$E$2:AF$2),0)*AG$4</f>
        <v>0</v>
      </c>
      <c r="AH49" s="37">
        <f>MAX(_xlfn.FORECAST.ETS(AH$2,$E36:AG36,$E$2:AG$2),0)*AH$4</f>
        <v>0</v>
      </c>
      <c r="AI49" s="37">
        <f>MAX(_xlfn.FORECAST.ETS(AI$2,$E36:AH36,$E$2:AH$2),0)*AI$4</f>
        <v>0</v>
      </c>
      <c r="AJ49" s="37">
        <f>MAX(_xlfn.FORECAST.ETS(AJ$2,$E36:AI36,$E$2:AI$2),0)*AJ$4</f>
        <v>0</v>
      </c>
      <c r="AK49" s="37">
        <f>MAX(_xlfn.FORECAST.ETS(AK$2,$E36:AJ36,$E$2:AJ$2),0)*AK$4</f>
        <v>0</v>
      </c>
      <c r="AL49" s="37">
        <f>MAX(_xlfn.FORECAST.ETS(AL$2,$E36:AK36,$E$2:AK$2),0)*AL$4</f>
        <v>0</v>
      </c>
      <c r="AM49" s="37">
        <f>MAX(_xlfn.FORECAST.ETS(AM$2,$E36:AL36,$E$2:AL$2),0)*AM$4</f>
        <v>0</v>
      </c>
      <c r="AN49" s="37">
        <f>MAX(_xlfn.FORECAST.ETS(AN$2,$E36:AM36,$E$2:AM$2),0)*AN$4</f>
        <v>0</v>
      </c>
    </row>
    <row r="50" spans="1:40" x14ac:dyDescent="0.35">
      <c r="A50">
        <v>61083</v>
      </c>
      <c r="B50" t="s">
        <v>27</v>
      </c>
      <c r="C50" s="38"/>
      <c r="D50" s="38"/>
      <c r="E50" s="37"/>
      <c r="F50" s="37"/>
      <c r="G50" s="37">
        <f>MAX(_xlfn.FORECAST.ETS(G$2,$E37:F37,$E$2:F$2),0)*G$4</f>
        <v>0</v>
      </c>
      <c r="H50" s="37">
        <f>MAX(_xlfn.FORECAST.ETS(H$2,$E37:G37,$E$2:G$2),0)*H$4</f>
        <v>0</v>
      </c>
      <c r="I50" s="37">
        <f>MAX(_xlfn.FORECAST.ETS(I$2,$E37:H37,$E$2:H$2),0)*I$4</f>
        <v>0</v>
      </c>
      <c r="J50" s="37">
        <f>MAX(_xlfn.FORECAST.ETS(J$2,$E37:I37,$E$2:I$2),0)*J$4</f>
        <v>0</v>
      </c>
      <c r="K50" s="37">
        <f>MAX(_xlfn.FORECAST.ETS(K$2,$E37:J37,$E$2:J$2),0)*K$4</f>
        <v>0</v>
      </c>
      <c r="L50" s="37">
        <f>MAX(_xlfn.FORECAST.ETS(L$2,$E37:K37,$E$2:K$2),0)*L$4</f>
        <v>0</v>
      </c>
      <c r="M50" s="37">
        <f>MAX(_xlfn.FORECAST.ETS(M$2,$E37:L37,$E$2:L$2),0)*M$4</f>
        <v>15255.923449735294</v>
      </c>
      <c r="N50" s="37">
        <f>MAX(_xlfn.FORECAST.ETS(N$2,$E37:M37,$E$2:M$2),0)*N$4</f>
        <v>19590.885655737413</v>
      </c>
      <c r="O50" s="37">
        <f>MAX(_xlfn.FORECAST.ETS(O$2,$E37:N37,$E$2:N$2),0)*O$4</f>
        <v>31298.325620093965</v>
      </c>
      <c r="P50" s="37">
        <f>MAX(_xlfn.FORECAST.ETS(P$2,$E37:O37,$E$2:O$2),0)*P$4</f>
        <v>31562.069871552398</v>
      </c>
      <c r="Q50" s="37">
        <f>MAX(_xlfn.FORECAST.ETS(Q$2,$E37:P37,$E$2:P$2),0)*Q$4</f>
        <v>31917.407388332398</v>
      </c>
      <c r="R50" s="37">
        <f>MAX(_xlfn.FORECAST.ETS(R$2,$E37:Q37,$E$2:Q$2),0)*R$4</f>
        <v>33513.025743061953</v>
      </c>
      <c r="S50" s="37">
        <f>MAX(_xlfn.FORECAST.ETS(S$2,$E37:R37,$E$2:R$2),0)*S$4</f>
        <v>35108.644097791504</v>
      </c>
      <c r="T50" s="37">
        <f>MAX(_xlfn.FORECAST.ETS(T$2,$E37:S37,$E$2:S$2),0)*T$4</f>
        <v>36704.262452521063</v>
      </c>
      <c r="U50" s="37">
        <f>MAX(_xlfn.FORECAST.ETS(U$2,$E37:T37,$E$2:T$2),0)*U$4</f>
        <v>38299.880807250622</v>
      </c>
      <c r="V50" s="37">
        <f>MAX(_xlfn.FORECAST.ETS(V$2,$E37:U37,$E$2:U$2),0)*V$4</f>
        <v>39895.499161980173</v>
      </c>
      <c r="W50" s="37">
        <f>MAX(_xlfn.FORECAST.ETS(W$2,$E37:V37,$E$2:V$2),0)*W$4</f>
        <v>41491.117516709724</v>
      </c>
      <c r="X50" s="37">
        <f>MAX(_xlfn.FORECAST.ETS(X$2,$E37:W37,$E$2:W$2),0)*X$4</f>
        <v>0</v>
      </c>
      <c r="Y50" s="37">
        <f>MAX(_xlfn.FORECAST.ETS(Y$2,$E37:X37,$E$2:X$2),0)*Y$4</f>
        <v>0</v>
      </c>
      <c r="Z50" s="37">
        <f>MAX(_xlfn.FORECAST.ETS(Z$2,$E37:Y37,$E$2:Y$2),0)*Z$4</f>
        <v>0</v>
      </c>
      <c r="AA50" s="37">
        <f>MAX(_xlfn.FORECAST.ETS(AA$2,$E37:Z37,$E$2:Z$2),0)*AA$4</f>
        <v>0</v>
      </c>
      <c r="AB50" s="37">
        <f>MAX(_xlfn.FORECAST.ETS(AB$2,$E37:AA37,$E$2:AA$2),0)*AB$4</f>
        <v>0</v>
      </c>
      <c r="AC50" s="37">
        <f>MAX(_xlfn.FORECAST.ETS(AC$2,$E37:AB37,$E$2:AB$2),0)*AC$4</f>
        <v>0</v>
      </c>
      <c r="AD50" s="37">
        <f>MAX(_xlfn.FORECAST.ETS(AD$2,$E37:AC37,$E$2:AC$2),0)*AD$4</f>
        <v>0</v>
      </c>
      <c r="AE50" s="37">
        <f>MAX(_xlfn.FORECAST.ETS(AE$2,$E37:AD37,$E$2:AD$2),0)*AE$4</f>
        <v>0</v>
      </c>
      <c r="AF50" s="37">
        <f>MAX(_xlfn.FORECAST.ETS(AF$2,$E37:AE37,$E$2:AE$2),0)*AF$4</f>
        <v>0</v>
      </c>
      <c r="AG50" s="37">
        <f>MAX(_xlfn.FORECAST.ETS(AG$2,$E37:AF37,$E$2:AF$2),0)*AG$4</f>
        <v>0</v>
      </c>
      <c r="AH50" s="37">
        <f>MAX(_xlfn.FORECAST.ETS(AH$2,$E37:AG37,$E$2:AG$2),0)*AH$4</f>
        <v>0</v>
      </c>
      <c r="AI50" s="37">
        <f>MAX(_xlfn.FORECAST.ETS(AI$2,$E37:AH37,$E$2:AH$2),0)*AI$4</f>
        <v>0</v>
      </c>
      <c r="AJ50" s="37">
        <f>MAX(_xlfn.FORECAST.ETS(AJ$2,$E37:AI37,$E$2:AI$2),0)*AJ$4</f>
        <v>0</v>
      </c>
      <c r="AK50" s="37">
        <f>MAX(_xlfn.FORECAST.ETS(AK$2,$E37:AJ37,$E$2:AJ$2),0)*AK$4</f>
        <v>0</v>
      </c>
      <c r="AL50" s="37">
        <f>MAX(_xlfn.FORECAST.ETS(AL$2,$E37:AK37,$E$2:AK$2),0)*AL$4</f>
        <v>0</v>
      </c>
      <c r="AM50" s="37">
        <f>MAX(_xlfn.FORECAST.ETS(AM$2,$E37:AL37,$E$2:AL$2),0)*AM$4</f>
        <v>0</v>
      </c>
      <c r="AN50" s="37">
        <f>MAX(_xlfn.FORECAST.ETS(AN$2,$E37:AM37,$E$2:AM$2),0)*AN$4</f>
        <v>0</v>
      </c>
    </row>
    <row r="51" spans="1:40" x14ac:dyDescent="0.35">
      <c r="A51">
        <v>61084</v>
      </c>
      <c r="B51" t="s">
        <v>26</v>
      </c>
      <c r="C51" s="38"/>
      <c r="D51" s="38"/>
      <c r="E51" s="37"/>
      <c r="F51" s="37"/>
      <c r="G51" s="37">
        <f>MAX(_xlfn.FORECAST.ETS(G$2,$E38:F38,$E$2:F$2),0)*G$4</f>
        <v>0</v>
      </c>
      <c r="H51" s="37">
        <f>MAX(_xlfn.FORECAST.ETS(H$2,$E38:G38,$E$2:G$2),0)*H$4</f>
        <v>0</v>
      </c>
      <c r="I51" s="37">
        <f>MAX(_xlfn.FORECAST.ETS(I$2,$E38:H38,$E$2:H$2),0)*I$4</f>
        <v>0</v>
      </c>
      <c r="J51" s="37">
        <f>MAX(_xlfn.FORECAST.ETS(J$2,$E38:I38,$E$2:I$2),0)*J$4</f>
        <v>0</v>
      </c>
      <c r="K51" s="37">
        <f>MAX(_xlfn.FORECAST.ETS(K$2,$E38:J38,$E$2:J$2),0)*K$4</f>
        <v>0</v>
      </c>
      <c r="L51" s="37">
        <f>MAX(_xlfn.FORECAST.ETS(L$2,$E38:K38,$E$2:K$2),0)*L$4</f>
        <v>0</v>
      </c>
      <c r="M51" s="37">
        <f>MAX(_xlfn.FORECAST.ETS(M$2,$E38:L38,$E$2:L$2),0)*M$4</f>
        <v>380566.98120081279</v>
      </c>
      <c r="N51" s="37">
        <f>MAX(_xlfn.FORECAST.ETS(N$2,$E38:M38,$E$2:M$2),0)*N$4</f>
        <v>257735.79089914236</v>
      </c>
      <c r="O51" s="37">
        <f>MAX(_xlfn.FORECAST.ETS(O$2,$E38:N38,$E$2:N$2),0)*O$4</f>
        <v>233227.05612379985</v>
      </c>
      <c r="P51" s="37">
        <f>MAX(_xlfn.FORECAST.ETS(P$2,$E38:O38,$E$2:O$2),0)*P$4</f>
        <v>310325.98653643957</v>
      </c>
      <c r="Q51" s="37">
        <f>MAX(_xlfn.FORECAST.ETS(Q$2,$E38:P38,$E$2:P$2),0)*Q$4</f>
        <v>224472.72603893347</v>
      </c>
      <c r="R51" s="37">
        <f>MAX(_xlfn.FORECAST.ETS(R$2,$E38:Q38,$E$2:Q$2),0)*R$4</f>
        <v>222470.07099432405</v>
      </c>
      <c r="S51" s="37">
        <f>MAX(_xlfn.FORECAST.ETS(S$2,$E38:R38,$E$2:R$2),0)*S$4</f>
        <v>220467.41594971466</v>
      </c>
      <c r="T51" s="37">
        <f>MAX(_xlfn.FORECAST.ETS(T$2,$E38:S38,$E$2:S$2),0)*T$4</f>
        <v>218464.76090510524</v>
      </c>
      <c r="U51" s="37">
        <f>MAX(_xlfn.FORECAST.ETS(U$2,$E38:T38,$E$2:T$2),0)*U$4</f>
        <v>216462.10586049585</v>
      </c>
      <c r="V51" s="37">
        <f>MAX(_xlfn.FORECAST.ETS(V$2,$E38:U38,$E$2:U$2),0)*V$4</f>
        <v>214459.45081588643</v>
      </c>
      <c r="W51" s="37">
        <f>MAX(_xlfn.FORECAST.ETS(W$2,$E38:V38,$E$2:V$2),0)*W$4</f>
        <v>212456.79577127704</v>
      </c>
      <c r="X51" s="37">
        <f>MAX(_xlfn.FORECAST.ETS(X$2,$E38:W38,$E$2:W$2),0)*X$4</f>
        <v>0</v>
      </c>
      <c r="Y51" s="37">
        <f>MAX(_xlfn.FORECAST.ETS(Y$2,$E38:X38,$E$2:X$2),0)*Y$4</f>
        <v>0</v>
      </c>
      <c r="Z51" s="37">
        <f>MAX(_xlfn.FORECAST.ETS(Z$2,$E38:Y38,$E$2:Y$2),0)*Z$4</f>
        <v>0</v>
      </c>
      <c r="AA51" s="37">
        <f>MAX(_xlfn.FORECAST.ETS(AA$2,$E38:Z38,$E$2:Z$2),0)*AA$4</f>
        <v>0</v>
      </c>
      <c r="AB51" s="37">
        <f>MAX(_xlfn.FORECAST.ETS(AB$2,$E38:AA38,$E$2:AA$2),0)*AB$4</f>
        <v>0</v>
      </c>
      <c r="AC51" s="37">
        <f>MAX(_xlfn.FORECAST.ETS(AC$2,$E38:AB38,$E$2:AB$2),0)*AC$4</f>
        <v>0</v>
      </c>
      <c r="AD51" s="37">
        <f>MAX(_xlfn.FORECAST.ETS(AD$2,$E38:AC38,$E$2:AC$2),0)*AD$4</f>
        <v>0</v>
      </c>
      <c r="AE51" s="37">
        <f>MAX(_xlfn.FORECAST.ETS(AE$2,$E38:AD38,$E$2:AD$2),0)*AE$4</f>
        <v>0</v>
      </c>
      <c r="AF51" s="37">
        <f>MAX(_xlfn.FORECAST.ETS(AF$2,$E38:AE38,$E$2:AE$2),0)*AF$4</f>
        <v>0</v>
      </c>
      <c r="AG51" s="37">
        <f>MAX(_xlfn.FORECAST.ETS(AG$2,$E38:AF38,$E$2:AF$2),0)*AG$4</f>
        <v>0</v>
      </c>
      <c r="AH51" s="37">
        <f>MAX(_xlfn.FORECAST.ETS(AH$2,$E38:AG38,$E$2:AG$2),0)*AH$4</f>
        <v>0</v>
      </c>
      <c r="AI51" s="37">
        <f>MAX(_xlfn.FORECAST.ETS(AI$2,$E38:AH38,$E$2:AH$2),0)*AI$4</f>
        <v>0</v>
      </c>
      <c r="AJ51" s="37">
        <f>MAX(_xlfn.FORECAST.ETS(AJ$2,$E38:AI38,$E$2:AI$2),0)*AJ$4</f>
        <v>0</v>
      </c>
      <c r="AK51" s="37">
        <f>MAX(_xlfn.FORECAST.ETS(AK$2,$E38:AJ38,$E$2:AJ$2),0)*AK$4</f>
        <v>0</v>
      </c>
      <c r="AL51" s="37">
        <f>MAX(_xlfn.FORECAST.ETS(AL$2,$E38:AK38,$E$2:AK$2),0)*AL$4</f>
        <v>0</v>
      </c>
      <c r="AM51" s="37">
        <f>MAX(_xlfn.FORECAST.ETS(AM$2,$E38:AL38,$E$2:AL$2),0)*AM$4</f>
        <v>0</v>
      </c>
      <c r="AN51" s="37">
        <f>MAX(_xlfn.FORECAST.ETS(AN$2,$E38:AM38,$E$2:AM$2),0)*AN$4</f>
        <v>0</v>
      </c>
    </row>
    <row r="52" spans="1:40" x14ac:dyDescent="0.35">
      <c r="A52">
        <v>61087</v>
      </c>
      <c r="B52" t="s">
        <v>25</v>
      </c>
      <c r="C52" s="38"/>
      <c r="D52" s="38"/>
      <c r="E52" s="37"/>
      <c r="F52" s="37"/>
      <c r="G52" s="37">
        <f>MAX(_xlfn.FORECAST.ETS(G$2,$E39:F39,$E$2:F$2),0)*G$4</f>
        <v>0</v>
      </c>
      <c r="H52" s="37">
        <f>MAX(_xlfn.FORECAST.ETS(H$2,$E39:G39,$E$2:G$2),0)*H$4</f>
        <v>0</v>
      </c>
      <c r="I52" s="37">
        <f>MAX(_xlfn.FORECAST.ETS(I$2,$E39:H39,$E$2:H$2),0)*I$4</f>
        <v>0</v>
      </c>
      <c r="J52" s="37">
        <f>MAX(_xlfn.FORECAST.ETS(J$2,$E39:I39,$E$2:I$2),0)*J$4</f>
        <v>0</v>
      </c>
      <c r="K52" s="37">
        <f>MAX(_xlfn.FORECAST.ETS(K$2,$E39:J39,$E$2:J$2),0)*K$4</f>
        <v>0</v>
      </c>
      <c r="L52" s="37">
        <f>MAX(_xlfn.FORECAST.ETS(L$2,$E39:K39,$E$2:K$2),0)*L$4</f>
        <v>0</v>
      </c>
      <c r="M52" s="37">
        <f>MAX(_xlfn.FORECAST.ETS(M$2,$E39:L39,$E$2:L$2),0)*M$4</f>
        <v>415818.46059116547</v>
      </c>
      <c r="N52" s="37">
        <f>MAX(_xlfn.FORECAST.ETS(N$2,$E39:M39,$E$2:M$2),0)*N$4</f>
        <v>380152.93113523512</v>
      </c>
      <c r="O52" s="37">
        <f>MAX(_xlfn.FORECAST.ETS(O$2,$E39:N39,$E$2:N$2),0)*O$4</f>
        <v>375552.78289228096</v>
      </c>
      <c r="P52" s="37">
        <f>MAX(_xlfn.FORECAST.ETS(P$2,$E39:O39,$E$2:O$2),0)*P$4</f>
        <v>317084.12047710601</v>
      </c>
      <c r="Q52" s="37">
        <f>MAX(_xlfn.FORECAST.ETS(Q$2,$E39:P39,$E$2:P$2),0)*Q$4</f>
        <v>235349.25897949547</v>
      </c>
      <c r="R52" s="37">
        <f>MAX(_xlfn.FORECAST.ETS(R$2,$E39:Q39,$E$2:Q$2),0)*R$4</f>
        <v>410081.81668406853</v>
      </c>
      <c r="S52" s="37">
        <f>MAX(_xlfn.FORECAST.ETS(S$2,$E39:R39,$E$2:R$2),0)*S$4</f>
        <v>242715.69969096399</v>
      </c>
      <c r="T52" s="37">
        <f>MAX(_xlfn.FORECAST.ETS(T$2,$E39:S39,$E$2:S$2),0)*T$4</f>
        <v>417448.2573955371</v>
      </c>
      <c r="U52" s="37">
        <f>MAX(_xlfn.FORECAST.ETS(U$2,$E39:T39,$E$2:T$2),0)*U$4</f>
        <v>250082.14040243244</v>
      </c>
      <c r="V52" s="37">
        <f>MAX(_xlfn.FORECAST.ETS(V$2,$E39:U39,$E$2:U$2),0)*V$4</f>
        <v>424814.69810700556</v>
      </c>
      <c r="W52" s="37">
        <f>MAX(_xlfn.FORECAST.ETS(W$2,$E39:V39,$E$2:V$2),0)*W$4</f>
        <v>257448.58111390096</v>
      </c>
      <c r="X52" s="37">
        <f>MAX(_xlfn.FORECAST.ETS(X$2,$E39:W39,$E$2:W$2),0)*X$4</f>
        <v>0</v>
      </c>
      <c r="Y52" s="37">
        <f>MAX(_xlfn.FORECAST.ETS(Y$2,$E39:X39,$E$2:X$2),0)*Y$4</f>
        <v>0</v>
      </c>
      <c r="Z52" s="37">
        <f>MAX(_xlfn.FORECAST.ETS(Z$2,$E39:Y39,$E$2:Y$2),0)*Z$4</f>
        <v>0</v>
      </c>
      <c r="AA52" s="37">
        <f>MAX(_xlfn.FORECAST.ETS(AA$2,$E39:Z39,$E$2:Z$2),0)*AA$4</f>
        <v>0</v>
      </c>
      <c r="AB52" s="37">
        <f>MAX(_xlfn.FORECAST.ETS(AB$2,$E39:AA39,$E$2:AA$2),0)*AB$4</f>
        <v>0</v>
      </c>
      <c r="AC52" s="37">
        <f>MAX(_xlfn.FORECAST.ETS(AC$2,$E39:AB39,$E$2:AB$2),0)*AC$4</f>
        <v>0</v>
      </c>
      <c r="AD52" s="37">
        <f>MAX(_xlfn.FORECAST.ETS(AD$2,$E39:AC39,$E$2:AC$2),0)*AD$4</f>
        <v>0</v>
      </c>
      <c r="AE52" s="37">
        <f>MAX(_xlfn.FORECAST.ETS(AE$2,$E39:AD39,$E$2:AD$2),0)*AE$4</f>
        <v>0</v>
      </c>
      <c r="AF52" s="37">
        <f>MAX(_xlfn.FORECAST.ETS(AF$2,$E39:AE39,$E$2:AE$2),0)*AF$4</f>
        <v>0</v>
      </c>
      <c r="AG52" s="37">
        <f>MAX(_xlfn.FORECAST.ETS(AG$2,$E39:AF39,$E$2:AF$2),0)*AG$4</f>
        <v>0</v>
      </c>
      <c r="AH52" s="37">
        <f>MAX(_xlfn.FORECAST.ETS(AH$2,$E39:AG39,$E$2:AG$2),0)*AH$4</f>
        <v>0</v>
      </c>
      <c r="AI52" s="37">
        <f>MAX(_xlfn.FORECAST.ETS(AI$2,$E39:AH39,$E$2:AH$2),0)*AI$4</f>
        <v>0</v>
      </c>
      <c r="AJ52" s="37">
        <f>MAX(_xlfn.FORECAST.ETS(AJ$2,$E39:AI39,$E$2:AI$2),0)*AJ$4</f>
        <v>0</v>
      </c>
      <c r="AK52" s="37">
        <f>MAX(_xlfn.FORECAST.ETS(AK$2,$E39:AJ39,$E$2:AJ$2),0)*AK$4</f>
        <v>0</v>
      </c>
      <c r="AL52" s="37">
        <f>MAX(_xlfn.FORECAST.ETS(AL$2,$E39:AK39,$E$2:AK$2),0)*AL$4</f>
        <v>0</v>
      </c>
      <c r="AM52" s="37">
        <f>MAX(_xlfn.FORECAST.ETS(AM$2,$E39:AL39,$E$2:AL$2),0)*AM$4</f>
        <v>0</v>
      </c>
      <c r="AN52" s="37">
        <f>MAX(_xlfn.FORECAST.ETS(AN$2,$E39:AM39,$E$2:AM$2),0)*AN$4</f>
        <v>0</v>
      </c>
    </row>
    <row r="53" spans="1:40" x14ac:dyDescent="0.35">
      <c r="A53">
        <v>61088</v>
      </c>
      <c r="B53" t="s">
        <v>24</v>
      </c>
      <c r="C53" s="38"/>
      <c r="D53" s="38"/>
      <c r="E53" s="37"/>
      <c r="F53" s="37"/>
      <c r="G53" s="37">
        <f>MAX(_xlfn.FORECAST.ETS(G$2,$E40:F40,$E$2:F$2),0)*G$4</f>
        <v>0</v>
      </c>
      <c r="H53" s="37">
        <f>MAX(_xlfn.FORECAST.ETS(H$2,$E40:G40,$E$2:G$2),0)*H$4</f>
        <v>0</v>
      </c>
      <c r="I53" s="37">
        <f>MAX(_xlfn.FORECAST.ETS(I$2,$E40:H40,$E$2:H$2),0)*I$4</f>
        <v>0</v>
      </c>
      <c r="J53" s="37">
        <f>MAX(_xlfn.FORECAST.ETS(J$2,$E40:I40,$E$2:I$2),0)*J$4</f>
        <v>0</v>
      </c>
      <c r="K53" s="37">
        <f>MAX(_xlfn.FORECAST.ETS(K$2,$E40:J40,$E$2:J$2),0)*K$4</f>
        <v>0</v>
      </c>
      <c r="L53" s="37">
        <f>MAX(_xlfn.FORECAST.ETS(L$2,$E40:K40,$E$2:K$2),0)*L$4</f>
        <v>0</v>
      </c>
      <c r="M53" s="37">
        <f>MAX(_xlfn.FORECAST.ETS(M$2,$E40:L40,$E$2:L$2),0)*M$4</f>
        <v>97537.782056408614</v>
      </c>
      <c r="N53" s="37">
        <f>MAX(_xlfn.FORECAST.ETS(N$2,$E40:M40,$E$2:M$2),0)*N$4</f>
        <v>93216.308188837633</v>
      </c>
      <c r="O53" s="37">
        <f>MAX(_xlfn.FORECAST.ETS(O$2,$E40:N40,$E$2:N$2),0)*O$4</f>
        <v>89142.690931293648</v>
      </c>
      <c r="P53" s="37">
        <f>MAX(_xlfn.FORECAST.ETS(P$2,$E40:O40,$E$2:O$2),0)*P$4</f>
        <v>119843.75896057514</v>
      </c>
      <c r="Q53" s="37">
        <f>MAX(_xlfn.FORECAST.ETS(Q$2,$E40:P40,$E$2:P$2),0)*Q$4</f>
        <v>100934.57375975027</v>
      </c>
      <c r="R53" s="37">
        <f>MAX(_xlfn.FORECAST.ETS(R$2,$E40:Q40,$E$2:Q$2),0)*R$4</f>
        <v>100541.00220972208</v>
      </c>
      <c r="S53" s="37">
        <f>MAX(_xlfn.FORECAST.ETS(S$2,$E40:R40,$E$2:R$2),0)*S$4</f>
        <v>100147.43065969387</v>
      </c>
      <c r="T53" s="37">
        <f>MAX(_xlfn.FORECAST.ETS(T$2,$E40:S40,$E$2:S$2),0)*T$4</f>
        <v>99753.859109665675</v>
      </c>
      <c r="U53" s="37">
        <f>MAX(_xlfn.FORECAST.ETS(U$2,$E40:T40,$E$2:T$2),0)*U$4</f>
        <v>99360.28755963748</v>
      </c>
      <c r="V53" s="37">
        <f>MAX(_xlfn.FORECAST.ETS(V$2,$E40:U40,$E$2:U$2),0)*V$4</f>
        <v>98966.716009609285</v>
      </c>
      <c r="W53" s="37">
        <f>MAX(_xlfn.FORECAST.ETS(W$2,$E40:V40,$E$2:V$2),0)*W$4</f>
        <v>98573.144459581075</v>
      </c>
      <c r="X53" s="37">
        <f>MAX(_xlfn.FORECAST.ETS(X$2,$E40:W40,$E$2:W$2),0)*X$4</f>
        <v>0</v>
      </c>
      <c r="Y53" s="37">
        <f>MAX(_xlfn.FORECAST.ETS(Y$2,$E40:X40,$E$2:X$2),0)*Y$4</f>
        <v>0</v>
      </c>
      <c r="Z53" s="37">
        <f>MAX(_xlfn.FORECAST.ETS(Z$2,$E40:Y40,$E$2:Y$2),0)*Z$4</f>
        <v>0</v>
      </c>
      <c r="AA53" s="37">
        <f>MAX(_xlfn.FORECAST.ETS(AA$2,$E40:Z40,$E$2:Z$2),0)*AA$4</f>
        <v>0</v>
      </c>
      <c r="AB53" s="37">
        <f>MAX(_xlfn.FORECAST.ETS(AB$2,$E40:AA40,$E$2:AA$2),0)*AB$4</f>
        <v>0</v>
      </c>
      <c r="AC53" s="37">
        <f>MAX(_xlfn.FORECAST.ETS(AC$2,$E40:AB40,$E$2:AB$2),0)*AC$4</f>
        <v>0</v>
      </c>
      <c r="AD53" s="37">
        <f>MAX(_xlfn.FORECAST.ETS(AD$2,$E40:AC40,$E$2:AC$2),0)*AD$4</f>
        <v>0</v>
      </c>
      <c r="AE53" s="37">
        <f>MAX(_xlfn.FORECAST.ETS(AE$2,$E40:AD40,$E$2:AD$2),0)*AE$4</f>
        <v>0</v>
      </c>
      <c r="AF53" s="37">
        <f>MAX(_xlfn.FORECAST.ETS(AF$2,$E40:AE40,$E$2:AE$2),0)*AF$4</f>
        <v>0</v>
      </c>
      <c r="AG53" s="37">
        <f>MAX(_xlfn.FORECAST.ETS(AG$2,$E40:AF40,$E$2:AF$2),0)*AG$4</f>
        <v>0</v>
      </c>
      <c r="AH53" s="37">
        <f>MAX(_xlfn.FORECAST.ETS(AH$2,$E40:AG40,$E$2:AG$2),0)*AH$4</f>
        <v>0</v>
      </c>
      <c r="AI53" s="37">
        <f>MAX(_xlfn.FORECAST.ETS(AI$2,$E40:AH40,$E$2:AH$2),0)*AI$4</f>
        <v>0</v>
      </c>
      <c r="AJ53" s="37">
        <f>MAX(_xlfn.FORECAST.ETS(AJ$2,$E40:AI40,$E$2:AI$2),0)*AJ$4</f>
        <v>0</v>
      </c>
      <c r="AK53" s="37">
        <f>MAX(_xlfn.FORECAST.ETS(AK$2,$E40:AJ40,$E$2:AJ$2),0)*AK$4</f>
        <v>0</v>
      </c>
      <c r="AL53" s="37">
        <f>MAX(_xlfn.FORECAST.ETS(AL$2,$E40:AK40,$E$2:AK$2),0)*AL$4</f>
        <v>0</v>
      </c>
      <c r="AM53" s="37">
        <f>MAX(_xlfn.FORECAST.ETS(AM$2,$E40:AL40,$E$2:AL$2),0)*AM$4</f>
        <v>0</v>
      </c>
      <c r="AN53" s="37">
        <f>MAX(_xlfn.FORECAST.ETS(AN$2,$E40:AM40,$E$2:AM$2),0)*AN$4</f>
        <v>0</v>
      </c>
    </row>
    <row r="54" spans="1:40" ht="15" thickBot="1" x14ac:dyDescent="0.4">
      <c r="A54">
        <v>61089</v>
      </c>
      <c r="B54" t="s">
        <v>23</v>
      </c>
      <c r="C54" s="38"/>
      <c r="D54" s="38"/>
      <c r="E54" s="37"/>
      <c r="F54" s="37"/>
      <c r="G54" s="37">
        <f>MAX(_xlfn.FORECAST.ETS(G$2,$E41:F41,$E$2:F$2),0)*G$4</f>
        <v>0</v>
      </c>
      <c r="H54" s="37">
        <f>MAX(_xlfn.FORECAST.ETS(H$2,$E41:G41,$E$2:G$2),0)*H$4</f>
        <v>0</v>
      </c>
      <c r="I54" s="37">
        <f>MAX(_xlfn.FORECAST.ETS(I$2,$E41:H41,$E$2:H$2),0)*I$4</f>
        <v>0</v>
      </c>
      <c r="J54" s="37">
        <f>MAX(_xlfn.FORECAST.ETS(J$2,$E41:I41,$E$2:I$2),0)*J$4</f>
        <v>0</v>
      </c>
      <c r="K54" s="37">
        <f>MAX(_xlfn.FORECAST.ETS(K$2,$E41:J41,$E$2:J$2),0)*K$4</f>
        <v>0</v>
      </c>
      <c r="L54" s="37">
        <f>MAX(_xlfn.FORECAST.ETS(L$2,$E41:K41,$E$2:K$2),0)*L$4</f>
        <v>0</v>
      </c>
      <c r="M54" s="37">
        <f>MAX(_xlfn.FORECAST.ETS(M$2,$E41:L41,$E$2:L$2),0)*M$4</f>
        <v>421738.03925183997</v>
      </c>
      <c r="N54" s="37">
        <f>MAX(_xlfn.FORECAST.ETS(N$2,$E41:M41,$E$2:M$2),0)*N$4</f>
        <v>454614.31141273369</v>
      </c>
      <c r="O54" s="37">
        <f>MAX(_xlfn.FORECAST.ETS(O$2,$E41:N41,$E$2:N$2),0)*O$4</f>
        <v>407178.54745028168</v>
      </c>
      <c r="P54" s="37">
        <f>MAX(_xlfn.FORECAST.ETS(P$2,$E41:O41,$E$2:O$2),0)*P$4</f>
        <v>402046.0626167063</v>
      </c>
      <c r="Q54" s="37">
        <f>MAX(_xlfn.FORECAST.ETS(Q$2,$E41:P41,$E$2:P$2),0)*Q$4</f>
        <v>391994.52623562934</v>
      </c>
      <c r="R54" s="37">
        <f>MAX(_xlfn.FORECAST.ETS(R$2,$E41:Q41,$E$2:Q$2),0)*R$4</f>
        <v>388981.6816702885</v>
      </c>
      <c r="S54" s="37">
        <f>MAX(_xlfn.FORECAST.ETS(S$2,$E41:R41,$E$2:R$2),0)*S$4</f>
        <v>385968.8371049476</v>
      </c>
      <c r="T54" s="37">
        <f>MAX(_xlfn.FORECAST.ETS(T$2,$E41:S41,$E$2:S$2),0)*T$4</f>
        <v>382955.9925396067</v>
      </c>
      <c r="U54" s="37">
        <f>MAX(_xlfn.FORECAST.ETS(U$2,$E41:T41,$E$2:T$2),0)*U$4</f>
        <v>379943.14797426586</v>
      </c>
      <c r="V54" s="37">
        <f>MAX(_xlfn.FORECAST.ETS(V$2,$E41:U41,$E$2:U$2),0)*V$4</f>
        <v>376930.30340892496</v>
      </c>
      <c r="W54" s="37">
        <f>MAX(_xlfn.FORECAST.ETS(W$2,$E41:V41,$E$2:V$2),0)*W$4</f>
        <v>373917.45884358406</v>
      </c>
      <c r="X54" s="37">
        <f>MAX(_xlfn.FORECAST.ETS(X$2,$E41:W41,$E$2:W$2),0)*X$4</f>
        <v>0</v>
      </c>
      <c r="Y54" s="37">
        <f>MAX(_xlfn.FORECAST.ETS(Y$2,$E41:X41,$E$2:X$2),0)*Y$4</f>
        <v>0</v>
      </c>
      <c r="Z54" s="37">
        <f>MAX(_xlfn.FORECAST.ETS(Z$2,$E41:Y41,$E$2:Y$2),0)*Z$4</f>
        <v>0</v>
      </c>
      <c r="AA54" s="37">
        <f>MAX(_xlfn.FORECAST.ETS(AA$2,$E41:Z41,$E$2:Z$2),0)*AA$4</f>
        <v>0</v>
      </c>
      <c r="AB54" s="37">
        <f>MAX(_xlfn.FORECAST.ETS(AB$2,$E41:AA41,$E$2:AA$2),0)*AB$4</f>
        <v>0</v>
      </c>
      <c r="AC54" s="37">
        <f>MAX(_xlfn.FORECAST.ETS(AC$2,$E41:AB41,$E$2:AB$2),0)*AC$4</f>
        <v>0</v>
      </c>
      <c r="AD54" s="37">
        <f>MAX(_xlfn.FORECAST.ETS(AD$2,$E41:AC41,$E$2:AC$2),0)*AD$4</f>
        <v>0</v>
      </c>
      <c r="AE54" s="37">
        <f>MAX(_xlfn.FORECAST.ETS(AE$2,$E41:AD41,$E$2:AD$2),0)*AE$4</f>
        <v>0</v>
      </c>
      <c r="AF54" s="37">
        <f>MAX(_xlfn.FORECAST.ETS(AF$2,$E41:AE41,$E$2:AE$2),0)*AF$4</f>
        <v>0</v>
      </c>
      <c r="AG54" s="37">
        <f>MAX(_xlfn.FORECAST.ETS(AG$2,$E41:AF41,$E$2:AF$2),0)*AG$4</f>
        <v>0</v>
      </c>
      <c r="AH54" s="37">
        <f>MAX(_xlfn.FORECAST.ETS(AH$2,$E41:AG41,$E$2:AG$2),0)*AH$4</f>
        <v>0</v>
      </c>
      <c r="AI54" s="37">
        <f>MAX(_xlfn.FORECAST.ETS(AI$2,$E41:AH41,$E$2:AH$2),0)*AI$4</f>
        <v>0</v>
      </c>
      <c r="AJ54" s="37">
        <f>MAX(_xlfn.FORECAST.ETS(AJ$2,$E41:AI41,$E$2:AI$2),0)*AJ$4</f>
        <v>0</v>
      </c>
      <c r="AK54" s="37">
        <f>MAX(_xlfn.FORECAST.ETS(AK$2,$E41:AJ41,$E$2:AJ$2),0)*AK$4</f>
        <v>0</v>
      </c>
      <c r="AL54" s="37">
        <f>MAX(_xlfn.FORECAST.ETS(AL$2,$E41:AK41,$E$2:AK$2),0)*AL$4</f>
        <v>0</v>
      </c>
      <c r="AM54" s="37">
        <f>MAX(_xlfn.FORECAST.ETS(AM$2,$E41:AL41,$E$2:AL$2),0)*AM$4</f>
        <v>0</v>
      </c>
      <c r="AN54" s="37">
        <f>MAX(_xlfn.FORECAST.ETS(AN$2,$E41:AM41,$E$2:AM$2),0)*AN$4</f>
        <v>0</v>
      </c>
    </row>
    <row r="55" spans="1:40" ht="15" thickBot="1" x14ac:dyDescent="0.4">
      <c r="A55" s="60" t="str">
        <f>"Total "&amp;A44</f>
        <v>Total IT Services</v>
      </c>
      <c r="B55" s="60"/>
      <c r="C55" s="61"/>
      <c r="D55" s="62"/>
      <c r="E55" s="63">
        <f t="shared" ref="E55:AN55" si="19">SUM(E45:E54)</f>
        <v>0</v>
      </c>
      <c r="F55" s="63">
        <f t="shared" si="19"/>
        <v>0</v>
      </c>
      <c r="G55" s="63">
        <f t="shared" si="19"/>
        <v>0</v>
      </c>
      <c r="H55" s="63">
        <f t="shared" si="19"/>
        <v>0</v>
      </c>
      <c r="I55" s="63">
        <f t="shared" si="19"/>
        <v>0</v>
      </c>
      <c r="J55" s="63">
        <f t="shared" si="19"/>
        <v>0</v>
      </c>
      <c r="K55" s="63">
        <f t="shared" si="19"/>
        <v>0</v>
      </c>
      <c r="L55" s="63">
        <f t="shared" si="19"/>
        <v>0</v>
      </c>
      <c r="M55" s="63">
        <f t="shared" si="19"/>
        <v>1829369.1418265109</v>
      </c>
      <c r="N55" s="63">
        <f t="shared" si="19"/>
        <v>1746831.7552141061</v>
      </c>
      <c r="O55" s="63">
        <f t="shared" si="19"/>
        <v>1718449.1139181759</v>
      </c>
      <c r="P55" s="63">
        <f t="shared" si="19"/>
        <v>1631410.5583303438</v>
      </c>
      <c r="Q55" s="63">
        <f t="shared" si="19"/>
        <v>1559739.0396884787</v>
      </c>
      <c r="R55" s="63">
        <f t="shared" si="19"/>
        <v>1719531.4474594323</v>
      </c>
      <c r="S55" s="63">
        <f t="shared" si="19"/>
        <v>1549926.6476302391</v>
      </c>
      <c r="T55" s="63">
        <f t="shared" si="19"/>
        <v>1656145.2735565256</v>
      </c>
      <c r="U55" s="63">
        <f t="shared" si="19"/>
        <v>1567956.7420584173</v>
      </c>
      <c r="V55" s="63">
        <f t="shared" si="19"/>
        <v>1727749.1498293709</v>
      </c>
      <c r="W55" s="63">
        <f t="shared" si="19"/>
        <v>1558144.3500001775</v>
      </c>
      <c r="X55" s="63">
        <f t="shared" si="19"/>
        <v>0</v>
      </c>
      <c r="Y55" s="63">
        <f t="shared" si="19"/>
        <v>0</v>
      </c>
      <c r="Z55" s="63">
        <f t="shared" si="19"/>
        <v>0</v>
      </c>
      <c r="AA55" s="63">
        <f t="shared" si="19"/>
        <v>0</v>
      </c>
      <c r="AB55" s="63">
        <f t="shared" si="19"/>
        <v>0</v>
      </c>
      <c r="AC55" s="63">
        <f t="shared" si="19"/>
        <v>0</v>
      </c>
      <c r="AD55" s="63">
        <f t="shared" si="19"/>
        <v>0</v>
      </c>
      <c r="AE55" s="63">
        <f t="shared" si="19"/>
        <v>0</v>
      </c>
      <c r="AF55" s="63">
        <f t="shared" si="19"/>
        <v>0</v>
      </c>
      <c r="AG55" s="63">
        <f t="shared" si="19"/>
        <v>0</v>
      </c>
      <c r="AH55" s="63">
        <f t="shared" si="19"/>
        <v>0</v>
      </c>
      <c r="AI55" s="63">
        <f t="shared" si="19"/>
        <v>0</v>
      </c>
      <c r="AJ55" s="63">
        <f t="shared" si="19"/>
        <v>0</v>
      </c>
      <c r="AK55" s="63">
        <f t="shared" si="19"/>
        <v>0</v>
      </c>
      <c r="AL55" s="63">
        <f t="shared" si="19"/>
        <v>0</v>
      </c>
      <c r="AM55" s="63">
        <f t="shared" si="19"/>
        <v>0</v>
      </c>
      <c r="AN55" s="63">
        <f t="shared" si="19"/>
        <v>0</v>
      </c>
    </row>
    <row r="57" spans="1:40" s="30" customFormat="1" x14ac:dyDescent="0.35">
      <c r="E57" s="32">
        <f t="shared" ref="E57:X57" si="20">E2</f>
        <v>45108</v>
      </c>
      <c r="F57" s="32">
        <f t="shared" si="20"/>
        <v>45139</v>
      </c>
      <c r="G57" s="32">
        <f t="shared" si="20"/>
        <v>45170</v>
      </c>
      <c r="H57" s="32">
        <f t="shared" si="20"/>
        <v>45200</v>
      </c>
      <c r="I57" s="32">
        <f t="shared" si="20"/>
        <v>45231</v>
      </c>
      <c r="J57" s="32">
        <f t="shared" si="20"/>
        <v>45261</v>
      </c>
      <c r="K57" s="32">
        <f t="shared" si="20"/>
        <v>45292</v>
      </c>
      <c r="L57" s="32">
        <f t="shared" si="20"/>
        <v>45323</v>
      </c>
      <c r="M57" s="32">
        <f t="shared" si="20"/>
        <v>45352</v>
      </c>
      <c r="N57" s="32">
        <f t="shared" si="20"/>
        <v>45383</v>
      </c>
      <c r="O57" s="32">
        <f t="shared" si="20"/>
        <v>45413</v>
      </c>
      <c r="P57" s="32">
        <f t="shared" si="20"/>
        <v>45444</v>
      </c>
      <c r="Q57" s="32">
        <f t="shared" si="20"/>
        <v>45474</v>
      </c>
      <c r="R57" s="32">
        <f t="shared" si="20"/>
        <v>45505</v>
      </c>
      <c r="S57" s="32">
        <f t="shared" si="20"/>
        <v>45536</v>
      </c>
      <c r="T57" s="32">
        <f t="shared" si="20"/>
        <v>45566</v>
      </c>
      <c r="U57" s="32">
        <f t="shared" si="20"/>
        <v>45597</v>
      </c>
      <c r="V57" s="32">
        <f t="shared" si="20"/>
        <v>45627</v>
      </c>
      <c r="W57" s="32">
        <f t="shared" si="20"/>
        <v>45658</v>
      </c>
      <c r="X57" s="32">
        <f t="shared" si="20"/>
        <v>45689</v>
      </c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</row>
    <row r="58" spans="1:40" s="30" customFormat="1" x14ac:dyDescent="0.35">
      <c r="C58" s="31" t="s">
        <v>22</v>
      </c>
      <c r="E58" s="3">
        <f>IF(E42=0,NA(),E42)</f>
        <v>1587244</v>
      </c>
      <c r="F58" s="3">
        <f t="shared" ref="F58:X58" si="21">IF(F42=0,NA(),F42)</f>
        <v>1577976</v>
      </c>
      <c r="G58" s="3">
        <f t="shared" si="21"/>
        <v>1792018</v>
      </c>
      <c r="H58" s="3">
        <f t="shared" si="21"/>
        <v>1456657</v>
      </c>
      <c r="I58" s="3">
        <f t="shared" si="21"/>
        <v>1613533</v>
      </c>
      <c r="J58" s="3">
        <f t="shared" si="21"/>
        <v>1843954</v>
      </c>
      <c r="K58" s="3">
        <f t="shared" si="21"/>
        <v>1652907</v>
      </c>
      <c r="L58" s="3">
        <f t="shared" si="21"/>
        <v>1683303</v>
      </c>
      <c r="M58" s="3">
        <f t="shared" si="21"/>
        <v>1777307.5148970895</v>
      </c>
      <c r="N58" s="3">
        <f t="shared" si="21"/>
        <v>1581235.7055042647</v>
      </c>
      <c r="O58" s="3">
        <f t="shared" si="21"/>
        <v>1448587.7449143389</v>
      </c>
      <c r="P58" s="3">
        <f t="shared" si="21"/>
        <v>1686554.2793641305</v>
      </c>
      <c r="Q58" s="3" t="e">
        <f t="shared" si="21"/>
        <v>#N/A</v>
      </c>
      <c r="R58" s="3" t="e">
        <f t="shared" si="21"/>
        <v>#N/A</v>
      </c>
      <c r="S58" s="3" t="e">
        <f t="shared" si="21"/>
        <v>#N/A</v>
      </c>
      <c r="T58" s="3" t="e">
        <f t="shared" si="21"/>
        <v>#N/A</v>
      </c>
      <c r="U58" s="3" t="e">
        <f t="shared" si="21"/>
        <v>#N/A</v>
      </c>
      <c r="V58" s="3" t="e">
        <f t="shared" si="21"/>
        <v>#N/A</v>
      </c>
      <c r="W58" s="3" t="e">
        <f t="shared" si="21"/>
        <v>#N/A</v>
      </c>
      <c r="X58" s="3" t="e">
        <f t="shared" si="21"/>
        <v>#N/A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s="30" customFormat="1" x14ac:dyDescent="0.35">
      <c r="C59" s="31" t="s">
        <v>21</v>
      </c>
      <c r="E59" s="3" t="e">
        <f>IF(E55=0,NA(),E55)</f>
        <v>#N/A</v>
      </c>
      <c r="F59" s="3" t="e">
        <f t="shared" ref="F59:X59" si="22">IF(F55=0,NA(),F55)</f>
        <v>#N/A</v>
      </c>
      <c r="G59" s="3" t="e">
        <f t="shared" si="22"/>
        <v>#N/A</v>
      </c>
      <c r="H59" s="3" t="e">
        <f t="shared" si="22"/>
        <v>#N/A</v>
      </c>
      <c r="I59" s="3" t="e">
        <f t="shared" si="22"/>
        <v>#N/A</v>
      </c>
      <c r="J59" s="3" t="e">
        <f t="shared" si="22"/>
        <v>#N/A</v>
      </c>
      <c r="K59" s="3" t="e">
        <f t="shared" si="22"/>
        <v>#N/A</v>
      </c>
      <c r="L59" s="3" t="e">
        <f t="shared" si="22"/>
        <v>#N/A</v>
      </c>
      <c r="M59" s="3">
        <f t="shared" si="22"/>
        <v>1829369.1418265109</v>
      </c>
      <c r="N59" s="3">
        <f t="shared" si="22"/>
        <v>1746831.7552141061</v>
      </c>
      <c r="O59" s="3">
        <f t="shared" si="22"/>
        <v>1718449.1139181759</v>
      </c>
      <c r="P59" s="3">
        <f t="shared" si="22"/>
        <v>1631410.5583303438</v>
      </c>
      <c r="Q59" s="3">
        <f t="shared" si="22"/>
        <v>1559739.0396884787</v>
      </c>
      <c r="R59" s="3">
        <f t="shared" si="22"/>
        <v>1719531.4474594323</v>
      </c>
      <c r="S59" s="3">
        <f t="shared" si="22"/>
        <v>1549926.6476302391</v>
      </c>
      <c r="T59" s="3">
        <f t="shared" si="22"/>
        <v>1656145.2735565256</v>
      </c>
      <c r="U59" s="3">
        <f t="shared" si="22"/>
        <v>1567956.7420584173</v>
      </c>
      <c r="V59" s="3">
        <f t="shared" si="22"/>
        <v>1727749.1498293709</v>
      </c>
      <c r="W59" s="3">
        <f t="shared" si="22"/>
        <v>1558144.3500001775</v>
      </c>
      <c r="X59" s="3" t="e">
        <f t="shared" si="22"/>
        <v>#N/A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x14ac:dyDescent="0.35">
      <c r="M60" s="29"/>
      <c r="N60" s="29"/>
      <c r="O60" s="29"/>
      <c r="P60" s="29"/>
      <c r="Q60" s="29"/>
      <c r="R60" s="29"/>
      <c r="S60" s="29"/>
      <c r="T60" s="29"/>
      <c r="U60" s="29"/>
      <c r="V60" s="29"/>
    </row>
    <row r="69" spans="11:11" x14ac:dyDescent="0.35">
      <c r="K69">
        <f>fcst</f>
        <v>45688</v>
      </c>
    </row>
  </sheetData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161600BD-BEBE-462B-BD6C-4C128A0714D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Rolling_Forecast_Model!E6:P6</xm:f>
              <xm:sqref>D6</xm:sqref>
            </x14:sparkline>
            <x14:sparkline>
              <xm:f>Rolling_Forecast_Model!E7:P7</xm:f>
              <xm:sqref>D7</xm:sqref>
            </x14:sparkline>
            <x14:sparkline>
              <xm:f>Rolling_Forecast_Model!E8:P8</xm:f>
              <xm:sqref>D8</xm:sqref>
            </x14:sparkline>
            <x14:sparkline>
              <xm:f>Rolling_Forecast_Model!E9:P9</xm:f>
              <xm:sqref>D9</xm:sqref>
            </x14:sparkline>
            <x14:sparkline>
              <xm:f>Rolling_Forecast_Model!E10:P10</xm:f>
              <xm:sqref>D10</xm:sqref>
            </x14:sparkline>
            <x14:sparkline>
              <xm:f>Rolling_Forecast_Model!E11:P11</xm:f>
              <xm:sqref>D11</xm:sqref>
            </x14:sparkline>
            <x14:sparkline>
              <xm:f>Rolling_Forecast_Model!E12:P12</xm:f>
              <xm:sqref>D12</xm:sqref>
            </x14:sparkline>
            <x14:sparkline>
              <xm:f>Rolling_Forecast_Model!E13:P13</xm:f>
              <xm:sqref>D13</xm:sqref>
            </x14:sparkline>
            <x14:sparkline>
              <xm:f>Rolling_Forecast_Model!E14:P14</xm:f>
              <xm:sqref>D14</xm:sqref>
            </x14:sparkline>
            <x14:sparkline>
              <xm:f>Rolling_Forecast_Model!E15:P15</xm:f>
              <xm:sqref>D15</xm:sqref>
            </x14:sparkline>
          </x14:sparklines>
        </x14:sparklineGroup>
        <x14:sparklineGroup displayEmptyCellsAs="gap" high="1" low="1" xr2:uid="{09C5F99D-1170-4256-B557-D03F9491B51B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Rolling_Forecast_Model!E19:L19</xm:f>
              <xm:sqref>D19</xm:sqref>
            </x14:sparkline>
            <x14:sparkline>
              <xm:f>Rolling_Forecast_Model!E20:L20</xm:f>
              <xm:sqref>D20</xm:sqref>
            </x14:sparkline>
            <x14:sparkline>
              <xm:f>Rolling_Forecast_Model!E21:L21</xm:f>
              <xm:sqref>D21</xm:sqref>
            </x14:sparkline>
            <x14:sparkline>
              <xm:f>Rolling_Forecast_Model!E22:L22</xm:f>
              <xm:sqref>D22</xm:sqref>
            </x14:sparkline>
            <x14:sparkline>
              <xm:f>Rolling_Forecast_Model!E23:L23</xm:f>
              <xm:sqref>D23</xm:sqref>
            </x14:sparkline>
            <x14:sparkline>
              <xm:f>Rolling_Forecast_Model!E24:L24</xm:f>
              <xm:sqref>D24</xm:sqref>
            </x14:sparkline>
            <x14:sparkline>
              <xm:f>Rolling_Forecast_Model!E25:L25</xm:f>
              <xm:sqref>D25</xm:sqref>
            </x14:sparkline>
            <x14:sparkline>
              <xm:f>Rolling_Forecast_Model!E26:L26</xm:f>
              <xm:sqref>D26</xm:sqref>
            </x14:sparkline>
            <x14:sparkline>
              <xm:f>Rolling_Forecast_Model!E27:L27</xm:f>
              <xm:sqref>D27</xm:sqref>
            </x14:sparkline>
            <x14:sparkline>
              <xm:f>Rolling_Forecast_Model!E28:L28</xm:f>
              <xm:sqref>D28</xm:sqref>
            </x14:sparkline>
          </x14:sparklines>
        </x14:sparklineGroup>
        <x14:sparklineGroup displayEmptyCellsAs="gap" high="1" low="1" xr2:uid="{5FB1A089-C38C-4F08-9051-C8AA212305D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Rolling_Forecast_Model!E32:P32</xm:f>
              <xm:sqref>D32</xm:sqref>
            </x14:sparkline>
            <x14:sparkline>
              <xm:f>Rolling_Forecast_Model!E33:P33</xm:f>
              <xm:sqref>D33</xm:sqref>
            </x14:sparkline>
            <x14:sparkline>
              <xm:f>Rolling_Forecast_Model!E34:P34</xm:f>
              <xm:sqref>D34</xm:sqref>
            </x14:sparkline>
            <x14:sparkline>
              <xm:f>Rolling_Forecast_Model!E35:P35</xm:f>
              <xm:sqref>D35</xm:sqref>
            </x14:sparkline>
            <x14:sparkline>
              <xm:f>Rolling_Forecast_Model!E36:P36</xm:f>
              <xm:sqref>D36</xm:sqref>
            </x14:sparkline>
            <x14:sparkline>
              <xm:f>Rolling_Forecast_Model!E37:P37</xm:f>
              <xm:sqref>D37</xm:sqref>
            </x14:sparkline>
            <x14:sparkline>
              <xm:f>Rolling_Forecast_Model!E38:P38</xm:f>
              <xm:sqref>D38</xm:sqref>
            </x14:sparkline>
            <x14:sparkline>
              <xm:f>Rolling_Forecast_Model!E39:P39</xm:f>
              <xm:sqref>D39</xm:sqref>
            </x14:sparkline>
            <x14:sparkline>
              <xm:f>Rolling_Forecast_Model!E40:P40</xm:f>
              <xm:sqref>D40</xm:sqref>
            </x14:sparkline>
            <x14:sparkline>
              <xm:f>Rolling_Forecast_Model!E41:P41</xm:f>
              <xm:sqref>D41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D450-851A-49B6-934C-FE8A7B5629A8}">
  <dimension ref="A3:O19"/>
  <sheetViews>
    <sheetView topLeftCell="I2" zoomScaleNormal="100" workbookViewId="0">
      <selection activeCell="D9" sqref="D9"/>
    </sheetView>
  </sheetViews>
  <sheetFormatPr defaultRowHeight="14.5" x14ac:dyDescent="0.35"/>
  <cols>
    <col min="1" max="1" width="14.1796875" bestFit="1" customWidth="1"/>
    <col min="2" max="2" width="9.7265625" bestFit="1" customWidth="1"/>
    <col min="3" max="3" width="24.1796875" bestFit="1" customWidth="1"/>
  </cols>
  <sheetData>
    <row r="3" spans="1:15" x14ac:dyDescent="0.35">
      <c r="A3" t="s">
        <v>45</v>
      </c>
      <c r="B3" s="53">
        <v>45108</v>
      </c>
    </row>
    <row r="4" spans="1:15" x14ac:dyDescent="0.35">
      <c r="A4" t="s">
        <v>44</v>
      </c>
      <c r="B4" s="53">
        <v>45323</v>
      </c>
    </row>
    <row r="5" spans="1:15" x14ac:dyDescent="0.35">
      <c r="A5" t="s">
        <v>43</v>
      </c>
      <c r="B5" s="53">
        <f>curr_month+365</f>
        <v>45688</v>
      </c>
    </row>
    <row r="9" spans="1:15" x14ac:dyDescent="0.35">
      <c r="D9" s="55">
        <f>start</f>
        <v>45108</v>
      </c>
      <c r="E9" s="55">
        <f t="shared" ref="E9:O9" si="0">EDATE(D9,1)</f>
        <v>45139</v>
      </c>
      <c r="F9" s="55">
        <f t="shared" si="0"/>
        <v>45170</v>
      </c>
      <c r="G9" s="55">
        <f t="shared" si="0"/>
        <v>45200</v>
      </c>
      <c r="H9" s="55">
        <f t="shared" si="0"/>
        <v>45231</v>
      </c>
      <c r="I9" s="55">
        <f t="shared" si="0"/>
        <v>45261</v>
      </c>
      <c r="J9" s="55">
        <f t="shared" si="0"/>
        <v>45292</v>
      </c>
      <c r="K9" s="55">
        <f t="shared" si="0"/>
        <v>45323</v>
      </c>
      <c r="L9" s="55">
        <f t="shared" si="0"/>
        <v>45352</v>
      </c>
      <c r="M9" s="55">
        <f t="shared" si="0"/>
        <v>45383</v>
      </c>
      <c r="N9" s="55">
        <f t="shared" si="0"/>
        <v>45413</v>
      </c>
      <c r="O9" s="55">
        <f t="shared" si="0"/>
        <v>45444</v>
      </c>
    </row>
    <row r="10" spans="1:15" x14ac:dyDescent="0.35">
      <c r="B10">
        <v>62240</v>
      </c>
      <c r="C10" t="s">
        <v>32</v>
      </c>
      <c r="D10" s="44">
        <v>123159</v>
      </c>
      <c r="E10" s="44">
        <v>139322</v>
      </c>
      <c r="F10" s="44">
        <v>153204</v>
      </c>
      <c r="G10" s="44">
        <v>120430</v>
      </c>
      <c r="H10" s="44">
        <v>184324</v>
      </c>
      <c r="I10" s="44">
        <v>221970</v>
      </c>
      <c r="J10" s="44">
        <v>194207</v>
      </c>
      <c r="K10" s="44">
        <v>138454</v>
      </c>
    </row>
    <row r="11" spans="1:15" x14ac:dyDescent="0.35">
      <c r="B11">
        <v>61081</v>
      </c>
      <c r="C11" t="s">
        <v>31</v>
      </c>
      <c r="D11" s="44">
        <v>131934</v>
      </c>
      <c r="E11" s="44">
        <v>102063</v>
      </c>
      <c r="F11" s="44">
        <v>107782</v>
      </c>
      <c r="G11" s="44">
        <v>96699</v>
      </c>
      <c r="H11" s="44">
        <v>127148</v>
      </c>
      <c r="I11" s="44">
        <v>91846</v>
      </c>
      <c r="J11" s="44">
        <v>88561</v>
      </c>
      <c r="K11" s="44">
        <v>85528</v>
      </c>
    </row>
    <row r="12" spans="1:15" x14ac:dyDescent="0.35">
      <c r="B12">
        <v>61085</v>
      </c>
      <c r="C12" t="s">
        <v>30</v>
      </c>
      <c r="D12" s="44">
        <v>46361</v>
      </c>
      <c r="E12" s="44">
        <v>72218</v>
      </c>
      <c r="F12" s="44">
        <v>56160</v>
      </c>
      <c r="G12" s="44">
        <v>74752</v>
      </c>
      <c r="H12" s="44">
        <v>60301</v>
      </c>
      <c r="I12" s="44">
        <v>58601</v>
      </c>
      <c r="J12" s="44">
        <v>46710</v>
      </c>
      <c r="K12" s="44">
        <v>66613</v>
      </c>
    </row>
    <row r="13" spans="1:15" x14ac:dyDescent="0.35">
      <c r="B13">
        <v>61082</v>
      </c>
      <c r="C13" t="s">
        <v>29</v>
      </c>
      <c r="D13" s="44">
        <v>110362</v>
      </c>
      <c r="E13" s="44">
        <v>98774</v>
      </c>
      <c r="F13" s="44">
        <v>112421</v>
      </c>
      <c r="G13" s="44">
        <v>115882</v>
      </c>
      <c r="H13" s="44">
        <v>105442</v>
      </c>
      <c r="I13" s="44">
        <v>76418</v>
      </c>
      <c r="J13" s="44">
        <v>94848</v>
      </c>
      <c r="K13" s="44">
        <v>98040</v>
      </c>
    </row>
    <row r="14" spans="1:15" x14ac:dyDescent="0.35">
      <c r="B14">
        <v>61165</v>
      </c>
      <c r="C14" t="s">
        <v>28</v>
      </c>
      <c r="D14" s="44">
        <v>104255</v>
      </c>
      <c r="E14" s="44">
        <v>123179</v>
      </c>
      <c r="F14" s="44">
        <v>123490</v>
      </c>
      <c r="G14" s="44">
        <v>81110</v>
      </c>
      <c r="H14" s="44">
        <v>78656</v>
      </c>
      <c r="I14" s="44">
        <v>124768</v>
      </c>
      <c r="J14" s="44">
        <v>88390</v>
      </c>
      <c r="K14" s="44">
        <v>84580</v>
      </c>
    </row>
    <row r="15" spans="1:15" x14ac:dyDescent="0.35">
      <c r="B15">
        <v>61083</v>
      </c>
      <c r="C15" t="s">
        <v>27</v>
      </c>
      <c r="D15" s="44">
        <v>15151</v>
      </c>
      <c r="E15" s="44">
        <v>5089</v>
      </c>
      <c r="F15" s="44">
        <v>12018</v>
      </c>
      <c r="G15" s="44">
        <v>30585</v>
      </c>
      <c r="H15" s="44">
        <v>22695</v>
      </c>
      <c r="I15" s="44">
        <v>16854</v>
      </c>
      <c r="J15" s="44">
        <v>17466</v>
      </c>
      <c r="K15" s="44">
        <v>5484</v>
      </c>
    </row>
    <row r="16" spans="1:15" x14ac:dyDescent="0.35">
      <c r="B16">
        <v>61084</v>
      </c>
      <c r="C16" t="s">
        <v>26</v>
      </c>
      <c r="D16" s="44">
        <v>174909</v>
      </c>
      <c r="E16" s="44">
        <v>236167</v>
      </c>
      <c r="F16" s="44">
        <v>359992</v>
      </c>
      <c r="G16" s="44">
        <v>228511</v>
      </c>
      <c r="H16" s="44">
        <v>274821</v>
      </c>
      <c r="I16" s="44">
        <v>316830</v>
      </c>
      <c r="J16" s="44">
        <v>256885</v>
      </c>
      <c r="K16" s="44">
        <v>295765</v>
      </c>
    </row>
    <row r="17" spans="2:11" x14ac:dyDescent="0.35">
      <c r="B17">
        <v>61087</v>
      </c>
      <c r="C17" t="s">
        <v>25</v>
      </c>
      <c r="D17" s="44">
        <v>307069</v>
      </c>
      <c r="E17" s="44">
        <v>278903</v>
      </c>
      <c r="F17" s="44">
        <v>347926</v>
      </c>
      <c r="G17" s="44">
        <v>264306</v>
      </c>
      <c r="H17" s="44">
        <v>356412</v>
      </c>
      <c r="I17" s="44">
        <v>383153</v>
      </c>
      <c r="J17" s="44">
        <v>334379</v>
      </c>
      <c r="K17" s="44">
        <v>367923</v>
      </c>
    </row>
    <row r="18" spans="2:11" x14ac:dyDescent="0.35">
      <c r="B18">
        <v>61088</v>
      </c>
      <c r="C18" t="s">
        <v>24</v>
      </c>
      <c r="D18" s="44">
        <v>128052</v>
      </c>
      <c r="E18" s="44">
        <v>73837</v>
      </c>
      <c r="F18" s="44">
        <v>96535</v>
      </c>
      <c r="G18" s="44">
        <v>127443</v>
      </c>
      <c r="H18" s="44">
        <v>91910</v>
      </c>
      <c r="I18" s="44">
        <v>93303</v>
      </c>
      <c r="J18" s="44">
        <v>91513</v>
      </c>
      <c r="K18" s="44">
        <v>105816</v>
      </c>
    </row>
    <row r="19" spans="2:11" x14ac:dyDescent="0.35">
      <c r="B19">
        <v>61089</v>
      </c>
      <c r="C19" t="s">
        <v>23</v>
      </c>
      <c r="D19" s="44">
        <v>445992</v>
      </c>
      <c r="E19" s="44">
        <v>448424</v>
      </c>
      <c r="F19" s="44">
        <v>422490</v>
      </c>
      <c r="G19" s="44">
        <v>316939</v>
      </c>
      <c r="H19" s="44">
        <v>311824</v>
      </c>
      <c r="I19" s="44">
        <v>460211</v>
      </c>
      <c r="J19" s="44">
        <v>439948</v>
      </c>
      <c r="K19" s="44">
        <v>435100</v>
      </c>
    </row>
  </sheetData>
  <dataValidations count="1">
    <dataValidation type="list" allowBlank="1" showInputMessage="1" showErrorMessage="1" sqref="B3" xr:uid="{3B562E68-74BF-4B9C-B1BF-21DB78800614}">
      <formula1>$D$9:$O$9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942E-370D-49DD-A627-76B29E43FA5B}">
  <dimension ref="A1:E14"/>
  <sheetViews>
    <sheetView zoomScale="59" workbookViewId="0">
      <selection activeCell="D9" sqref="D9"/>
    </sheetView>
  </sheetViews>
  <sheetFormatPr defaultRowHeight="14.5" x14ac:dyDescent="0.35"/>
  <cols>
    <col min="2" max="2" width="13.1796875" customWidth="1"/>
    <col min="3" max="3" width="21.54296875" customWidth="1"/>
    <col min="4" max="4" width="35.26953125" customWidth="1"/>
    <col min="5" max="5" width="35.36328125" customWidth="1"/>
  </cols>
  <sheetData>
    <row r="1" spans="1:5" x14ac:dyDescent="0.35">
      <c r="A1" t="s">
        <v>0</v>
      </c>
      <c r="B1" t="s">
        <v>1</v>
      </c>
      <c r="C1" t="s">
        <v>47</v>
      </c>
      <c r="D1" t="s">
        <v>48</v>
      </c>
      <c r="E1" t="s">
        <v>49</v>
      </c>
    </row>
    <row r="2" spans="1:5" x14ac:dyDescent="0.35">
      <c r="A2" s="7">
        <v>44927</v>
      </c>
      <c r="B2" s="9">
        <v>638</v>
      </c>
    </row>
    <row r="3" spans="1:5" x14ac:dyDescent="0.35">
      <c r="A3" s="7">
        <v>44958</v>
      </c>
      <c r="B3" s="9">
        <v>700</v>
      </c>
    </row>
    <row r="4" spans="1:5" x14ac:dyDescent="0.35">
      <c r="A4" s="7">
        <v>44986</v>
      </c>
      <c r="B4" s="9">
        <v>700</v>
      </c>
    </row>
    <row r="5" spans="1:5" x14ac:dyDescent="0.35">
      <c r="A5" s="7">
        <v>45017</v>
      </c>
      <c r="B5" s="9">
        <v>711</v>
      </c>
    </row>
    <row r="6" spans="1:5" x14ac:dyDescent="0.35">
      <c r="A6" s="7">
        <v>45047</v>
      </c>
      <c r="B6" s="9">
        <v>718</v>
      </c>
    </row>
    <row r="7" spans="1:5" x14ac:dyDescent="0.35">
      <c r="A7" s="7">
        <v>45078</v>
      </c>
      <c r="B7" s="9">
        <v>720</v>
      </c>
      <c r="C7" s="9">
        <v>720</v>
      </c>
      <c r="D7" s="9">
        <v>720</v>
      </c>
      <c r="E7" s="9">
        <v>720</v>
      </c>
    </row>
    <row r="8" spans="1:5" x14ac:dyDescent="0.35">
      <c r="A8" s="7">
        <v>45108</v>
      </c>
      <c r="C8" s="9">
        <f t="shared" ref="C8:C14" si="0">_xlfn.FORECAST.ETS(A8,$B$2:$B$7,$A$2:$A$7,1,1)</f>
        <v>731.75040775278251</v>
      </c>
      <c r="D8" s="9">
        <f t="shared" ref="D8:D14" si="1">C8-_xlfn.FORECAST.ETS.CONFINT(A8,$B$2:$B$7,$A$2:$A$7,0.95,1,1)</f>
        <v>689.75192308307032</v>
      </c>
      <c r="E8" s="9">
        <f t="shared" ref="E8:E14" si="2">C8+_xlfn.FORECAST.ETS.CONFINT(A8,$B$2:$B$7,$A$2:$A$7,0.95,1,1)</f>
        <v>773.74889242249469</v>
      </c>
    </row>
    <row r="9" spans="1:5" x14ac:dyDescent="0.35">
      <c r="A9" s="7">
        <v>45139</v>
      </c>
      <c r="C9" s="9">
        <f t="shared" si="0"/>
        <v>742.57828169381173</v>
      </c>
      <c r="D9" s="9">
        <f t="shared" si="1"/>
        <v>686.04699524021942</v>
      </c>
      <c r="E9" s="9">
        <f t="shared" si="2"/>
        <v>799.10956814740405</v>
      </c>
    </row>
    <row r="10" spans="1:5" x14ac:dyDescent="0.35">
      <c r="A10" s="7">
        <v>45170</v>
      </c>
      <c r="C10" s="9">
        <f t="shared" si="0"/>
        <v>753.40615563484096</v>
      </c>
      <c r="D10" s="9">
        <f t="shared" si="1"/>
        <v>685.35558440910825</v>
      </c>
      <c r="E10" s="9">
        <f t="shared" si="2"/>
        <v>821.45672686057367</v>
      </c>
    </row>
    <row r="11" spans="1:5" x14ac:dyDescent="0.35">
      <c r="A11" s="7">
        <v>45200</v>
      </c>
      <c r="C11" s="9">
        <f t="shared" si="0"/>
        <v>764.23402957587018</v>
      </c>
      <c r="D11" s="9">
        <f t="shared" si="1"/>
        <v>686.32922914323512</v>
      </c>
      <c r="E11" s="9">
        <f t="shared" si="2"/>
        <v>842.13883000850524</v>
      </c>
    </row>
    <row r="12" spans="1:5" x14ac:dyDescent="0.35">
      <c r="A12" s="7">
        <v>45231</v>
      </c>
      <c r="C12" s="9">
        <f t="shared" si="0"/>
        <v>775.06190351689941</v>
      </c>
      <c r="D12" s="9">
        <f t="shared" si="1"/>
        <v>688.39805329811406</v>
      </c>
      <c r="E12" s="9">
        <f t="shared" si="2"/>
        <v>861.72575373568475</v>
      </c>
    </row>
    <row r="13" spans="1:5" x14ac:dyDescent="0.35">
      <c r="A13" s="7">
        <v>45261</v>
      </c>
      <c r="C13" s="9">
        <f t="shared" si="0"/>
        <v>785.88977745792863</v>
      </c>
      <c r="D13" s="9">
        <f t="shared" si="1"/>
        <v>691.25744268391998</v>
      </c>
      <c r="E13" s="9">
        <f t="shared" si="2"/>
        <v>880.52211223193729</v>
      </c>
    </row>
    <row r="14" spans="1:5" x14ac:dyDescent="0.35">
      <c r="A14" s="7">
        <v>45291</v>
      </c>
      <c r="C14" s="9">
        <f t="shared" si="0"/>
        <v>796.3683651427956</v>
      </c>
      <c r="D14" s="9">
        <f t="shared" si="1"/>
        <v>694.60184725807073</v>
      </c>
      <c r="E14" s="9">
        <f t="shared" si="2"/>
        <v>898.13488302752046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9329-59F4-4A94-AFB0-62942EAFDF61}">
  <sheetPr codeName="Sheet1"/>
  <dimension ref="A1:F15"/>
  <sheetViews>
    <sheetView zoomScale="99" zoomScaleNormal="100" workbookViewId="0">
      <selection sqref="A1:C1"/>
    </sheetView>
  </sheetViews>
  <sheetFormatPr defaultRowHeight="14.5" x14ac:dyDescent="0.35"/>
  <cols>
    <col min="1" max="1" width="10.26953125" customWidth="1"/>
  </cols>
  <sheetData>
    <row r="1" spans="1:6" ht="29" x14ac:dyDescent="0.35">
      <c r="A1" s="69" t="s">
        <v>0</v>
      </c>
      <c r="B1" s="74" t="s">
        <v>1</v>
      </c>
      <c r="C1" s="74" t="s">
        <v>2</v>
      </c>
    </row>
    <row r="2" spans="1:6" x14ac:dyDescent="0.35">
      <c r="A2" s="7">
        <v>44927</v>
      </c>
      <c r="B2" s="8">
        <v>638</v>
      </c>
      <c r="F2" s="4"/>
    </row>
    <row r="3" spans="1:6" x14ac:dyDescent="0.35">
      <c r="A3" s="7">
        <v>44958</v>
      </c>
      <c r="B3" s="8">
        <v>700</v>
      </c>
      <c r="F3" s="2"/>
    </row>
    <row r="4" spans="1:6" x14ac:dyDescent="0.35">
      <c r="A4" s="7">
        <v>44986</v>
      </c>
      <c r="B4" s="8">
        <v>700</v>
      </c>
      <c r="F4" s="2"/>
    </row>
    <row r="5" spans="1:6" x14ac:dyDescent="0.35">
      <c r="A5" s="7">
        <v>45017</v>
      </c>
      <c r="B5" s="8">
        <v>711</v>
      </c>
      <c r="F5" s="2"/>
    </row>
    <row r="6" spans="1:6" x14ac:dyDescent="0.35">
      <c r="A6" s="7">
        <v>45047</v>
      </c>
      <c r="B6" s="8">
        <v>718</v>
      </c>
      <c r="F6" s="2"/>
    </row>
    <row r="7" spans="1:6" x14ac:dyDescent="0.35">
      <c r="A7" s="7">
        <v>45078</v>
      </c>
      <c r="B7" s="8">
        <v>720</v>
      </c>
      <c r="C7" s="9"/>
    </row>
    <row r="8" spans="1:6" x14ac:dyDescent="0.35">
      <c r="A8" s="7">
        <v>45108</v>
      </c>
      <c r="C8" s="10">
        <f>_xlfn.FORECAST.LINEAR(A8,$B$2:$B$7,$A$2:$A$7)</f>
        <v>745.57785328802493</v>
      </c>
    </row>
    <row r="9" spans="1:6" x14ac:dyDescent="0.35">
      <c r="A9" s="7">
        <v>45139</v>
      </c>
      <c r="C9" s="10">
        <f t="shared" ref="C9:C13" si="0">_xlfn.FORECAST.LINEAR(A9,$B$2:$B$7,$A$2:$A$7)</f>
        <v>759.56286228262979</v>
      </c>
    </row>
    <row r="10" spans="1:6" x14ac:dyDescent="0.35">
      <c r="A10" s="7">
        <v>45170</v>
      </c>
      <c r="C10" s="10">
        <f t="shared" si="0"/>
        <v>773.54787127723102</v>
      </c>
    </row>
    <row r="11" spans="1:6" x14ac:dyDescent="0.35">
      <c r="A11" s="7">
        <v>45200</v>
      </c>
      <c r="C11" s="10">
        <f t="shared" si="0"/>
        <v>787.08175094942999</v>
      </c>
      <c r="E11" s="2"/>
    </row>
    <row r="12" spans="1:6" x14ac:dyDescent="0.35">
      <c r="A12" s="7">
        <v>45231</v>
      </c>
      <c r="C12" s="10">
        <f t="shared" si="0"/>
        <v>801.06675994403122</v>
      </c>
      <c r="E12" s="2"/>
    </row>
    <row r="13" spans="1:6" x14ac:dyDescent="0.35">
      <c r="A13" s="7">
        <v>45261</v>
      </c>
      <c r="C13" s="10">
        <f t="shared" si="0"/>
        <v>814.60063961623018</v>
      </c>
    </row>
    <row r="14" spans="1:6" x14ac:dyDescent="0.35">
      <c r="B14" s="8"/>
    </row>
    <row r="15" spans="1:6" x14ac:dyDescent="0.35">
      <c r="B15" s="73" t="s">
        <v>60</v>
      </c>
      <c r="C15" s="73"/>
      <c r="D15" s="73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AD08-7CB4-499A-B60F-273D8728666D}">
  <sheetPr codeName="Sheet3"/>
  <dimension ref="A1:C17"/>
  <sheetViews>
    <sheetView workbookViewId="0">
      <selection activeCell="B2" sqref="B2:B7"/>
    </sheetView>
  </sheetViews>
  <sheetFormatPr defaultRowHeight="14.5" x14ac:dyDescent="0.35"/>
  <cols>
    <col min="1" max="1" width="10.26953125" customWidth="1"/>
  </cols>
  <sheetData>
    <row r="1" spans="1:3" ht="29" x14ac:dyDescent="0.35">
      <c r="A1" s="5" t="s">
        <v>0</v>
      </c>
      <c r="B1" s="6" t="s">
        <v>1</v>
      </c>
      <c r="C1" s="6" t="s">
        <v>2</v>
      </c>
    </row>
    <row r="2" spans="1:3" x14ac:dyDescent="0.35">
      <c r="A2" s="7">
        <v>44197</v>
      </c>
      <c r="B2" s="8">
        <v>650</v>
      </c>
    </row>
    <row r="3" spans="1:3" x14ac:dyDescent="0.35">
      <c r="A3" s="7">
        <v>44228</v>
      </c>
      <c r="B3" s="8">
        <v>660</v>
      </c>
    </row>
    <row r="4" spans="1:3" x14ac:dyDescent="0.35">
      <c r="A4" s="7">
        <v>44256</v>
      </c>
      <c r="B4" s="8">
        <v>680</v>
      </c>
    </row>
    <row r="5" spans="1:3" x14ac:dyDescent="0.35">
      <c r="A5" s="7">
        <v>44287</v>
      </c>
      <c r="B5" s="8">
        <v>670</v>
      </c>
    </row>
    <row r="6" spans="1:3" x14ac:dyDescent="0.35">
      <c r="A6" s="7">
        <v>44317</v>
      </c>
      <c r="B6" s="8">
        <v>700</v>
      </c>
    </row>
    <row r="7" spans="1:3" x14ac:dyDescent="0.35">
      <c r="A7" s="7">
        <v>44348</v>
      </c>
      <c r="B7" s="8">
        <v>690</v>
      </c>
      <c r="C7" s="9">
        <f>B7</f>
        <v>690</v>
      </c>
    </row>
    <row r="8" spans="1:3" x14ac:dyDescent="0.35">
      <c r="A8" s="7">
        <v>44378</v>
      </c>
      <c r="C8" s="10">
        <f t="shared" ref="C8:C13" si="0">FORECAST(A8,$B$2:$B$7,$A$2:$A$7)</f>
        <v>706.0295401706353</v>
      </c>
    </row>
    <row r="9" spans="1:3" x14ac:dyDescent="0.35">
      <c r="A9" s="7">
        <v>44409</v>
      </c>
      <c r="C9" s="10">
        <f t="shared" si="0"/>
        <v>715.11850784266426</v>
      </c>
    </row>
    <row r="10" spans="1:3" x14ac:dyDescent="0.35">
      <c r="A10" s="7">
        <v>44440</v>
      </c>
      <c r="C10" s="10">
        <f t="shared" si="0"/>
        <v>724.2074755146914</v>
      </c>
    </row>
    <row r="11" spans="1:3" x14ac:dyDescent="0.35">
      <c r="A11" s="7">
        <v>44470</v>
      </c>
      <c r="C11" s="10">
        <f t="shared" si="0"/>
        <v>733.00325068117127</v>
      </c>
    </row>
    <row r="12" spans="1:3" x14ac:dyDescent="0.35">
      <c r="A12" s="7">
        <v>44501</v>
      </c>
      <c r="C12" s="10">
        <f t="shared" si="0"/>
        <v>742.09221835320022</v>
      </c>
    </row>
    <row r="13" spans="1:3" x14ac:dyDescent="0.35">
      <c r="A13" s="7">
        <v>44531</v>
      </c>
      <c r="C13" s="10">
        <f t="shared" si="0"/>
        <v>750.88799351967828</v>
      </c>
    </row>
    <row r="14" spans="1:3" x14ac:dyDescent="0.35">
      <c r="B14" s="8"/>
    </row>
    <row r="15" spans="1:3" x14ac:dyDescent="0.35">
      <c r="B15" s="8"/>
    </row>
    <row r="16" spans="1:3" x14ac:dyDescent="0.35">
      <c r="B16" s="8"/>
    </row>
    <row r="17" spans="2:2" x14ac:dyDescent="0.35">
      <c r="B17" s="8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6A4B-0C72-4AF7-A435-8DD49765BFE6}">
  <dimension ref="A1:I56"/>
  <sheetViews>
    <sheetView zoomScale="66" zoomScaleNormal="100" workbookViewId="0">
      <selection activeCell="B7" sqref="B7"/>
    </sheetView>
  </sheetViews>
  <sheetFormatPr defaultRowHeight="14.5" x14ac:dyDescent="0.35"/>
  <cols>
    <col min="1" max="1" width="11.54296875" customWidth="1"/>
    <col min="2" max="2" width="10" customWidth="1"/>
    <col min="3" max="3" width="11.7265625" customWidth="1"/>
    <col min="4" max="4" width="15.453125" customWidth="1"/>
    <col min="5" max="5" width="15.54296875" customWidth="1"/>
    <col min="6" max="6" width="11" customWidth="1"/>
  </cols>
  <sheetData>
    <row r="1" spans="1:9" x14ac:dyDescent="0.35">
      <c r="I1" s="4"/>
    </row>
    <row r="2" spans="1:9" x14ac:dyDescent="0.35">
      <c r="A2" s="69"/>
      <c r="B2" s="69" t="s">
        <v>11</v>
      </c>
      <c r="C2" s="69" t="s">
        <v>12</v>
      </c>
      <c r="D2" s="69" t="s">
        <v>13</v>
      </c>
      <c r="E2" s="69" t="s">
        <v>14</v>
      </c>
      <c r="I2" s="2"/>
    </row>
    <row r="3" spans="1:9" x14ac:dyDescent="0.35">
      <c r="A3" s="70">
        <v>2021</v>
      </c>
      <c r="B3" s="17">
        <v>5200</v>
      </c>
      <c r="C3">
        <v>7300</v>
      </c>
      <c r="D3">
        <v>8205</v>
      </c>
      <c r="E3">
        <v>5450</v>
      </c>
      <c r="I3" s="2"/>
    </row>
    <row r="4" spans="1:9" x14ac:dyDescent="0.35">
      <c r="A4" s="70">
        <v>2022</v>
      </c>
      <c r="B4" s="17">
        <v>5950</v>
      </c>
      <c r="C4">
        <v>8104</v>
      </c>
      <c r="D4">
        <v>9013</v>
      </c>
      <c r="E4">
        <v>648</v>
      </c>
      <c r="I4" s="2"/>
    </row>
    <row r="5" spans="1:9" x14ac:dyDescent="0.35">
      <c r="A5" s="70">
        <v>2023</v>
      </c>
      <c r="B5" s="18">
        <v>6509</v>
      </c>
      <c r="C5">
        <v>9231</v>
      </c>
      <c r="D5">
        <v>1045</v>
      </c>
      <c r="E5">
        <v>6570</v>
      </c>
      <c r="I5" s="2"/>
    </row>
    <row r="6" spans="1:9" x14ac:dyDescent="0.35">
      <c r="A6" t="s">
        <v>15</v>
      </c>
      <c r="B6" s="19">
        <f>AVERAGE(B3:B5)</f>
        <v>5886.333333333333</v>
      </c>
      <c r="C6" s="19">
        <f>AVERAGE(C3:C5)</f>
        <v>8211.6666666666661</v>
      </c>
      <c r="D6" s="19">
        <f t="shared" ref="D6:E6" si="0">AVERAGE(D3:D5)</f>
        <v>6087.666666666667</v>
      </c>
      <c r="E6" s="19">
        <f t="shared" si="0"/>
        <v>4222.666666666667</v>
      </c>
      <c r="F6" s="9"/>
      <c r="I6" s="2"/>
    </row>
    <row r="7" spans="1:9" ht="29" x14ac:dyDescent="0.35">
      <c r="A7" s="20" t="s">
        <v>16</v>
      </c>
      <c r="B7" s="21">
        <f>B6/AVERAGE(B3:E5)</f>
        <v>0.96464322294298399</v>
      </c>
      <c r="C7" s="21">
        <f t="shared" ref="C7:E7" si="1">C6/AVERAGE(C3:F5)</f>
        <v>1.3300399524889319</v>
      </c>
      <c r="D7" s="21">
        <f t="shared" si="1"/>
        <v>1.1808864892825968</v>
      </c>
      <c r="E7" s="21">
        <f t="shared" si="1"/>
        <v>1</v>
      </c>
      <c r="F7" s="22"/>
      <c r="I7" s="2"/>
    </row>
    <row r="8" spans="1:9" x14ac:dyDescent="0.35">
      <c r="A8" s="20"/>
      <c r="B8" s="23"/>
      <c r="C8" s="23"/>
      <c r="D8" s="23"/>
      <c r="E8" s="23"/>
      <c r="F8" s="22"/>
      <c r="I8" s="2"/>
    </row>
    <row r="9" spans="1:9" x14ac:dyDescent="0.35">
      <c r="A9" s="20"/>
      <c r="B9" s="23"/>
      <c r="C9" s="23"/>
      <c r="D9" s="23"/>
      <c r="E9" s="23"/>
      <c r="F9" s="22"/>
      <c r="I9" s="2"/>
    </row>
    <row r="10" spans="1:9" ht="29" x14ac:dyDescent="0.35">
      <c r="A10" s="70" t="s">
        <v>17</v>
      </c>
      <c r="B10" s="71" t="s">
        <v>18</v>
      </c>
      <c r="C10" s="71" t="s">
        <v>19</v>
      </c>
      <c r="D10" s="71" t="s">
        <v>16</v>
      </c>
      <c r="E10" s="71" t="s">
        <v>20</v>
      </c>
      <c r="F10" s="71" t="s">
        <v>46</v>
      </c>
      <c r="I10" s="2"/>
    </row>
    <row r="11" spans="1:9" x14ac:dyDescent="0.35">
      <c r="A11" s="25">
        <v>43921</v>
      </c>
      <c r="B11" s="17">
        <v>5200</v>
      </c>
      <c r="C11" s="26"/>
      <c r="D11" s="20"/>
    </row>
    <row r="12" spans="1:9" x14ac:dyDescent="0.35">
      <c r="A12" s="25">
        <f>EOMONTH(A11,3)</f>
        <v>44012</v>
      </c>
      <c r="B12">
        <v>7300</v>
      </c>
      <c r="C12" s="11"/>
      <c r="D12" s="9"/>
    </row>
    <row r="13" spans="1:9" x14ac:dyDescent="0.35">
      <c r="A13" s="25">
        <f t="shared" ref="A13:A26" si="2">EOMONTH(A12,3)</f>
        <v>44104</v>
      </c>
      <c r="B13">
        <v>8205</v>
      </c>
      <c r="C13" s="11"/>
      <c r="D13" s="9"/>
    </row>
    <row r="14" spans="1:9" x14ac:dyDescent="0.35">
      <c r="A14" s="25">
        <f t="shared" si="2"/>
        <v>44196</v>
      </c>
      <c r="B14">
        <v>5450</v>
      </c>
      <c r="C14" s="11"/>
      <c r="D14" s="9"/>
    </row>
    <row r="15" spans="1:9" x14ac:dyDescent="0.35">
      <c r="A15" s="25">
        <f t="shared" si="2"/>
        <v>44286</v>
      </c>
      <c r="B15" s="17">
        <v>5950</v>
      </c>
      <c r="C15" s="11"/>
      <c r="D15" s="9"/>
    </row>
    <row r="16" spans="1:9" x14ac:dyDescent="0.35">
      <c r="A16" s="25">
        <f t="shared" si="2"/>
        <v>44377</v>
      </c>
      <c r="B16">
        <v>8104</v>
      </c>
      <c r="C16" s="11"/>
      <c r="D16" s="9"/>
    </row>
    <row r="17" spans="1:6" x14ac:dyDescent="0.35">
      <c r="A17" s="25">
        <f t="shared" si="2"/>
        <v>44469</v>
      </c>
      <c r="B17">
        <v>9013</v>
      </c>
      <c r="C17" s="11"/>
      <c r="D17" s="9"/>
    </row>
    <row r="18" spans="1:6" x14ac:dyDescent="0.35">
      <c r="A18" s="25">
        <f t="shared" si="2"/>
        <v>44561</v>
      </c>
      <c r="B18">
        <v>648</v>
      </c>
      <c r="C18" s="11"/>
      <c r="D18" s="9"/>
    </row>
    <row r="19" spans="1:6" x14ac:dyDescent="0.35">
      <c r="A19" s="25">
        <f t="shared" si="2"/>
        <v>44651</v>
      </c>
      <c r="B19" s="18">
        <v>6509</v>
      </c>
      <c r="C19" s="11"/>
      <c r="D19" s="9"/>
    </row>
    <row r="20" spans="1:6" x14ac:dyDescent="0.35">
      <c r="A20" s="25">
        <f t="shared" si="2"/>
        <v>44742</v>
      </c>
      <c r="B20">
        <v>9231</v>
      </c>
      <c r="C20" s="11"/>
      <c r="D20" s="9"/>
    </row>
    <row r="21" spans="1:6" x14ac:dyDescent="0.35">
      <c r="A21" s="25">
        <f t="shared" si="2"/>
        <v>44834</v>
      </c>
      <c r="B21">
        <v>1045</v>
      </c>
      <c r="C21" s="11"/>
      <c r="D21" s="9"/>
    </row>
    <row r="22" spans="1:6" x14ac:dyDescent="0.35">
      <c r="A22" s="25">
        <f t="shared" si="2"/>
        <v>44926</v>
      </c>
      <c r="B22">
        <v>6570</v>
      </c>
      <c r="C22" s="8">
        <f>B22</f>
        <v>6570</v>
      </c>
      <c r="E22" s="8"/>
    </row>
    <row r="23" spans="1:6" x14ac:dyDescent="0.35">
      <c r="A23" s="25">
        <f t="shared" si="2"/>
        <v>45016</v>
      </c>
      <c r="B23" s="27"/>
      <c r="C23" s="8">
        <f>_xlfn.FORECAST.LINEAR(A23,$B$11:$B$22,A11:A22)</f>
        <v>5105.2350592464791</v>
      </c>
      <c r="D23" s="21" cm="1">
        <f t="array" ref="D23:D26">TRANSPOSE(B7:E7)</f>
        <v>0.96464322294298399</v>
      </c>
      <c r="E23" s="8">
        <f>C23*D23</f>
        <v>4924.7304014330393</v>
      </c>
      <c r="F23">
        <f>_xlfn.FORECAST.ETS(A23,$B$11:$B$22,A11:A22,1)</f>
        <v>4798.173784366958</v>
      </c>
    </row>
    <row r="24" spans="1:6" x14ac:dyDescent="0.35">
      <c r="A24" s="25">
        <f t="shared" si="2"/>
        <v>45107</v>
      </c>
      <c r="B24" s="27"/>
      <c r="C24" s="8">
        <f t="shared" ref="C24:C26" si="3">_xlfn.FORECAST.LINEAR(A24,$B$11:$B$22,A12:A23)</f>
        <v>5110.8997523044964</v>
      </c>
      <c r="D24" s="21">
        <v>1.3300399524889319</v>
      </c>
      <c r="E24" s="8">
        <f t="shared" ref="E24:E26" si="4">C24*D24</f>
        <v>6797.7008637307663</v>
      </c>
      <c r="F24">
        <f>_xlfn.FORECAST.ETS(A24,$B$11:$B$22,A12:A23,1)</f>
        <v>4799.7203501145214</v>
      </c>
    </row>
    <row r="25" spans="1:6" x14ac:dyDescent="0.35">
      <c r="A25" s="25">
        <f t="shared" si="2"/>
        <v>45199</v>
      </c>
      <c r="B25" s="27"/>
      <c r="C25" s="8">
        <f t="shared" si="3"/>
        <v>5111.3579014285206</v>
      </c>
      <c r="D25" s="21">
        <v>1.1808864892825968</v>
      </c>
      <c r="E25" s="8">
        <f t="shared" si="4"/>
        <v>6035.933487684787</v>
      </c>
      <c r="F25">
        <f t="shared" ref="F25:F26" si="5">_xlfn.FORECAST.ETS(A25,$B$11:$B$22,A13:A24,1)</f>
        <v>4798.173784366958</v>
      </c>
    </row>
    <row r="26" spans="1:6" x14ac:dyDescent="0.35">
      <c r="A26" s="25">
        <f t="shared" si="2"/>
        <v>45291</v>
      </c>
      <c r="B26" s="27"/>
      <c r="C26" s="8">
        <f t="shared" si="3"/>
        <v>5104.0371676450741</v>
      </c>
      <c r="D26" s="21">
        <v>1</v>
      </c>
      <c r="E26" s="8">
        <f t="shared" si="4"/>
        <v>5104.0371676450741</v>
      </c>
      <c r="F26">
        <f t="shared" si="5"/>
        <v>4796.6102233913989</v>
      </c>
    </row>
    <row r="27" spans="1:6" x14ac:dyDescent="0.35">
      <c r="A27" s="25"/>
      <c r="B27" s="17"/>
      <c r="C27" s="11"/>
      <c r="D27" s="11"/>
      <c r="E27" s="8"/>
    </row>
    <row r="28" spans="1:6" x14ac:dyDescent="0.35">
      <c r="A28" s="25"/>
      <c r="B28" s="17"/>
      <c r="C28" s="23"/>
      <c r="D28" s="9"/>
    </row>
    <row r="29" spans="1:6" x14ac:dyDescent="0.35">
      <c r="A29" s="25"/>
      <c r="B29" s="72" t="s">
        <v>59</v>
      </c>
      <c r="C29" s="72"/>
      <c r="D29" s="72"/>
      <c r="E29" s="72"/>
    </row>
    <row r="30" spans="1:6" x14ac:dyDescent="0.35">
      <c r="A30" s="25"/>
      <c r="B30" s="17"/>
      <c r="C30" s="23"/>
      <c r="D30" s="28"/>
    </row>
    <row r="31" spans="1:6" x14ac:dyDescent="0.35">
      <c r="A31" s="25"/>
      <c r="C31" s="11"/>
    </row>
    <row r="32" spans="1:6" x14ac:dyDescent="0.35">
      <c r="A32" s="25"/>
      <c r="C32" s="11"/>
    </row>
    <row r="33" spans="1:3" x14ac:dyDescent="0.35">
      <c r="A33" s="25"/>
      <c r="C33" s="11"/>
    </row>
    <row r="34" spans="1:3" x14ac:dyDescent="0.35">
      <c r="A34" s="25"/>
      <c r="C34" s="11"/>
    </row>
    <row r="35" spans="1:3" x14ac:dyDescent="0.35">
      <c r="A35" s="25"/>
      <c r="C35" s="11"/>
    </row>
    <row r="36" spans="1:3" x14ac:dyDescent="0.35">
      <c r="A36" s="25"/>
      <c r="C36" s="11"/>
    </row>
    <row r="37" spans="1:3" x14ac:dyDescent="0.35">
      <c r="A37" s="25"/>
    </row>
    <row r="38" spans="1:3" x14ac:dyDescent="0.35">
      <c r="A38" s="25"/>
    </row>
    <row r="39" spans="1:3" x14ac:dyDescent="0.35">
      <c r="A39" s="25"/>
    </row>
    <row r="40" spans="1:3" x14ac:dyDescent="0.35">
      <c r="A40" s="25"/>
    </row>
    <row r="41" spans="1:3" x14ac:dyDescent="0.35">
      <c r="A41" s="25"/>
    </row>
    <row r="42" spans="1:3" x14ac:dyDescent="0.35">
      <c r="A42" s="25"/>
    </row>
    <row r="43" spans="1:3" x14ac:dyDescent="0.35">
      <c r="A43" s="25"/>
    </row>
    <row r="44" spans="1:3" x14ac:dyDescent="0.35">
      <c r="A44" s="25"/>
    </row>
    <row r="45" spans="1:3" x14ac:dyDescent="0.35">
      <c r="A45" s="25"/>
    </row>
    <row r="46" spans="1:3" x14ac:dyDescent="0.35">
      <c r="A46" s="25"/>
    </row>
    <row r="47" spans="1:3" x14ac:dyDescent="0.35">
      <c r="A47" s="25"/>
    </row>
    <row r="48" spans="1:3" x14ac:dyDescent="0.35">
      <c r="A48" s="25"/>
    </row>
    <row r="49" spans="1:1" x14ac:dyDescent="0.35">
      <c r="A49" s="25"/>
    </row>
    <row r="50" spans="1:1" x14ac:dyDescent="0.35">
      <c r="A50" s="25"/>
    </row>
    <row r="51" spans="1:1" x14ac:dyDescent="0.35">
      <c r="A51" s="25"/>
    </row>
    <row r="52" spans="1:1" x14ac:dyDescent="0.35">
      <c r="A52" s="25"/>
    </row>
    <row r="53" spans="1:1" x14ac:dyDescent="0.35">
      <c r="A53" s="25"/>
    </row>
    <row r="54" spans="1:1" x14ac:dyDescent="0.35">
      <c r="A54" s="25"/>
    </row>
    <row r="55" spans="1:1" x14ac:dyDescent="0.35">
      <c r="A55" s="25"/>
    </row>
    <row r="56" spans="1:1" x14ac:dyDescent="0.35">
      <c r="A56" s="25"/>
    </row>
  </sheetData>
  <mergeCells count="1">
    <mergeCell ref="B29:E29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D390-FE48-4E1D-849F-095DFFAB179B}">
  <dimension ref="A1:I56"/>
  <sheetViews>
    <sheetView zoomScaleNormal="100" workbookViewId="0">
      <selection activeCell="E39" sqref="E39"/>
    </sheetView>
  </sheetViews>
  <sheetFormatPr defaultRowHeight="14.5" x14ac:dyDescent="0.35"/>
  <cols>
    <col min="1" max="1" width="11.54296875" customWidth="1"/>
    <col min="2" max="2" width="10" bestFit="1" customWidth="1"/>
    <col min="3" max="3" width="11.7265625" customWidth="1"/>
    <col min="4" max="4" width="12.7265625" customWidth="1"/>
    <col min="5" max="5" width="15.54296875" customWidth="1"/>
  </cols>
  <sheetData>
    <row r="1" spans="1:9" x14ac:dyDescent="0.35">
      <c r="I1" s="4"/>
    </row>
    <row r="2" spans="1:9" x14ac:dyDescent="0.35">
      <c r="A2" s="5"/>
      <c r="B2" s="5" t="s">
        <v>11</v>
      </c>
      <c r="C2" s="5" t="s">
        <v>12</v>
      </c>
      <c r="D2" s="5" t="s">
        <v>13</v>
      </c>
      <c r="E2" s="5" t="s">
        <v>14</v>
      </c>
      <c r="I2" s="2"/>
    </row>
    <row r="3" spans="1:9" x14ac:dyDescent="0.35">
      <c r="A3" s="16">
        <v>2020</v>
      </c>
      <c r="B3" s="17">
        <v>520</v>
      </c>
      <c r="C3">
        <v>730</v>
      </c>
      <c r="D3">
        <v>820</v>
      </c>
      <c r="E3">
        <v>530</v>
      </c>
      <c r="I3" s="2"/>
    </row>
    <row r="4" spans="1:9" x14ac:dyDescent="0.35">
      <c r="A4" s="16">
        <v>2021</v>
      </c>
      <c r="B4" s="17">
        <v>590</v>
      </c>
      <c r="C4">
        <v>810</v>
      </c>
      <c r="D4">
        <v>900</v>
      </c>
      <c r="E4">
        <v>600</v>
      </c>
      <c r="I4" s="2"/>
    </row>
    <row r="5" spans="1:9" x14ac:dyDescent="0.35">
      <c r="A5" s="16">
        <v>2022</v>
      </c>
      <c r="B5" s="18">
        <v>650</v>
      </c>
      <c r="C5">
        <v>900</v>
      </c>
      <c r="D5">
        <v>1000</v>
      </c>
      <c r="E5">
        <v>650</v>
      </c>
      <c r="I5" s="2"/>
    </row>
    <row r="6" spans="1:9" x14ac:dyDescent="0.35">
      <c r="A6" t="s">
        <v>15</v>
      </c>
      <c r="B6" s="19">
        <f>AVERAGE(B3:B5)</f>
        <v>586.66666666666663</v>
      </c>
      <c r="C6" s="19">
        <f t="shared" ref="C6:E6" si="0">AVERAGE(C3:C5)</f>
        <v>813.33333333333337</v>
      </c>
      <c r="D6" s="19">
        <f t="shared" si="0"/>
        <v>906.66666666666663</v>
      </c>
      <c r="E6" s="19">
        <f t="shared" si="0"/>
        <v>593.33333333333337</v>
      </c>
      <c r="F6" s="9"/>
      <c r="I6" s="2"/>
    </row>
    <row r="7" spans="1:9" ht="29" x14ac:dyDescent="0.35">
      <c r="A7" s="20" t="s">
        <v>16</v>
      </c>
      <c r="B7" s="21">
        <f>B6/AVERAGE($B$3:$E$5)</f>
        <v>0.80919540229885056</v>
      </c>
      <c r="C7" s="21">
        <f t="shared" ref="C7:E7" si="1">C6/AVERAGE($B$3:$E$5)</f>
        <v>1.1218390804597702</v>
      </c>
      <c r="D7" s="21">
        <f t="shared" si="1"/>
        <v>1.2505747126436781</v>
      </c>
      <c r="E7" s="21">
        <f t="shared" si="1"/>
        <v>0.81839080459770119</v>
      </c>
      <c r="F7" s="22"/>
      <c r="I7" s="2"/>
    </row>
    <row r="8" spans="1:9" x14ac:dyDescent="0.35">
      <c r="A8" s="20"/>
      <c r="B8" s="23"/>
      <c r="C8" s="23"/>
      <c r="D8" s="23"/>
      <c r="E8" s="23"/>
      <c r="F8" s="22"/>
      <c r="I8" s="2"/>
    </row>
    <row r="9" spans="1:9" x14ac:dyDescent="0.35">
      <c r="A9" s="20"/>
      <c r="B9" s="23"/>
      <c r="C9" s="23"/>
      <c r="D9" s="23"/>
      <c r="E9" s="23"/>
      <c r="F9" s="22"/>
      <c r="I9" s="2"/>
    </row>
    <row r="10" spans="1:9" ht="29" x14ac:dyDescent="0.35">
      <c r="A10" s="16" t="s">
        <v>17</v>
      </c>
      <c r="B10" s="24" t="s">
        <v>18</v>
      </c>
      <c r="C10" s="24" t="s">
        <v>19</v>
      </c>
      <c r="D10" s="24" t="s">
        <v>16</v>
      </c>
      <c r="E10" s="24" t="s">
        <v>20</v>
      </c>
      <c r="F10" s="22"/>
      <c r="I10" s="2"/>
    </row>
    <row r="11" spans="1:9" x14ac:dyDescent="0.35">
      <c r="A11" s="25">
        <v>43921</v>
      </c>
      <c r="B11" cm="1">
        <f t="array" ref="B11:B14">TRANSPOSE(B3:E3)</f>
        <v>520</v>
      </c>
      <c r="C11" s="26"/>
      <c r="D11" s="20"/>
    </row>
    <row r="12" spans="1:9" x14ac:dyDescent="0.35">
      <c r="A12" s="25">
        <f>EDATE(A11,3)</f>
        <v>44012</v>
      </c>
      <c r="B12" s="27">
        <v>730</v>
      </c>
      <c r="C12" s="11"/>
      <c r="D12" s="9"/>
    </row>
    <row r="13" spans="1:9" x14ac:dyDescent="0.35">
      <c r="A13" s="25">
        <f t="shared" ref="A13:A26" si="2">EDATE(A12,3)</f>
        <v>44104</v>
      </c>
      <c r="B13" s="27">
        <v>820</v>
      </c>
      <c r="C13" s="11"/>
      <c r="D13" s="9"/>
    </row>
    <row r="14" spans="1:9" x14ac:dyDescent="0.35">
      <c r="A14" s="25">
        <f t="shared" si="2"/>
        <v>44195</v>
      </c>
      <c r="B14" s="27">
        <v>530</v>
      </c>
      <c r="C14" s="11"/>
      <c r="D14" s="9"/>
    </row>
    <row r="15" spans="1:9" x14ac:dyDescent="0.35">
      <c r="A15" s="25">
        <f t="shared" si="2"/>
        <v>44285</v>
      </c>
      <c r="B15" s="27" cm="1">
        <f t="array" ref="B15:B18">TRANSPOSE(B4:E4)</f>
        <v>590</v>
      </c>
      <c r="C15" s="11"/>
      <c r="D15" s="9"/>
    </row>
    <row r="16" spans="1:9" x14ac:dyDescent="0.35">
      <c r="A16" s="25">
        <f t="shared" si="2"/>
        <v>44377</v>
      </c>
      <c r="B16" s="27">
        <v>810</v>
      </c>
      <c r="C16" s="11"/>
      <c r="D16" s="9"/>
    </row>
    <row r="17" spans="1:5" x14ac:dyDescent="0.35">
      <c r="A17" s="25">
        <f t="shared" si="2"/>
        <v>44469</v>
      </c>
      <c r="B17" s="27">
        <v>900</v>
      </c>
      <c r="C17" s="11"/>
      <c r="D17" s="9"/>
    </row>
    <row r="18" spans="1:5" x14ac:dyDescent="0.35">
      <c r="A18" s="25">
        <f t="shared" si="2"/>
        <v>44560</v>
      </c>
      <c r="B18" s="27">
        <v>600</v>
      </c>
      <c r="C18" s="11"/>
      <c r="D18" s="9"/>
    </row>
    <row r="19" spans="1:5" x14ac:dyDescent="0.35">
      <c r="A19" s="25">
        <f t="shared" si="2"/>
        <v>44650</v>
      </c>
      <c r="B19" s="27" cm="1">
        <f t="array" ref="B19:B22">TRANSPOSE(B5:E5)</f>
        <v>650</v>
      </c>
      <c r="C19" s="11"/>
      <c r="D19" s="9"/>
    </row>
    <row r="20" spans="1:5" x14ac:dyDescent="0.35">
      <c r="A20" s="25">
        <f t="shared" si="2"/>
        <v>44742</v>
      </c>
      <c r="B20" s="27">
        <v>900</v>
      </c>
      <c r="C20" s="11"/>
      <c r="D20" s="9"/>
    </row>
    <row r="21" spans="1:5" x14ac:dyDescent="0.35">
      <c r="A21" s="25">
        <f t="shared" si="2"/>
        <v>44834</v>
      </c>
      <c r="B21" s="27">
        <v>1000</v>
      </c>
      <c r="C21" s="11"/>
      <c r="D21" s="9"/>
    </row>
    <row r="22" spans="1:5" x14ac:dyDescent="0.35">
      <c r="A22" s="25">
        <f t="shared" si="2"/>
        <v>44925</v>
      </c>
      <c r="B22" s="27">
        <v>650</v>
      </c>
      <c r="C22" s="8">
        <f>B22</f>
        <v>650</v>
      </c>
      <c r="D22" s="9"/>
      <c r="E22" s="8">
        <f>B22</f>
        <v>650</v>
      </c>
    </row>
    <row r="23" spans="1:5" x14ac:dyDescent="0.35">
      <c r="A23" s="25">
        <f t="shared" si="2"/>
        <v>45015</v>
      </c>
      <c r="B23" s="27"/>
      <c r="C23" s="8">
        <f>FORECAST(A23,$B$11:$B$22,$A$11:$A$22)</f>
        <v>841.76466060548228</v>
      </c>
      <c r="D23" s="11" cm="1">
        <f t="array" ref="D23:D26">TRANSPOSE(B7:E7)</f>
        <v>0.80919540229885056</v>
      </c>
      <c r="E23" s="8">
        <f>D23*C23</f>
        <v>681.15209317960864</v>
      </c>
    </row>
    <row r="24" spans="1:5" x14ac:dyDescent="0.35">
      <c r="A24" s="25">
        <f t="shared" si="2"/>
        <v>45107</v>
      </c>
      <c r="B24" s="17"/>
      <c r="C24" s="8">
        <f t="shared" ref="C24:C26" si="3">FORECAST(A24,$B$11:$B$22,$A$11:$A$22)</f>
        <v>859.905412830145</v>
      </c>
      <c r="D24" s="11">
        <v>1.1218390804597702</v>
      </c>
      <c r="E24" s="8">
        <f t="shared" ref="E24:E26" si="4">D24*C24</f>
        <v>964.67549761174894</v>
      </c>
    </row>
    <row r="25" spans="1:5" x14ac:dyDescent="0.35">
      <c r="A25" s="25">
        <f t="shared" si="2"/>
        <v>45199</v>
      </c>
      <c r="B25" s="17"/>
      <c r="C25" s="8">
        <f t="shared" si="3"/>
        <v>878.04616505480772</v>
      </c>
      <c r="D25" s="11">
        <v>1.2505747126436781</v>
      </c>
      <c r="E25" s="8">
        <f t="shared" si="4"/>
        <v>1098.0623305512997</v>
      </c>
    </row>
    <row r="26" spans="1:5" x14ac:dyDescent="0.35">
      <c r="A26" s="25">
        <f t="shared" si="2"/>
        <v>45290</v>
      </c>
      <c r="B26" s="17"/>
      <c r="C26" s="8">
        <f t="shared" si="3"/>
        <v>895.98973519007086</v>
      </c>
      <c r="D26" s="11">
        <v>0.81839080459770119</v>
      </c>
      <c r="E26" s="8">
        <f t="shared" si="4"/>
        <v>733.26976029348327</v>
      </c>
    </row>
    <row r="27" spans="1:5" x14ac:dyDescent="0.35">
      <c r="A27" s="25"/>
      <c r="B27" s="17"/>
      <c r="C27" s="11"/>
      <c r="D27" s="9"/>
      <c r="E27" s="8"/>
    </row>
    <row r="28" spans="1:5" x14ac:dyDescent="0.35">
      <c r="A28" s="25"/>
      <c r="B28" s="17"/>
      <c r="C28" s="23"/>
      <c r="D28" s="9"/>
    </row>
    <row r="29" spans="1:5" x14ac:dyDescent="0.35">
      <c r="A29" s="25"/>
      <c r="B29" s="17"/>
      <c r="C29" s="23"/>
      <c r="D29" s="28"/>
    </row>
    <row r="30" spans="1:5" x14ac:dyDescent="0.35">
      <c r="A30" s="25"/>
      <c r="B30" s="17"/>
      <c r="C30" s="23"/>
      <c r="D30" s="28"/>
    </row>
    <row r="31" spans="1:5" x14ac:dyDescent="0.35">
      <c r="A31" s="25"/>
      <c r="C31" s="11"/>
    </row>
    <row r="32" spans="1:5" x14ac:dyDescent="0.35">
      <c r="A32" s="25"/>
      <c r="C32" s="11"/>
    </row>
    <row r="33" spans="1:3" x14ac:dyDescent="0.35">
      <c r="A33" s="25"/>
      <c r="C33" s="11"/>
    </row>
    <row r="34" spans="1:3" x14ac:dyDescent="0.35">
      <c r="A34" s="25"/>
      <c r="C34" s="11"/>
    </row>
    <row r="35" spans="1:3" x14ac:dyDescent="0.35">
      <c r="A35" s="25"/>
      <c r="C35" s="11"/>
    </row>
    <row r="36" spans="1:3" x14ac:dyDescent="0.35">
      <c r="A36" s="25"/>
      <c r="C36" s="11"/>
    </row>
    <row r="37" spans="1:3" x14ac:dyDescent="0.35">
      <c r="A37" s="25"/>
    </row>
    <row r="38" spans="1:3" x14ac:dyDescent="0.35">
      <c r="A38" s="25"/>
    </row>
    <row r="39" spans="1:3" x14ac:dyDescent="0.35">
      <c r="A39" s="25"/>
    </row>
    <row r="40" spans="1:3" x14ac:dyDescent="0.35">
      <c r="A40" s="25"/>
    </row>
    <row r="41" spans="1:3" x14ac:dyDescent="0.35">
      <c r="A41" s="25"/>
    </row>
    <row r="42" spans="1:3" x14ac:dyDescent="0.35">
      <c r="A42" s="25"/>
    </row>
    <row r="43" spans="1:3" x14ac:dyDescent="0.35">
      <c r="A43" s="25"/>
    </row>
    <row r="44" spans="1:3" x14ac:dyDescent="0.35">
      <c r="A44" s="25"/>
    </row>
    <row r="45" spans="1:3" x14ac:dyDescent="0.35">
      <c r="A45" s="25"/>
    </row>
    <row r="46" spans="1:3" x14ac:dyDescent="0.35">
      <c r="A46" s="25"/>
    </row>
    <row r="47" spans="1:3" x14ac:dyDescent="0.35">
      <c r="A47" s="25"/>
    </row>
    <row r="48" spans="1:3" x14ac:dyDescent="0.35">
      <c r="A48" s="25"/>
    </row>
    <row r="49" spans="1:1" x14ac:dyDescent="0.35">
      <c r="A49" s="25"/>
    </row>
    <row r="50" spans="1:1" x14ac:dyDescent="0.35">
      <c r="A50" s="25"/>
    </row>
    <row r="51" spans="1:1" x14ac:dyDescent="0.35">
      <c r="A51" s="25"/>
    </row>
    <row r="52" spans="1:1" x14ac:dyDescent="0.35">
      <c r="A52" s="25"/>
    </row>
    <row r="53" spans="1:1" x14ac:dyDescent="0.35">
      <c r="A53" s="25"/>
    </row>
    <row r="54" spans="1:1" x14ac:dyDescent="0.35">
      <c r="A54" s="25"/>
    </row>
    <row r="55" spans="1:1" x14ac:dyDescent="0.35">
      <c r="A55" s="25"/>
    </row>
    <row r="56" spans="1:1" x14ac:dyDescent="0.35">
      <c r="A56" s="25"/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AA7F-3349-4BEB-8818-01F530272DD1}">
  <dimension ref="A1:E11"/>
  <sheetViews>
    <sheetView workbookViewId="0">
      <selection activeCell="A4" sqref="A4"/>
    </sheetView>
  </sheetViews>
  <sheetFormatPr defaultRowHeight="14.5" x14ac:dyDescent="0.35"/>
  <cols>
    <col min="3" max="3" width="17.453125" customWidth="1"/>
    <col min="4" max="4" width="32.1796875" customWidth="1"/>
    <col min="5" max="5" width="32.2695312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7">
        <v>44562</v>
      </c>
      <c r="B2" s="9">
        <v>650</v>
      </c>
    </row>
    <row r="3" spans="1:5" x14ac:dyDescent="0.35">
      <c r="A3" s="7">
        <v>44593</v>
      </c>
      <c r="B3" s="9">
        <v>660</v>
      </c>
    </row>
    <row r="4" spans="1:5" x14ac:dyDescent="0.35">
      <c r="A4" s="7">
        <v>44621</v>
      </c>
      <c r="B4" s="9">
        <v>680</v>
      </c>
    </row>
    <row r="5" spans="1:5" x14ac:dyDescent="0.35">
      <c r="A5" s="7">
        <v>44652</v>
      </c>
      <c r="B5" s="9">
        <v>670</v>
      </c>
    </row>
    <row r="6" spans="1:5" x14ac:dyDescent="0.35">
      <c r="A6" s="7">
        <v>44682</v>
      </c>
      <c r="B6" s="9">
        <v>700</v>
      </c>
    </row>
    <row r="7" spans="1:5" x14ac:dyDescent="0.35">
      <c r="A7" s="7">
        <v>44713</v>
      </c>
      <c r="B7" s="9">
        <v>690</v>
      </c>
      <c r="C7" s="9">
        <v>690</v>
      </c>
      <c r="D7" s="9">
        <v>690</v>
      </c>
      <c r="E7" s="9">
        <v>690</v>
      </c>
    </row>
    <row r="8" spans="1:5" x14ac:dyDescent="0.35">
      <c r="A8" s="7">
        <v>44743</v>
      </c>
      <c r="C8" s="9">
        <f>_xlfn.FORECAST.ETS(A8,$B$2:$B$7,$A$2:$A$7,1,1)</f>
        <v>710.27113612785888</v>
      </c>
      <c r="D8" s="9">
        <f>C8-_xlfn.FORECAST.ETS.CONFINT(A8,$B$2:$B$7,$A$2:$A$7,0.95,1,1)</f>
        <v>696.60773954677916</v>
      </c>
      <c r="E8" s="9">
        <f>C8+_xlfn.FORECAST.ETS.CONFINT(A8,$B$2:$B$7,$A$2:$A$7,0.95,1,1)</f>
        <v>723.9345327089386</v>
      </c>
    </row>
    <row r="9" spans="1:5" x14ac:dyDescent="0.35">
      <c r="A9" s="7">
        <v>44774</v>
      </c>
      <c r="C9" s="9">
        <f>_xlfn.FORECAST.ETS(A9,$B$2:$B$7,$A$2:$A$7,1,1)</f>
        <v>712.05445721505475</v>
      </c>
      <c r="D9" s="9">
        <f>C9-_xlfn.FORECAST.ETS.CONFINT(A9,$B$2:$B$7,$A$2:$A$7,0.95,1,1)</f>
        <v>697.96389772740986</v>
      </c>
      <c r="E9" s="9">
        <f>C9+_xlfn.FORECAST.ETS.CONFINT(A9,$B$2:$B$7,$A$2:$A$7,0.95,1,1)</f>
        <v>726.14501670269965</v>
      </c>
    </row>
    <row r="10" spans="1:5" x14ac:dyDescent="0.35">
      <c r="A10" s="7">
        <v>44805</v>
      </c>
      <c r="C10" s="9">
        <f>_xlfn.FORECAST.ETS(A10,$B$2:$B$7,$A$2:$A$7,1,1)</f>
        <v>728.87809609135195</v>
      </c>
      <c r="D10" s="9">
        <f>C10-_xlfn.FORECAST.ETS.CONFINT(A10,$B$2:$B$7,$A$2:$A$7,0.95,1,1)</f>
        <v>714.36643678289033</v>
      </c>
      <c r="E10" s="9">
        <f>C10+_xlfn.FORECAST.ETS.CONFINT(A10,$B$2:$B$7,$A$2:$A$7,0.95,1,1)</f>
        <v>743.38975539981357</v>
      </c>
    </row>
    <row r="11" spans="1:5" x14ac:dyDescent="0.35">
      <c r="A11" s="7">
        <v>44835</v>
      </c>
      <c r="C11" s="9">
        <f>_xlfn.FORECAST.ETS(A11,$B$2:$B$7,$A$2:$A$7,1,1)</f>
        <v>730.66141717854794</v>
      </c>
      <c r="D11" s="9">
        <f>C11-_xlfn.FORECAST.ETS.CONFINT(A11,$B$2:$B$7,$A$2:$A$7,0.95,1,1)</f>
        <v>715.74053767716248</v>
      </c>
      <c r="E11" s="9">
        <f>C11+_xlfn.FORECAST.ETS.CONFINT(A11,$B$2:$B$7,$A$2:$A$7,0.95,1,1)</f>
        <v>745.58229667993339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B878-9407-4821-A70A-225CD34AD128}">
  <dimension ref="A1:H646"/>
  <sheetViews>
    <sheetView zoomScale="49" workbookViewId="0">
      <selection activeCell="N7" sqref="N7"/>
    </sheetView>
  </sheetViews>
  <sheetFormatPr defaultRowHeight="14.5" x14ac:dyDescent="0.35"/>
  <cols>
    <col min="1" max="1" width="11.1796875" bestFit="1" customWidth="1"/>
    <col min="2" max="2" width="15.54296875" customWidth="1"/>
    <col min="3" max="3" width="23.90625" customWidth="1"/>
    <col min="4" max="4" width="37.6328125" customWidth="1"/>
    <col min="5" max="5" width="37.7265625" customWidth="1"/>
    <col min="7" max="7" width="9.453125" customWidth="1"/>
    <col min="8" max="8" width="18.453125" customWidth="1"/>
  </cols>
  <sheetData>
    <row r="1" spans="1:8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G1" t="s">
        <v>50</v>
      </c>
      <c r="H1" t="s">
        <v>51</v>
      </c>
    </row>
    <row r="2" spans="1:8" x14ac:dyDescent="0.35">
      <c r="A2" s="15">
        <v>44197</v>
      </c>
      <c r="B2" s="9">
        <v>452662</v>
      </c>
      <c r="G2" t="s">
        <v>52</v>
      </c>
      <c r="H2" s="54">
        <f>_xlfn.FORECAST.ETS.STAT($B$2:$B$517,$A$2:$A$517,1,1,1)</f>
        <v>0.126</v>
      </c>
    </row>
    <row r="3" spans="1:8" x14ac:dyDescent="0.35">
      <c r="A3" s="15">
        <v>44198</v>
      </c>
      <c r="B3" s="9">
        <v>146183</v>
      </c>
      <c r="G3" t="s">
        <v>53</v>
      </c>
      <c r="H3" s="54">
        <f>_xlfn.FORECAST.ETS.STAT($B$2:$B$517,$A$2:$A$517,2,1,1)</f>
        <v>1E-3</v>
      </c>
    </row>
    <row r="4" spans="1:8" x14ac:dyDescent="0.35">
      <c r="A4" s="15">
        <v>44199</v>
      </c>
      <c r="B4" s="9">
        <v>356901</v>
      </c>
      <c r="G4" t="s">
        <v>54</v>
      </c>
      <c r="H4" s="54">
        <f>_xlfn.FORECAST.ETS.STAT($B$2:$B$517,$A$2:$A$517,3,1,1)</f>
        <v>1E-3</v>
      </c>
    </row>
    <row r="5" spans="1:8" x14ac:dyDescent="0.35">
      <c r="A5" s="15">
        <v>44200</v>
      </c>
      <c r="B5" s="9">
        <v>82679</v>
      </c>
      <c r="G5" t="s">
        <v>55</v>
      </c>
      <c r="H5" s="54">
        <f>_xlfn.FORECAST.ETS.STAT($B$2:$B$517,$A$2:$A$517,4,1,1)</f>
        <v>0.56280133731921489</v>
      </c>
    </row>
    <row r="6" spans="1:8" x14ac:dyDescent="0.35">
      <c r="A6" s="15">
        <v>44201</v>
      </c>
      <c r="B6" s="9">
        <v>30531</v>
      </c>
      <c r="G6" t="s">
        <v>56</v>
      </c>
      <c r="H6" s="54">
        <f>_xlfn.FORECAST.ETS.STAT($B$2:$B$517,$A$2:$A$517,5,1,1)</f>
        <v>0.19316260124017301</v>
      </c>
    </row>
    <row r="7" spans="1:8" x14ac:dyDescent="0.35">
      <c r="A7" s="15">
        <v>44202</v>
      </c>
      <c r="B7" s="9">
        <v>430238</v>
      </c>
      <c r="G7" t="s">
        <v>57</v>
      </c>
      <c r="H7" s="54">
        <f>_xlfn.FORECAST.ETS.STAT($B$2:$B$517,$A$2:$A$517,6,1,1)</f>
        <v>97345.272907305247</v>
      </c>
    </row>
    <row r="8" spans="1:8" x14ac:dyDescent="0.35">
      <c r="A8" s="15">
        <v>44203</v>
      </c>
      <c r="B8" s="9">
        <v>50350</v>
      </c>
      <c r="G8" t="s">
        <v>58</v>
      </c>
      <c r="H8" s="54">
        <f>_xlfn.FORECAST.ETS.STAT($B$2:$B$517,$A$2:$A$517,7,1,1)</f>
        <v>131709.5666759859</v>
      </c>
    </row>
    <row r="9" spans="1:8" x14ac:dyDescent="0.35">
      <c r="A9" s="15">
        <v>44204</v>
      </c>
      <c r="B9" s="9">
        <v>143969</v>
      </c>
    </row>
    <row r="10" spans="1:8" x14ac:dyDescent="0.35">
      <c r="A10" s="15">
        <v>44205</v>
      </c>
      <c r="B10" s="9">
        <v>270853</v>
      </c>
    </row>
    <row r="11" spans="1:8" x14ac:dyDescent="0.35">
      <c r="A11" s="15">
        <v>44206</v>
      </c>
      <c r="B11" s="9">
        <v>375896</v>
      </c>
    </row>
    <row r="12" spans="1:8" x14ac:dyDescent="0.35">
      <c r="A12" s="15">
        <v>44207</v>
      </c>
      <c r="B12" s="9">
        <v>320784</v>
      </c>
    </row>
    <row r="13" spans="1:8" x14ac:dyDescent="0.35">
      <c r="A13" s="15">
        <v>44208</v>
      </c>
      <c r="B13" s="9">
        <v>230822</v>
      </c>
    </row>
    <row r="14" spans="1:8" x14ac:dyDescent="0.35">
      <c r="A14" s="15">
        <v>44209</v>
      </c>
      <c r="B14" s="9">
        <v>304526</v>
      </c>
    </row>
    <row r="15" spans="1:8" x14ac:dyDescent="0.35">
      <c r="A15" s="15">
        <v>44210</v>
      </c>
      <c r="B15" s="9">
        <v>14827</v>
      </c>
    </row>
    <row r="16" spans="1:8" x14ac:dyDescent="0.35">
      <c r="A16" s="15">
        <v>44211</v>
      </c>
      <c r="B16" s="9">
        <v>478579</v>
      </c>
    </row>
    <row r="17" spans="1:2" x14ac:dyDescent="0.35">
      <c r="A17" s="15">
        <v>44212</v>
      </c>
      <c r="B17" s="9">
        <v>464542</v>
      </c>
    </row>
    <row r="18" spans="1:2" x14ac:dyDescent="0.35">
      <c r="A18" s="15">
        <v>44213</v>
      </c>
      <c r="B18" s="9">
        <v>472728</v>
      </c>
    </row>
    <row r="19" spans="1:2" x14ac:dyDescent="0.35">
      <c r="A19" s="15">
        <v>44214</v>
      </c>
      <c r="B19" s="9">
        <v>336818</v>
      </c>
    </row>
    <row r="20" spans="1:2" x14ac:dyDescent="0.35">
      <c r="A20" s="15">
        <v>44215</v>
      </c>
      <c r="B20" s="9">
        <v>214185</v>
      </c>
    </row>
    <row r="21" spans="1:2" x14ac:dyDescent="0.35">
      <c r="A21" s="15">
        <v>44216</v>
      </c>
      <c r="B21" s="9">
        <v>256362</v>
      </c>
    </row>
    <row r="22" spans="1:2" x14ac:dyDescent="0.35">
      <c r="A22" s="15">
        <v>44217</v>
      </c>
      <c r="B22" s="9">
        <v>503378</v>
      </c>
    </row>
    <row r="23" spans="1:2" x14ac:dyDescent="0.35">
      <c r="A23" s="15">
        <v>44218</v>
      </c>
      <c r="B23" s="9">
        <v>44721</v>
      </c>
    </row>
    <row r="24" spans="1:2" x14ac:dyDescent="0.35">
      <c r="A24" s="15">
        <v>44219</v>
      </c>
      <c r="B24" s="9">
        <v>507381</v>
      </c>
    </row>
    <row r="25" spans="1:2" x14ac:dyDescent="0.35">
      <c r="A25" s="15">
        <v>44220</v>
      </c>
      <c r="B25" s="9">
        <v>73997</v>
      </c>
    </row>
    <row r="26" spans="1:2" x14ac:dyDescent="0.35">
      <c r="A26" s="15">
        <v>44221</v>
      </c>
      <c r="B26" s="9">
        <v>288151</v>
      </c>
    </row>
    <row r="27" spans="1:2" x14ac:dyDescent="0.35">
      <c r="A27" s="15">
        <v>44222</v>
      </c>
      <c r="B27" s="9">
        <v>248436</v>
      </c>
    </row>
    <row r="28" spans="1:2" x14ac:dyDescent="0.35">
      <c r="A28" s="15">
        <v>44223</v>
      </c>
      <c r="B28" s="9">
        <v>175098</v>
      </c>
    </row>
    <row r="29" spans="1:2" x14ac:dyDescent="0.35">
      <c r="A29" s="15">
        <v>44224</v>
      </c>
      <c r="B29" s="9">
        <v>109217</v>
      </c>
    </row>
    <row r="30" spans="1:2" x14ac:dyDescent="0.35">
      <c r="A30" s="15">
        <v>44225</v>
      </c>
      <c r="B30" s="9">
        <v>45708</v>
      </c>
    </row>
    <row r="31" spans="1:2" x14ac:dyDescent="0.35">
      <c r="A31" s="15">
        <v>44226</v>
      </c>
      <c r="B31" s="9">
        <v>20845</v>
      </c>
    </row>
    <row r="32" spans="1:2" x14ac:dyDescent="0.35">
      <c r="A32" s="15">
        <v>44227</v>
      </c>
      <c r="B32" s="9">
        <v>50115</v>
      </c>
    </row>
    <row r="33" spans="1:2" x14ac:dyDescent="0.35">
      <c r="A33" s="15">
        <v>44228</v>
      </c>
      <c r="B33" s="9">
        <v>406778</v>
      </c>
    </row>
    <row r="34" spans="1:2" x14ac:dyDescent="0.35">
      <c r="A34" s="15">
        <v>44229</v>
      </c>
      <c r="B34" s="9">
        <v>204208</v>
      </c>
    </row>
    <row r="35" spans="1:2" x14ac:dyDescent="0.35">
      <c r="A35" s="15">
        <v>44230</v>
      </c>
      <c r="B35" s="9">
        <v>143660</v>
      </c>
    </row>
    <row r="36" spans="1:2" x14ac:dyDescent="0.35">
      <c r="A36" s="15">
        <v>44231</v>
      </c>
      <c r="B36" s="9">
        <v>154109</v>
      </c>
    </row>
    <row r="37" spans="1:2" x14ac:dyDescent="0.35">
      <c r="A37" s="15">
        <v>44232</v>
      </c>
      <c r="B37" s="9">
        <v>420795</v>
      </c>
    </row>
    <row r="38" spans="1:2" x14ac:dyDescent="0.35">
      <c r="A38" s="15">
        <v>44233</v>
      </c>
      <c r="B38" s="9">
        <v>201968</v>
      </c>
    </row>
    <row r="39" spans="1:2" x14ac:dyDescent="0.35">
      <c r="A39" s="15">
        <v>44234</v>
      </c>
      <c r="B39" s="9">
        <v>396322</v>
      </c>
    </row>
    <row r="40" spans="1:2" x14ac:dyDescent="0.35">
      <c r="A40" s="15">
        <v>44235</v>
      </c>
      <c r="B40" s="9">
        <v>205267</v>
      </c>
    </row>
    <row r="41" spans="1:2" x14ac:dyDescent="0.35">
      <c r="A41" s="15">
        <v>44236</v>
      </c>
      <c r="B41" s="9">
        <v>315914</v>
      </c>
    </row>
    <row r="42" spans="1:2" x14ac:dyDescent="0.35">
      <c r="A42" s="15">
        <v>44237</v>
      </c>
      <c r="B42" s="9">
        <v>331093</v>
      </c>
    </row>
    <row r="43" spans="1:2" x14ac:dyDescent="0.35">
      <c r="A43" s="15">
        <v>44238</v>
      </c>
      <c r="B43" s="9">
        <v>400445</v>
      </c>
    </row>
    <row r="44" spans="1:2" x14ac:dyDescent="0.35">
      <c r="A44" s="15">
        <v>44239</v>
      </c>
      <c r="B44" s="9">
        <v>405823</v>
      </c>
    </row>
    <row r="45" spans="1:2" x14ac:dyDescent="0.35">
      <c r="A45" s="15">
        <v>44240</v>
      </c>
      <c r="B45" s="9">
        <v>292417</v>
      </c>
    </row>
    <row r="46" spans="1:2" x14ac:dyDescent="0.35">
      <c r="A46" s="15">
        <v>44241</v>
      </c>
      <c r="B46" s="9">
        <v>316209</v>
      </c>
    </row>
    <row r="47" spans="1:2" x14ac:dyDescent="0.35">
      <c r="A47" s="15">
        <v>44242</v>
      </c>
      <c r="B47" s="9">
        <v>111215</v>
      </c>
    </row>
    <row r="48" spans="1:2" x14ac:dyDescent="0.35">
      <c r="A48" s="15">
        <v>44243</v>
      </c>
      <c r="B48" s="9">
        <v>320661</v>
      </c>
    </row>
    <row r="49" spans="1:2" x14ac:dyDescent="0.35">
      <c r="A49" s="15">
        <v>44244</v>
      </c>
      <c r="B49" s="9">
        <v>94467</v>
      </c>
    </row>
    <row r="50" spans="1:2" x14ac:dyDescent="0.35">
      <c r="A50" s="15">
        <v>44245</v>
      </c>
      <c r="B50" s="9">
        <v>137913</v>
      </c>
    </row>
    <row r="51" spans="1:2" x14ac:dyDescent="0.35">
      <c r="A51" s="15">
        <v>44246</v>
      </c>
      <c r="B51" s="9">
        <v>141391</v>
      </c>
    </row>
    <row r="52" spans="1:2" x14ac:dyDescent="0.35">
      <c r="A52" s="15">
        <v>44247</v>
      </c>
      <c r="B52" s="9">
        <v>183644</v>
      </c>
    </row>
    <row r="53" spans="1:2" x14ac:dyDescent="0.35">
      <c r="A53" s="15">
        <v>44248</v>
      </c>
      <c r="B53" s="9">
        <v>113605</v>
      </c>
    </row>
    <row r="54" spans="1:2" x14ac:dyDescent="0.35">
      <c r="A54" s="15">
        <v>44249</v>
      </c>
      <c r="B54" s="9">
        <v>250503</v>
      </c>
    </row>
    <row r="55" spans="1:2" x14ac:dyDescent="0.35">
      <c r="A55" s="15">
        <v>44250</v>
      </c>
      <c r="B55" s="9">
        <v>156428</v>
      </c>
    </row>
    <row r="56" spans="1:2" x14ac:dyDescent="0.35">
      <c r="A56" s="15">
        <v>44251</v>
      </c>
      <c r="B56" s="9">
        <v>295762</v>
      </c>
    </row>
    <row r="57" spans="1:2" x14ac:dyDescent="0.35">
      <c r="A57" s="15">
        <v>44252</v>
      </c>
      <c r="B57" s="9">
        <v>346171</v>
      </c>
    </row>
    <row r="58" spans="1:2" x14ac:dyDescent="0.35">
      <c r="A58" s="15">
        <v>44253</v>
      </c>
      <c r="B58" s="9">
        <v>484134</v>
      </c>
    </row>
    <row r="59" spans="1:2" x14ac:dyDescent="0.35">
      <c r="A59" s="15">
        <v>44254</v>
      </c>
      <c r="B59" s="9">
        <v>477036</v>
      </c>
    </row>
    <row r="60" spans="1:2" x14ac:dyDescent="0.35">
      <c r="A60" s="15">
        <v>44255</v>
      </c>
      <c r="B60" s="9">
        <v>432378</v>
      </c>
    </row>
    <row r="61" spans="1:2" x14ac:dyDescent="0.35">
      <c r="A61" s="15">
        <v>44256</v>
      </c>
      <c r="B61" s="9">
        <v>224476</v>
      </c>
    </row>
    <row r="62" spans="1:2" x14ac:dyDescent="0.35">
      <c r="A62" s="15">
        <v>44257</v>
      </c>
      <c r="B62" s="9">
        <v>266969</v>
      </c>
    </row>
    <row r="63" spans="1:2" x14ac:dyDescent="0.35">
      <c r="A63" s="15">
        <v>44258</v>
      </c>
      <c r="B63" s="9">
        <v>500515</v>
      </c>
    </row>
    <row r="64" spans="1:2" x14ac:dyDescent="0.35">
      <c r="A64" s="15">
        <v>44259</v>
      </c>
      <c r="B64" s="9">
        <v>501970</v>
      </c>
    </row>
    <row r="65" spans="1:2" x14ac:dyDescent="0.35">
      <c r="A65" s="15">
        <v>44260</v>
      </c>
      <c r="B65" s="9">
        <v>158839</v>
      </c>
    </row>
    <row r="66" spans="1:2" x14ac:dyDescent="0.35">
      <c r="A66" s="15">
        <v>44261</v>
      </c>
      <c r="B66" s="9">
        <v>397992</v>
      </c>
    </row>
    <row r="67" spans="1:2" x14ac:dyDescent="0.35">
      <c r="A67" s="15">
        <v>44262</v>
      </c>
      <c r="B67" s="9">
        <v>130315</v>
      </c>
    </row>
    <row r="68" spans="1:2" x14ac:dyDescent="0.35">
      <c r="A68" s="15">
        <v>44263</v>
      </c>
      <c r="B68" s="9">
        <v>270925</v>
      </c>
    </row>
    <row r="69" spans="1:2" x14ac:dyDescent="0.35">
      <c r="A69" s="15">
        <v>44264</v>
      </c>
      <c r="B69" s="9">
        <v>104633</v>
      </c>
    </row>
    <row r="70" spans="1:2" x14ac:dyDescent="0.35">
      <c r="A70" s="15">
        <v>44265</v>
      </c>
      <c r="B70" s="9">
        <v>510405</v>
      </c>
    </row>
    <row r="71" spans="1:2" x14ac:dyDescent="0.35">
      <c r="A71" s="15">
        <v>44266</v>
      </c>
      <c r="B71" s="9">
        <v>66087</v>
      </c>
    </row>
    <row r="72" spans="1:2" x14ac:dyDescent="0.35">
      <c r="A72" s="15">
        <v>44267</v>
      </c>
      <c r="B72" s="9">
        <v>311433</v>
      </c>
    </row>
    <row r="73" spans="1:2" x14ac:dyDescent="0.35">
      <c r="A73" s="15">
        <v>44268</v>
      </c>
      <c r="B73" s="9">
        <v>396623</v>
      </c>
    </row>
    <row r="74" spans="1:2" x14ac:dyDescent="0.35">
      <c r="A74" s="15">
        <v>44269</v>
      </c>
      <c r="B74" s="9">
        <v>236424</v>
      </c>
    </row>
    <row r="75" spans="1:2" x14ac:dyDescent="0.35">
      <c r="A75" s="15">
        <v>44270</v>
      </c>
      <c r="B75" s="9">
        <v>115480</v>
      </c>
    </row>
    <row r="76" spans="1:2" x14ac:dyDescent="0.35">
      <c r="A76" s="15">
        <v>44271</v>
      </c>
      <c r="B76" s="9">
        <v>51031</v>
      </c>
    </row>
    <row r="77" spans="1:2" x14ac:dyDescent="0.35">
      <c r="A77" s="15">
        <v>44272</v>
      </c>
      <c r="B77" s="9">
        <v>361060</v>
      </c>
    </row>
    <row r="78" spans="1:2" x14ac:dyDescent="0.35">
      <c r="A78" s="15">
        <v>44273</v>
      </c>
      <c r="B78" s="9">
        <v>68891</v>
      </c>
    </row>
    <row r="79" spans="1:2" x14ac:dyDescent="0.35">
      <c r="A79" s="15">
        <v>44274</v>
      </c>
      <c r="B79" s="9">
        <v>260578</v>
      </c>
    </row>
    <row r="80" spans="1:2" x14ac:dyDescent="0.35">
      <c r="A80" s="15">
        <v>44275</v>
      </c>
      <c r="B80" s="9">
        <v>175104</v>
      </c>
    </row>
    <row r="81" spans="1:2" x14ac:dyDescent="0.35">
      <c r="A81" s="15">
        <v>44276</v>
      </c>
      <c r="B81" s="9">
        <v>277160</v>
      </c>
    </row>
    <row r="82" spans="1:2" x14ac:dyDescent="0.35">
      <c r="A82" s="15">
        <v>44277</v>
      </c>
      <c r="B82" s="9">
        <v>540886</v>
      </c>
    </row>
    <row r="83" spans="1:2" x14ac:dyDescent="0.35">
      <c r="A83" s="15">
        <v>44278</v>
      </c>
      <c r="B83" s="9">
        <v>459008</v>
      </c>
    </row>
    <row r="84" spans="1:2" x14ac:dyDescent="0.35">
      <c r="A84" s="15">
        <v>44279</v>
      </c>
      <c r="B84" s="9">
        <v>73115</v>
      </c>
    </row>
    <row r="85" spans="1:2" x14ac:dyDescent="0.35">
      <c r="A85" s="15">
        <v>44280</v>
      </c>
      <c r="B85" s="9">
        <v>76168</v>
      </c>
    </row>
    <row r="86" spans="1:2" x14ac:dyDescent="0.35">
      <c r="A86" s="15">
        <v>44281</v>
      </c>
      <c r="B86" s="9">
        <v>5552</v>
      </c>
    </row>
    <row r="87" spans="1:2" x14ac:dyDescent="0.35">
      <c r="A87" s="15">
        <v>44282</v>
      </c>
      <c r="B87" s="9">
        <v>155087</v>
      </c>
    </row>
    <row r="88" spans="1:2" x14ac:dyDescent="0.35">
      <c r="A88" s="15">
        <v>44283</v>
      </c>
      <c r="B88" s="9">
        <v>208892</v>
      </c>
    </row>
    <row r="89" spans="1:2" x14ac:dyDescent="0.35">
      <c r="A89" s="15">
        <v>44284</v>
      </c>
      <c r="B89" s="9">
        <v>128949</v>
      </c>
    </row>
    <row r="90" spans="1:2" x14ac:dyDescent="0.35">
      <c r="A90" s="15">
        <v>44285</v>
      </c>
      <c r="B90" s="9">
        <v>509077</v>
      </c>
    </row>
    <row r="91" spans="1:2" x14ac:dyDescent="0.35">
      <c r="A91" s="15">
        <v>44286</v>
      </c>
      <c r="B91" s="9">
        <v>347967</v>
      </c>
    </row>
    <row r="92" spans="1:2" x14ac:dyDescent="0.35">
      <c r="A92" s="15">
        <v>44287</v>
      </c>
      <c r="B92" s="9">
        <v>424238</v>
      </c>
    </row>
    <row r="93" spans="1:2" x14ac:dyDescent="0.35">
      <c r="A93" s="15">
        <v>44288</v>
      </c>
      <c r="B93" s="9">
        <v>68443</v>
      </c>
    </row>
    <row r="94" spans="1:2" x14ac:dyDescent="0.35">
      <c r="A94" s="15">
        <v>44289</v>
      </c>
      <c r="B94" s="9">
        <v>305260</v>
      </c>
    </row>
    <row r="95" spans="1:2" x14ac:dyDescent="0.35">
      <c r="A95" s="15">
        <v>44290</v>
      </c>
      <c r="B95" s="9">
        <v>355203</v>
      </c>
    </row>
    <row r="96" spans="1:2" x14ac:dyDescent="0.35">
      <c r="A96" s="15">
        <v>44291</v>
      </c>
      <c r="B96" s="9">
        <v>419530</v>
      </c>
    </row>
    <row r="97" spans="1:2" x14ac:dyDescent="0.35">
      <c r="A97" s="15">
        <v>44292</v>
      </c>
      <c r="B97" s="9">
        <v>334792</v>
      </c>
    </row>
    <row r="98" spans="1:2" x14ac:dyDescent="0.35">
      <c r="A98" s="15">
        <v>44293</v>
      </c>
      <c r="B98" s="9">
        <v>519588</v>
      </c>
    </row>
    <row r="99" spans="1:2" x14ac:dyDescent="0.35">
      <c r="A99" s="15">
        <v>44294</v>
      </c>
      <c r="B99" s="9">
        <v>444548</v>
      </c>
    </row>
    <row r="100" spans="1:2" x14ac:dyDescent="0.35">
      <c r="A100" s="15">
        <v>44295</v>
      </c>
      <c r="B100" s="9">
        <v>326719</v>
      </c>
    </row>
    <row r="101" spans="1:2" x14ac:dyDescent="0.35">
      <c r="A101" s="15">
        <v>44296</v>
      </c>
      <c r="B101" s="9">
        <v>247883</v>
      </c>
    </row>
    <row r="102" spans="1:2" x14ac:dyDescent="0.35">
      <c r="A102" s="15">
        <v>44297</v>
      </c>
      <c r="B102" s="9">
        <v>281816</v>
      </c>
    </row>
    <row r="103" spans="1:2" x14ac:dyDescent="0.35">
      <c r="A103" s="15">
        <v>44298</v>
      </c>
      <c r="B103" s="9">
        <v>365507</v>
      </c>
    </row>
    <row r="104" spans="1:2" x14ac:dyDescent="0.35">
      <c r="A104" s="15">
        <v>44299</v>
      </c>
      <c r="B104" s="9">
        <v>106512</v>
      </c>
    </row>
    <row r="105" spans="1:2" x14ac:dyDescent="0.35">
      <c r="A105" s="15">
        <v>44300</v>
      </c>
      <c r="B105" s="9">
        <v>432794</v>
      </c>
    </row>
    <row r="106" spans="1:2" x14ac:dyDescent="0.35">
      <c r="A106" s="15">
        <v>44301</v>
      </c>
      <c r="B106" s="9">
        <v>306778</v>
      </c>
    </row>
    <row r="107" spans="1:2" x14ac:dyDescent="0.35">
      <c r="A107" s="15">
        <v>44302</v>
      </c>
      <c r="B107" s="9">
        <v>107604</v>
      </c>
    </row>
    <row r="108" spans="1:2" x14ac:dyDescent="0.35">
      <c r="A108" s="15">
        <v>44303</v>
      </c>
      <c r="B108" s="9">
        <v>294089</v>
      </c>
    </row>
    <row r="109" spans="1:2" x14ac:dyDescent="0.35">
      <c r="A109" s="15">
        <v>44304</v>
      </c>
      <c r="B109" s="9">
        <v>422503</v>
      </c>
    </row>
    <row r="110" spans="1:2" x14ac:dyDescent="0.35">
      <c r="A110" s="15">
        <v>44305</v>
      </c>
      <c r="B110" s="9">
        <v>341491</v>
      </c>
    </row>
    <row r="111" spans="1:2" x14ac:dyDescent="0.35">
      <c r="A111" s="15">
        <v>44306</v>
      </c>
      <c r="B111" s="9">
        <v>416417</v>
      </c>
    </row>
    <row r="112" spans="1:2" x14ac:dyDescent="0.35">
      <c r="A112" s="15">
        <v>44307</v>
      </c>
      <c r="B112" s="9">
        <v>468344</v>
      </c>
    </row>
    <row r="113" spans="1:2" x14ac:dyDescent="0.35">
      <c r="A113" s="15">
        <v>44308</v>
      </c>
      <c r="B113" s="9">
        <v>449356</v>
      </c>
    </row>
    <row r="114" spans="1:2" x14ac:dyDescent="0.35">
      <c r="A114" s="15">
        <v>44309</v>
      </c>
      <c r="B114" s="9">
        <v>560092</v>
      </c>
    </row>
    <row r="115" spans="1:2" x14ac:dyDescent="0.35">
      <c r="A115" s="15">
        <v>44310</v>
      </c>
      <c r="B115" s="9">
        <v>535893</v>
      </c>
    </row>
    <row r="116" spans="1:2" x14ac:dyDescent="0.35">
      <c r="A116" s="15">
        <v>44311</v>
      </c>
      <c r="B116" s="9">
        <v>312037</v>
      </c>
    </row>
    <row r="117" spans="1:2" x14ac:dyDescent="0.35">
      <c r="A117" s="15">
        <v>44312</v>
      </c>
      <c r="B117" s="9">
        <v>393031</v>
      </c>
    </row>
    <row r="118" spans="1:2" x14ac:dyDescent="0.35">
      <c r="A118" s="15">
        <v>44313</v>
      </c>
      <c r="B118" s="9">
        <v>459483</v>
      </c>
    </row>
    <row r="119" spans="1:2" x14ac:dyDescent="0.35">
      <c r="A119" s="15">
        <v>44314</v>
      </c>
      <c r="B119" s="9">
        <v>521721</v>
      </c>
    </row>
    <row r="120" spans="1:2" x14ac:dyDescent="0.35">
      <c r="A120" s="15">
        <v>44315</v>
      </c>
      <c r="B120" s="9">
        <v>339726</v>
      </c>
    </row>
    <row r="121" spans="1:2" x14ac:dyDescent="0.35">
      <c r="A121" s="15">
        <v>44316</v>
      </c>
      <c r="B121" s="9">
        <v>175150</v>
      </c>
    </row>
    <row r="122" spans="1:2" x14ac:dyDescent="0.35">
      <c r="A122" s="15">
        <v>44317</v>
      </c>
      <c r="B122" s="9">
        <v>479071</v>
      </c>
    </row>
    <row r="123" spans="1:2" x14ac:dyDescent="0.35">
      <c r="A123" s="15">
        <v>44318</v>
      </c>
      <c r="B123" s="9">
        <v>372324</v>
      </c>
    </row>
    <row r="124" spans="1:2" x14ac:dyDescent="0.35">
      <c r="A124" s="15">
        <v>44319</v>
      </c>
      <c r="B124" s="9">
        <v>250786</v>
      </c>
    </row>
    <row r="125" spans="1:2" x14ac:dyDescent="0.35">
      <c r="A125" s="15">
        <v>44320</v>
      </c>
      <c r="B125" s="9">
        <v>524032</v>
      </c>
    </row>
    <row r="126" spans="1:2" x14ac:dyDescent="0.35">
      <c r="A126" s="15">
        <v>44321</v>
      </c>
      <c r="B126" s="9">
        <v>119540</v>
      </c>
    </row>
    <row r="127" spans="1:2" x14ac:dyDescent="0.35">
      <c r="A127" s="15">
        <v>44322</v>
      </c>
      <c r="B127" s="9">
        <v>492362</v>
      </c>
    </row>
    <row r="128" spans="1:2" x14ac:dyDescent="0.35">
      <c r="A128" s="15">
        <v>44323</v>
      </c>
      <c r="B128" s="9">
        <v>261499</v>
      </c>
    </row>
    <row r="129" spans="1:2" x14ac:dyDescent="0.35">
      <c r="A129" s="15">
        <v>44324</v>
      </c>
      <c r="B129" s="9">
        <v>318227</v>
      </c>
    </row>
    <row r="130" spans="1:2" x14ac:dyDescent="0.35">
      <c r="A130" s="15">
        <v>44325</v>
      </c>
      <c r="B130" s="9">
        <v>543500</v>
      </c>
    </row>
    <row r="131" spans="1:2" x14ac:dyDescent="0.35">
      <c r="A131" s="15">
        <v>44326</v>
      </c>
      <c r="B131" s="9">
        <v>162261</v>
      </c>
    </row>
    <row r="132" spans="1:2" x14ac:dyDescent="0.35">
      <c r="A132" s="15">
        <v>44327</v>
      </c>
      <c r="B132" s="9">
        <v>524660</v>
      </c>
    </row>
    <row r="133" spans="1:2" x14ac:dyDescent="0.35">
      <c r="A133" s="15">
        <v>44328</v>
      </c>
      <c r="B133" s="9">
        <v>346718</v>
      </c>
    </row>
    <row r="134" spans="1:2" x14ac:dyDescent="0.35">
      <c r="A134" s="15">
        <v>44329</v>
      </c>
      <c r="B134" s="9">
        <v>415397</v>
      </c>
    </row>
    <row r="135" spans="1:2" x14ac:dyDescent="0.35">
      <c r="A135" s="15">
        <v>44330</v>
      </c>
      <c r="B135" s="9">
        <v>423297</v>
      </c>
    </row>
    <row r="136" spans="1:2" x14ac:dyDescent="0.35">
      <c r="A136" s="15">
        <v>44331</v>
      </c>
      <c r="B136" s="9">
        <v>112638</v>
      </c>
    </row>
    <row r="137" spans="1:2" x14ac:dyDescent="0.35">
      <c r="A137" s="15">
        <v>44332</v>
      </c>
      <c r="B137" s="9">
        <v>487543</v>
      </c>
    </row>
    <row r="138" spans="1:2" x14ac:dyDescent="0.35">
      <c r="A138" s="15">
        <v>44333</v>
      </c>
      <c r="B138" s="9">
        <v>432368</v>
      </c>
    </row>
    <row r="139" spans="1:2" x14ac:dyDescent="0.35">
      <c r="A139" s="15">
        <v>44334</v>
      </c>
      <c r="B139" s="9">
        <v>480462</v>
      </c>
    </row>
    <row r="140" spans="1:2" x14ac:dyDescent="0.35">
      <c r="A140" s="15">
        <v>44335</v>
      </c>
      <c r="B140" s="9">
        <v>393870</v>
      </c>
    </row>
    <row r="141" spans="1:2" x14ac:dyDescent="0.35">
      <c r="A141" s="15">
        <v>44336</v>
      </c>
      <c r="B141" s="9">
        <v>414863</v>
      </c>
    </row>
    <row r="142" spans="1:2" x14ac:dyDescent="0.35">
      <c r="A142" s="15">
        <v>44337</v>
      </c>
      <c r="B142" s="9">
        <v>466878</v>
      </c>
    </row>
    <row r="143" spans="1:2" x14ac:dyDescent="0.35">
      <c r="A143" s="15">
        <v>44338</v>
      </c>
      <c r="B143" s="9">
        <v>320846</v>
      </c>
    </row>
    <row r="144" spans="1:2" x14ac:dyDescent="0.35">
      <c r="A144" s="15">
        <v>44339</v>
      </c>
      <c r="B144" s="9">
        <v>484345</v>
      </c>
    </row>
    <row r="145" spans="1:2" x14ac:dyDescent="0.35">
      <c r="A145" s="15">
        <v>44340</v>
      </c>
      <c r="B145" s="9">
        <v>296852</v>
      </c>
    </row>
    <row r="146" spans="1:2" x14ac:dyDescent="0.35">
      <c r="A146" s="15">
        <v>44341</v>
      </c>
      <c r="B146" s="9">
        <v>452374</v>
      </c>
    </row>
    <row r="147" spans="1:2" x14ac:dyDescent="0.35">
      <c r="A147" s="15">
        <v>44342</v>
      </c>
      <c r="B147" s="9">
        <v>538103</v>
      </c>
    </row>
    <row r="148" spans="1:2" x14ac:dyDescent="0.35">
      <c r="A148" s="15">
        <v>44343</v>
      </c>
      <c r="B148" s="9">
        <v>311762</v>
      </c>
    </row>
    <row r="149" spans="1:2" x14ac:dyDescent="0.35">
      <c r="A149" s="15">
        <v>44344</v>
      </c>
      <c r="B149" s="9">
        <v>251386</v>
      </c>
    </row>
    <row r="150" spans="1:2" x14ac:dyDescent="0.35">
      <c r="A150" s="15">
        <v>44345</v>
      </c>
      <c r="B150" s="9">
        <v>236555</v>
      </c>
    </row>
    <row r="151" spans="1:2" x14ac:dyDescent="0.35">
      <c r="A151" s="15">
        <v>44346</v>
      </c>
      <c r="B151" s="9">
        <v>209710</v>
      </c>
    </row>
    <row r="152" spans="1:2" x14ac:dyDescent="0.35">
      <c r="A152" s="15">
        <v>44347</v>
      </c>
      <c r="B152" s="9">
        <v>490271</v>
      </c>
    </row>
    <row r="153" spans="1:2" x14ac:dyDescent="0.35">
      <c r="A153" s="15">
        <v>44348</v>
      </c>
      <c r="B153" s="9">
        <v>476634</v>
      </c>
    </row>
    <row r="154" spans="1:2" x14ac:dyDescent="0.35">
      <c r="A154" s="15">
        <v>44349</v>
      </c>
      <c r="B154" s="9">
        <v>175301</v>
      </c>
    </row>
    <row r="155" spans="1:2" x14ac:dyDescent="0.35">
      <c r="A155" s="15">
        <v>44350</v>
      </c>
      <c r="B155" s="9">
        <v>229508</v>
      </c>
    </row>
    <row r="156" spans="1:2" x14ac:dyDescent="0.35">
      <c r="A156" s="15">
        <v>44351</v>
      </c>
      <c r="B156" s="9">
        <v>518899</v>
      </c>
    </row>
    <row r="157" spans="1:2" x14ac:dyDescent="0.35">
      <c r="A157" s="15">
        <v>44352</v>
      </c>
      <c r="B157" s="9">
        <v>185518</v>
      </c>
    </row>
    <row r="158" spans="1:2" x14ac:dyDescent="0.35">
      <c r="A158" s="15">
        <v>44353</v>
      </c>
      <c r="B158" s="9">
        <v>365810</v>
      </c>
    </row>
    <row r="159" spans="1:2" x14ac:dyDescent="0.35">
      <c r="A159" s="15">
        <v>44354</v>
      </c>
      <c r="B159" s="9">
        <v>103489</v>
      </c>
    </row>
    <row r="160" spans="1:2" x14ac:dyDescent="0.35">
      <c r="A160" s="15">
        <v>44355</v>
      </c>
      <c r="B160" s="9">
        <v>311557</v>
      </c>
    </row>
    <row r="161" spans="1:2" x14ac:dyDescent="0.35">
      <c r="A161" s="15">
        <v>44356</v>
      </c>
      <c r="B161" s="9">
        <v>281504</v>
      </c>
    </row>
    <row r="162" spans="1:2" x14ac:dyDescent="0.35">
      <c r="A162" s="15">
        <v>44357</v>
      </c>
      <c r="B162" s="9">
        <v>184904</v>
      </c>
    </row>
    <row r="163" spans="1:2" x14ac:dyDescent="0.35">
      <c r="A163" s="15">
        <v>44358</v>
      </c>
      <c r="B163" s="9">
        <v>183764</v>
      </c>
    </row>
    <row r="164" spans="1:2" x14ac:dyDescent="0.35">
      <c r="A164" s="15">
        <v>44359</v>
      </c>
      <c r="B164" s="9">
        <v>444316</v>
      </c>
    </row>
    <row r="165" spans="1:2" x14ac:dyDescent="0.35">
      <c r="A165" s="15">
        <v>44360</v>
      </c>
      <c r="B165" s="9">
        <v>274801</v>
      </c>
    </row>
    <row r="166" spans="1:2" x14ac:dyDescent="0.35">
      <c r="A166" s="15">
        <v>44361</v>
      </c>
      <c r="B166" s="9">
        <v>773931</v>
      </c>
    </row>
    <row r="167" spans="1:2" x14ac:dyDescent="0.35">
      <c r="A167" s="15">
        <v>44362</v>
      </c>
      <c r="B167" s="9">
        <v>595285</v>
      </c>
    </row>
    <row r="168" spans="1:2" x14ac:dyDescent="0.35">
      <c r="A168" s="15">
        <v>44363</v>
      </c>
      <c r="B168" s="9">
        <v>247444</v>
      </c>
    </row>
    <row r="169" spans="1:2" x14ac:dyDescent="0.35">
      <c r="A169" s="15">
        <v>44364</v>
      </c>
      <c r="B169" s="9">
        <v>203261</v>
      </c>
    </row>
    <row r="170" spans="1:2" x14ac:dyDescent="0.35">
      <c r="A170" s="15">
        <v>44365</v>
      </c>
      <c r="B170" s="9">
        <v>599137</v>
      </c>
    </row>
    <row r="171" spans="1:2" x14ac:dyDescent="0.35">
      <c r="A171" s="15">
        <v>44366</v>
      </c>
      <c r="B171" s="9">
        <v>505522</v>
      </c>
    </row>
    <row r="172" spans="1:2" x14ac:dyDescent="0.35">
      <c r="A172" s="15">
        <v>44367</v>
      </c>
      <c r="B172" s="9">
        <v>544405</v>
      </c>
    </row>
    <row r="173" spans="1:2" x14ac:dyDescent="0.35">
      <c r="A173" s="15">
        <v>44368</v>
      </c>
      <c r="B173" s="9">
        <v>285768</v>
      </c>
    </row>
    <row r="174" spans="1:2" x14ac:dyDescent="0.35">
      <c r="A174" s="15">
        <v>44369</v>
      </c>
      <c r="B174" s="9">
        <v>310300</v>
      </c>
    </row>
    <row r="175" spans="1:2" x14ac:dyDescent="0.35">
      <c r="A175" s="15">
        <v>44370</v>
      </c>
      <c r="B175" s="9">
        <v>286750</v>
      </c>
    </row>
    <row r="176" spans="1:2" x14ac:dyDescent="0.35">
      <c r="A176" s="15">
        <v>44371</v>
      </c>
      <c r="B176" s="9">
        <v>409856</v>
      </c>
    </row>
    <row r="177" spans="1:2" x14ac:dyDescent="0.35">
      <c r="A177" s="15">
        <v>44372</v>
      </c>
      <c r="B177" s="9">
        <v>525842</v>
      </c>
    </row>
    <row r="178" spans="1:2" x14ac:dyDescent="0.35">
      <c r="A178" s="15">
        <v>44373</v>
      </c>
      <c r="B178" s="9">
        <v>182871</v>
      </c>
    </row>
    <row r="179" spans="1:2" x14ac:dyDescent="0.35">
      <c r="A179" s="15">
        <v>44374</v>
      </c>
      <c r="B179" s="9">
        <v>533756</v>
      </c>
    </row>
    <row r="180" spans="1:2" x14ac:dyDescent="0.35">
      <c r="A180" s="15">
        <v>44375</v>
      </c>
      <c r="B180" s="9">
        <v>272294</v>
      </c>
    </row>
    <row r="181" spans="1:2" x14ac:dyDescent="0.35">
      <c r="A181" s="15">
        <v>44376</v>
      </c>
      <c r="B181" s="9">
        <v>435186</v>
      </c>
    </row>
    <row r="182" spans="1:2" x14ac:dyDescent="0.35">
      <c r="A182" s="15">
        <v>44377</v>
      </c>
      <c r="B182" s="9">
        <v>335120</v>
      </c>
    </row>
    <row r="183" spans="1:2" x14ac:dyDescent="0.35">
      <c r="A183" s="15">
        <v>44378</v>
      </c>
      <c r="B183" s="9">
        <v>551378</v>
      </c>
    </row>
    <row r="184" spans="1:2" x14ac:dyDescent="0.35">
      <c r="A184" s="15">
        <v>44379</v>
      </c>
      <c r="B184" s="9">
        <v>336517</v>
      </c>
    </row>
    <row r="185" spans="1:2" x14ac:dyDescent="0.35">
      <c r="A185" s="15">
        <v>44380</v>
      </c>
      <c r="B185" s="9">
        <v>362914</v>
      </c>
    </row>
    <row r="186" spans="1:2" x14ac:dyDescent="0.35">
      <c r="A186" s="15">
        <v>44381</v>
      </c>
      <c r="B186" s="9">
        <v>224821</v>
      </c>
    </row>
    <row r="187" spans="1:2" x14ac:dyDescent="0.35">
      <c r="A187" s="15">
        <v>44382</v>
      </c>
      <c r="B187" s="9">
        <v>305488</v>
      </c>
    </row>
    <row r="188" spans="1:2" x14ac:dyDescent="0.35">
      <c r="A188" s="15">
        <v>44383</v>
      </c>
      <c r="B188" s="9">
        <v>480675</v>
      </c>
    </row>
    <row r="189" spans="1:2" x14ac:dyDescent="0.35">
      <c r="A189" s="15">
        <v>44384</v>
      </c>
      <c r="B189" s="9">
        <v>407886</v>
      </c>
    </row>
    <row r="190" spans="1:2" x14ac:dyDescent="0.35">
      <c r="A190" s="15">
        <v>44385</v>
      </c>
      <c r="B190" s="9">
        <v>673840</v>
      </c>
    </row>
    <row r="191" spans="1:2" x14ac:dyDescent="0.35">
      <c r="A191" s="15">
        <v>44386</v>
      </c>
      <c r="B191" s="9">
        <v>134538</v>
      </c>
    </row>
    <row r="192" spans="1:2" x14ac:dyDescent="0.35">
      <c r="A192" s="15">
        <v>44387</v>
      </c>
      <c r="B192" s="9">
        <v>149582</v>
      </c>
    </row>
    <row r="193" spans="1:2" x14ac:dyDescent="0.35">
      <c r="A193" s="15">
        <v>44388</v>
      </c>
      <c r="B193" s="9">
        <v>235179</v>
      </c>
    </row>
    <row r="194" spans="1:2" x14ac:dyDescent="0.35">
      <c r="A194" s="15">
        <v>44389</v>
      </c>
      <c r="B194" s="9">
        <v>472583</v>
      </c>
    </row>
    <row r="195" spans="1:2" x14ac:dyDescent="0.35">
      <c r="A195" s="15">
        <v>44390</v>
      </c>
      <c r="B195" s="9">
        <v>455650</v>
      </c>
    </row>
    <row r="196" spans="1:2" x14ac:dyDescent="0.35">
      <c r="A196" s="15">
        <v>44391</v>
      </c>
      <c r="B196" s="9">
        <v>259011</v>
      </c>
    </row>
    <row r="197" spans="1:2" x14ac:dyDescent="0.35">
      <c r="A197" s="15">
        <v>44392</v>
      </c>
      <c r="B197" s="9">
        <v>191741</v>
      </c>
    </row>
    <row r="198" spans="1:2" x14ac:dyDescent="0.35">
      <c r="A198" s="15">
        <v>44393</v>
      </c>
      <c r="B198" s="9">
        <v>434503</v>
      </c>
    </row>
    <row r="199" spans="1:2" x14ac:dyDescent="0.35">
      <c r="A199" s="15">
        <v>44394</v>
      </c>
      <c r="B199" s="9">
        <v>327132</v>
      </c>
    </row>
    <row r="200" spans="1:2" x14ac:dyDescent="0.35">
      <c r="A200" s="15">
        <v>44395</v>
      </c>
      <c r="B200" s="9">
        <v>590687</v>
      </c>
    </row>
    <row r="201" spans="1:2" x14ac:dyDescent="0.35">
      <c r="A201" s="15">
        <v>44396</v>
      </c>
      <c r="B201" s="9">
        <v>152234</v>
      </c>
    </row>
    <row r="202" spans="1:2" x14ac:dyDescent="0.35">
      <c r="A202" s="15">
        <v>44397</v>
      </c>
      <c r="B202" s="9">
        <v>387518</v>
      </c>
    </row>
    <row r="203" spans="1:2" x14ac:dyDescent="0.35">
      <c r="A203" s="15">
        <v>44398</v>
      </c>
      <c r="B203" s="9">
        <v>589994</v>
      </c>
    </row>
    <row r="204" spans="1:2" x14ac:dyDescent="0.35">
      <c r="A204" s="15">
        <v>44399</v>
      </c>
      <c r="B204" s="9">
        <v>248645</v>
      </c>
    </row>
    <row r="205" spans="1:2" x14ac:dyDescent="0.35">
      <c r="A205" s="15">
        <v>44400</v>
      </c>
      <c r="B205" s="9">
        <v>146185</v>
      </c>
    </row>
    <row r="206" spans="1:2" x14ac:dyDescent="0.35">
      <c r="A206" s="15">
        <v>44401</v>
      </c>
      <c r="B206" s="9">
        <v>73252</v>
      </c>
    </row>
    <row r="207" spans="1:2" x14ac:dyDescent="0.35">
      <c r="A207" s="15">
        <v>44402</v>
      </c>
      <c r="B207" s="9">
        <v>377575</v>
      </c>
    </row>
    <row r="208" spans="1:2" x14ac:dyDescent="0.35">
      <c r="A208" s="15">
        <v>44403</v>
      </c>
      <c r="B208" s="9">
        <v>573584</v>
      </c>
    </row>
    <row r="209" spans="1:2" x14ac:dyDescent="0.35">
      <c r="A209" s="15">
        <v>44404</v>
      </c>
      <c r="B209" s="9">
        <v>274519</v>
      </c>
    </row>
    <row r="210" spans="1:2" x14ac:dyDescent="0.35">
      <c r="A210" s="15">
        <v>44405</v>
      </c>
      <c r="B210" s="9">
        <v>618266</v>
      </c>
    </row>
    <row r="211" spans="1:2" x14ac:dyDescent="0.35">
      <c r="A211" s="15">
        <v>44406</v>
      </c>
      <c r="B211" s="9">
        <v>593096</v>
      </c>
    </row>
    <row r="212" spans="1:2" x14ac:dyDescent="0.35">
      <c r="A212" s="15">
        <v>44407</v>
      </c>
      <c r="B212" s="9">
        <v>551608</v>
      </c>
    </row>
    <row r="213" spans="1:2" x14ac:dyDescent="0.35">
      <c r="A213" s="15">
        <v>44408</v>
      </c>
      <c r="B213" s="9">
        <v>262030</v>
      </c>
    </row>
    <row r="214" spans="1:2" x14ac:dyDescent="0.35">
      <c r="A214" s="15">
        <v>44409</v>
      </c>
      <c r="B214" s="9">
        <v>807732</v>
      </c>
    </row>
    <row r="215" spans="1:2" x14ac:dyDescent="0.35">
      <c r="A215" s="15">
        <v>44410</v>
      </c>
      <c r="B215" s="9">
        <v>561512</v>
      </c>
    </row>
    <row r="216" spans="1:2" x14ac:dyDescent="0.35">
      <c r="A216" s="15">
        <v>44411</v>
      </c>
      <c r="B216" s="9">
        <v>411194</v>
      </c>
    </row>
    <row r="217" spans="1:2" x14ac:dyDescent="0.35">
      <c r="A217" s="15">
        <v>44412</v>
      </c>
      <c r="B217" s="9">
        <v>222606</v>
      </c>
    </row>
    <row r="218" spans="1:2" x14ac:dyDescent="0.35">
      <c r="A218" s="15">
        <v>44413</v>
      </c>
      <c r="B218" s="9">
        <v>172507</v>
      </c>
    </row>
    <row r="219" spans="1:2" x14ac:dyDescent="0.35">
      <c r="A219" s="15">
        <v>44414</v>
      </c>
      <c r="B219" s="9">
        <v>336553</v>
      </c>
    </row>
    <row r="220" spans="1:2" x14ac:dyDescent="0.35">
      <c r="A220" s="15">
        <v>44415</v>
      </c>
      <c r="B220" s="9">
        <v>280722</v>
      </c>
    </row>
    <row r="221" spans="1:2" x14ac:dyDescent="0.35">
      <c r="A221" s="15">
        <v>44416</v>
      </c>
      <c r="B221" s="9">
        <v>541499</v>
      </c>
    </row>
    <row r="222" spans="1:2" x14ac:dyDescent="0.35">
      <c r="A222" s="15">
        <v>44417</v>
      </c>
      <c r="B222" s="9">
        <v>352291</v>
      </c>
    </row>
    <row r="223" spans="1:2" x14ac:dyDescent="0.35">
      <c r="A223" s="15">
        <v>44418</v>
      </c>
      <c r="B223" s="9">
        <v>546132</v>
      </c>
    </row>
    <row r="224" spans="1:2" x14ac:dyDescent="0.35">
      <c r="A224" s="15">
        <v>44419</v>
      </c>
      <c r="B224" s="9">
        <v>605745</v>
      </c>
    </row>
    <row r="225" spans="1:2" x14ac:dyDescent="0.35">
      <c r="A225" s="15">
        <v>44420</v>
      </c>
      <c r="B225" s="9">
        <v>224914</v>
      </c>
    </row>
    <row r="226" spans="1:2" x14ac:dyDescent="0.35">
      <c r="A226" s="15">
        <v>44421</v>
      </c>
      <c r="B226" s="9">
        <v>613965</v>
      </c>
    </row>
    <row r="227" spans="1:2" x14ac:dyDescent="0.35">
      <c r="A227" s="15">
        <v>44422</v>
      </c>
      <c r="B227" s="9">
        <v>345724</v>
      </c>
    </row>
    <row r="228" spans="1:2" x14ac:dyDescent="0.35">
      <c r="A228" s="15">
        <v>44423</v>
      </c>
      <c r="B228" s="9">
        <v>624399</v>
      </c>
    </row>
    <row r="229" spans="1:2" x14ac:dyDescent="0.35">
      <c r="A229" s="15">
        <v>44424</v>
      </c>
      <c r="B229" s="9">
        <v>356531</v>
      </c>
    </row>
    <row r="230" spans="1:2" x14ac:dyDescent="0.35">
      <c r="A230" s="15">
        <v>44425</v>
      </c>
      <c r="B230" s="9">
        <v>229251</v>
      </c>
    </row>
    <row r="231" spans="1:2" x14ac:dyDescent="0.35">
      <c r="A231" s="15">
        <v>44426</v>
      </c>
      <c r="B231" s="9">
        <v>254684</v>
      </c>
    </row>
    <row r="232" spans="1:2" x14ac:dyDescent="0.35">
      <c r="A232" s="15">
        <v>44427</v>
      </c>
      <c r="B232" s="9">
        <v>327466</v>
      </c>
    </row>
    <row r="233" spans="1:2" x14ac:dyDescent="0.35">
      <c r="A233" s="15">
        <v>44428</v>
      </c>
      <c r="B233" s="9">
        <v>502579</v>
      </c>
    </row>
    <row r="234" spans="1:2" x14ac:dyDescent="0.35">
      <c r="A234" s="15">
        <v>44429</v>
      </c>
      <c r="B234" s="9">
        <v>602946</v>
      </c>
    </row>
    <row r="235" spans="1:2" x14ac:dyDescent="0.35">
      <c r="A235" s="15">
        <v>44430</v>
      </c>
      <c r="B235" s="9">
        <v>307616</v>
      </c>
    </row>
    <row r="236" spans="1:2" x14ac:dyDescent="0.35">
      <c r="A236" s="15">
        <v>44431</v>
      </c>
      <c r="B236" s="9">
        <v>190924</v>
      </c>
    </row>
    <row r="237" spans="1:2" x14ac:dyDescent="0.35">
      <c r="A237" s="15">
        <v>44432</v>
      </c>
      <c r="B237" s="9">
        <v>353841</v>
      </c>
    </row>
    <row r="238" spans="1:2" x14ac:dyDescent="0.35">
      <c r="A238" s="15">
        <v>44433</v>
      </c>
      <c r="B238" s="9">
        <v>489478</v>
      </c>
    </row>
    <row r="239" spans="1:2" x14ac:dyDescent="0.35">
      <c r="A239" s="15">
        <v>44434</v>
      </c>
      <c r="B239" s="9">
        <v>450525</v>
      </c>
    </row>
    <row r="240" spans="1:2" x14ac:dyDescent="0.35">
      <c r="A240" s="15">
        <v>44435</v>
      </c>
      <c r="B240" s="9">
        <v>493787</v>
      </c>
    </row>
    <row r="241" spans="1:2" x14ac:dyDescent="0.35">
      <c r="A241" s="15">
        <v>44436</v>
      </c>
      <c r="B241" s="9">
        <v>531076</v>
      </c>
    </row>
    <row r="242" spans="1:2" x14ac:dyDescent="0.35">
      <c r="A242" s="15">
        <v>44437</v>
      </c>
      <c r="B242" s="9">
        <v>222774</v>
      </c>
    </row>
    <row r="243" spans="1:2" x14ac:dyDescent="0.35">
      <c r="A243" s="15">
        <v>44438</v>
      </c>
      <c r="B243" s="9">
        <v>393402</v>
      </c>
    </row>
    <row r="244" spans="1:2" x14ac:dyDescent="0.35">
      <c r="A244" s="15">
        <v>44439</v>
      </c>
      <c r="B244" s="9">
        <v>279511</v>
      </c>
    </row>
    <row r="245" spans="1:2" x14ac:dyDescent="0.35">
      <c r="A245" s="15">
        <v>44440</v>
      </c>
      <c r="B245" s="9">
        <v>639457</v>
      </c>
    </row>
    <row r="246" spans="1:2" x14ac:dyDescent="0.35">
      <c r="A246" s="15">
        <v>44441</v>
      </c>
      <c r="B246" s="9">
        <v>207125</v>
      </c>
    </row>
    <row r="247" spans="1:2" x14ac:dyDescent="0.35">
      <c r="A247" s="15">
        <v>44442</v>
      </c>
      <c r="B247" s="9">
        <v>516834</v>
      </c>
    </row>
    <row r="248" spans="1:2" x14ac:dyDescent="0.35">
      <c r="A248" s="15">
        <v>44443</v>
      </c>
      <c r="B248" s="9">
        <v>343692</v>
      </c>
    </row>
    <row r="249" spans="1:2" x14ac:dyDescent="0.35">
      <c r="A249" s="15">
        <v>44444</v>
      </c>
      <c r="B249" s="9">
        <v>548785</v>
      </c>
    </row>
    <row r="250" spans="1:2" x14ac:dyDescent="0.35">
      <c r="A250" s="15">
        <v>44445</v>
      </c>
      <c r="B250" s="9">
        <v>350783</v>
      </c>
    </row>
    <row r="251" spans="1:2" x14ac:dyDescent="0.35">
      <c r="A251" s="15">
        <v>44446</v>
      </c>
      <c r="B251" s="9">
        <v>595458</v>
      </c>
    </row>
    <row r="252" spans="1:2" x14ac:dyDescent="0.35">
      <c r="A252" s="15">
        <v>44447</v>
      </c>
      <c r="B252" s="9">
        <v>438842</v>
      </c>
    </row>
    <row r="253" spans="1:2" x14ac:dyDescent="0.35">
      <c r="A253" s="15">
        <v>44448</v>
      </c>
      <c r="B253" s="9">
        <v>381308</v>
      </c>
    </row>
    <row r="254" spans="1:2" x14ac:dyDescent="0.35">
      <c r="A254" s="15">
        <v>44449</v>
      </c>
      <c r="B254" s="9">
        <v>401431</v>
      </c>
    </row>
    <row r="255" spans="1:2" x14ac:dyDescent="0.35">
      <c r="A255" s="15">
        <v>44450</v>
      </c>
      <c r="B255" s="9">
        <v>199432</v>
      </c>
    </row>
    <row r="256" spans="1:2" x14ac:dyDescent="0.35">
      <c r="A256" s="15">
        <v>44451</v>
      </c>
      <c r="B256" s="9">
        <v>232865</v>
      </c>
    </row>
    <row r="257" spans="1:2" x14ac:dyDescent="0.35">
      <c r="A257" s="15">
        <v>44452</v>
      </c>
      <c r="B257" s="9">
        <v>271655</v>
      </c>
    </row>
    <row r="258" spans="1:2" x14ac:dyDescent="0.35">
      <c r="A258" s="15">
        <v>44453</v>
      </c>
      <c r="B258" s="9">
        <v>650380</v>
      </c>
    </row>
    <row r="259" spans="1:2" x14ac:dyDescent="0.35">
      <c r="A259" s="15">
        <v>44454</v>
      </c>
      <c r="B259" s="9">
        <v>216733</v>
      </c>
    </row>
    <row r="260" spans="1:2" x14ac:dyDescent="0.35">
      <c r="A260" s="15">
        <v>44455</v>
      </c>
      <c r="B260" s="9">
        <v>501169</v>
      </c>
    </row>
    <row r="261" spans="1:2" x14ac:dyDescent="0.35">
      <c r="A261" s="15">
        <v>44456</v>
      </c>
      <c r="B261" s="9">
        <v>477493</v>
      </c>
    </row>
    <row r="262" spans="1:2" x14ac:dyDescent="0.35">
      <c r="A262" s="15">
        <v>44457</v>
      </c>
      <c r="B262" s="9">
        <v>712983</v>
      </c>
    </row>
    <row r="263" spans="1:2" x14ac:dyDescent="0.35">
      <c r="A263" s="15">
        <v>44458</v>
      </c>
      <c r="B263" s="9">
        <v>621905</v>
      </c>
    </row>
    <row r="264" spans="1:2" x14ac:dyDescent="0.35">
      <c r="A264" s="15">
        <v>44459</v>
      </c>
      <c r="B264" s="9">
        <v>534507</v>
      </c>
    </row>
    <row r="265" spans="1:2" x14ac:dyDescent="0.35">
      <c r="A265" s="15">
        <v>44460</v>
      </c>
      <c r="B265" s="9">
        <v>584204</v>
      </c>
    </row>
    <row r="266" spans="1:2" x14ac:dyDescent="0.35">
      <c r="A266" s="15">
        <v>44461</v>
      </c>
      <c r="B266" s="9">
        <v>370621</v>
      </c>
    </row>
    <row r="267" spans="1:2" x14ac:dyDescent="0.35">
      <c r="A267" s="15">
        <v>44462</v>
      </c>
      <c r="B267" s="9">
        <v>600666</v>
      </c>
    </row>
    <row r="268" spans="1:2" x14ac:dyDescent="0.35">
      <c r="A268" s="15">
        <v>44463</v>
      </c>
      <c r="B268" s="9">
        <v>338281</v>
      </c>
    </row>
    <row r="269" spans="1:2" x14ac:dyDescent="0.35">
      <c r="A269" s="15">
        <v>44464</v>
      </c>
      <c r="B269" s="9">
        <v>595509</v>
      </c>
    </row>
    <row r="270" spans="1:2" x14ac:dyDescent="0.35">
      <c r="A270" s="15">
        <v>44465</v>
      </c>
      <c r="B270" s="9">
        <v>593935</v>
      </c>
    </row>
    <row r="271" spans="1:2" x14ac:dyDescent="0.35">
      <c r="A271" s="15">
        <v>44466</v>
      </c>
      <c r="B271" s="9">
        <v>625776</v>
      </c>
    </row>
    <row r="272" spans="1:2" x14ac:dyDescent="0.35">
      <c r="A272" s="15">
        <v>44467</v>
      </c>
      <c r="B272" s="9">
        <v>224185</v>
      </c>
    </row>
    <row r="273" spans="1:2" x14ac:dyDescent="0.35">
      <c r="A273" s="15">
        <v>44468</v>
      </c>
      <c r="B273" s="9">
        <v>363800</v>
      </c>
    </row>
    <row r="274" spans="1:2" x14ac:dyDescent="0.35">
      <c r="A274" s="15">
        <v>44469</v>
      </c>
      <c r="B274" s="9">
        <v>576090</v>
      </c>
    </row>
    <row r="275" spans="1:2" x14ac:dyDescent="0.35">
      <c r="A275" s="15">
        <v>44470</v>
      </c>
      <c r="B275" s="9">
        <v>202377</v>
      </c>
    </row>
    <row r="276" spans="1:2" x14ac:dyDescent="0.35">
      <c r="A276" s="15">
        <v>44471</v>
      </c>
      <c r="B276" s="9">
        <v>244354</v>
      </c>
    </row>
    <row r="277" spans="1:2" x14ac:dyDescent="0.35">
      <c r="A277" s="15">
        <v>44472</v>
      </c>
      <c r="B277" s="9">
        <v>494896</v>
      </c>
    </row>
    <row r="278" spans="1:2" x14ac:dyDescent="0.35">
      <c r="A278" s="15">
        <v>44473</v>
      </c>
      <c r="B278" s="9">
        <v>347293</v>
      </c>
    </row>
    <row r="279" spans="1:2" x14ac:dyDescent="0.35">
      <c r="A279" s="15">
        <v>44474</v>
      </c>
      <c r="B279" s="9">
        <v>407468</v>
      </c>
    </row>
    <row r="280" spans="1:2" x14ac:dyDescent="0.35">
      <c r="A280" s="15">
        <v>44475</v>
      </c>
      <c r="B280" s="9">
        <v>177028</v>
      </c>
    </row>
    <row r="281" spans="1:2" x14ac:dyDescent="0.35">
      <c r="A281" s="15">
        <v>44476</v>
      </c>
      <c r="B281" s="9">
        <v>511401</v>
      </c>
    </row>
    <row r="282" spans="1:2" x14ac:dyDescent="0.35">
      <c r="A282" s="15">
        <v>44477</v>
      </c>
      <c r="B282" s="9">
        <v>508603</v>
      </c>
    </row>
    <row r="283" spans="1:2" x14ac:dyDescent="0.35">
      <c r="A283" s="15">
        <v>44478</v>
      </c>
      <c r="B283" s="9">
        <v>393115</v>
      </c>
    </row>
    <row r="284" spans="1:2" x14ac:dyDescent="0.35">
      <c r="A284" s="15">
        <v>44479</v>
      </c>
      <c r="B284" s="9">
        <v>532455</v>
      </c>
    </row>
    <row r="285" spans="1:2" x14ac:dyDescent="0.35">
      <c r="A285" s="15">
        <v>44480</v>
      </c>
      <c r="B285" s="9">
        <v>618859</v>
      </c>
    </row>
    <row r="286" spans="1:2" x14ac:dyDescent="0.35">
      <c r="A286" s="15">
        <v>44481</v>
      </c>
      <c r="B286" s="9">
        <v>981595</v>
      </c>
    </row>
    <row r="287" spans="1:2" x14ac:dyDescent="0.35">
      <c r="A287" s="15">
        <v>44482</v>
      </c>
      <c r="B287" s="9">
        <v>601150</v>
      </c>
    </row>
    <row r="288" spans="1:2" x14ac:dyDescent="0.35">
      <c r="A288" s="15">
        <v>44483</v>
      </c>
      <c r="B288" s="9">
        <v>570875</v>
      </c>
    </row>
    <row r="289" spans="1:2" x14ac:dyDescent="0.35">
      <c r="A289" s="15">
        <v>44484</v>
      </c>
      <c r="B289" s="9">
        <v>634874</v>
      </c>
    </row>
    <row r="290" spans="1:2" x14ac:dyDescent="0.35">
      <c r="A290" s="15">
        <v>44485</v>
      </c>
      <c r="B290" s="9">
        <v>315247</v>
      </c>
    </row>
    <row r="291" spans="1:2" x14ac:dyDescent="0.35">
      <c r="A291" s="15">
        <v>44486</v>
      </c>
      <c r="B291" s="9">
        <v>220451</v>
      </c>
    </row>
    <row r="292" spans="1:2" x14ac:dyDescent="0.35">
      <c r="A292" s="15">
        <v>44487</v>
      </c>
      <c r="B292" s="9">
        <v>374623</v>
      </c>
    </row>
    <row r="293" spans="1:2" x14ac:dyDescent="0.35">
      <c r="A293" s="15">
        <v>44488</v>
      </c>
      <c r="B293" s="9">
        <v>641838</v>
      </c>
    </row>
    <row r="294" spans="1:2" x14ac:dyDescent="0.35">
      <c r="A294" s="15">
        <v>44489</v>
      </c>
      <c r="B294" s="9">
        <v>450034</v>
      </c>
    </row>
    <row r="295" spans="1:2" x14ac:dyDescent="0.35">
      <c r="A295" s="15">
        <v>44490</v>
      </c>
      <c r="B295" s="9">
        <v>430776</v>
      </c>
    </row>
    <row r="296" spans="1:2" x14ac:dyDescent="0.35">
      <c r="A296" s="15">
        <v>44491</v>
      </c>
      <c r="B296" s="9">
        <v>606797</v>
      </c>
    </row>
    <row r="297" spans="1:2" x14ac:dyDescent="0.35">
      <c r="A297" s="15">
        <v>44492</v>
      </c>
      <c r="B297" s="9">
        <v>561316</v>
      </c>
    </row>
    <row r="298" spans="1:2" x14ac:dyDescent="0.35">
      <c r="A298" s="15">
        <v>44493</v>
      </c>
      <c r="B298" s="9">
        <v>256762</v>
      </c>
    </row>
    <row r="299" spans="1:2" x14ac:dyDescent="0.35">
      <c r="A299" s="15">
        <v>44494</v>
      </c>
      <c r="B299" s="9">
        <v>560083</v>
      </c>
    </row>
    <row r="300" spans="1:2" x14ac:dyDescent="0.35">
      <c r="A300" s="15">
        <v>44495</v>
      </c>
      <c r="B300" s="9">
        <v>628160</v>
      </c>
    </row>
    <row r="301" spans="1:2" x14ac:dyDescent="0.35">
      <c r="A301" s="15">
        <v>44496</v>
      </c>
      <c r="B301" s="9">
        <v>505597</v>
      </c>
    </row>
    <row r="302" spans="1:2" x14ac:dyDescent="0.35">
      <c r="A302" s="15">
        <v>44497</v>
      </c>
      <c r="B302" s="9">
        <v>468742</v>
      </c>
    </row>
    <row r="303" spans="1:2" x14ac:dyDescent="0.35">
      <c r="A303" s="15">
        <v>44498</v>
      </c>
      <c r="B303" s="9">
        <v>393085</v>
      </c>
    </row>
    <row r="304" spans="1:2" x14ac:dyDescent="0.35">
      <c r="A304" s="15">
        <v>44499</v>
      </c>
      <c r="B304" s="9">
        <v>576717</v>
      </c>
    </row>
    <row r="305" spans="1:2" x14ac:dyDescent="0.35">
      <c r="A305" s="15">
        <v>44500</v>
      </c>
      <c r="B305" s="9">
        <v>387428</v>
      </c>
    </row>
    <row r="306" spans="1:2" x14ac:dyDescent="0.35">
      <c r="A306" s="15">
        <v>44501</v>
      </c>
      <c r="B306" s="9">
        <v>596177</v>
      </c>
    </row>
    <row r="307" spans="1:2" x14ac:dyDescent="0.35">
      <c r="A307" s="15">
        <v>44502</v>
      </c>
      <c r="B307" s="9">
        <v>254171</v>
      </c>
    </row>
    <row r="308" spans="1:2" x14ac:dyDescent="0.35">
      <c r="A308" s="15">
        <v>44503</v>
      </c>
      <c r="B308" s="9">
        <v>453720</v>
      </c>
    </row>
    <row r="309" spans="1:2" x14ac:dyDescent="0.35">
      <c r="A309" s="15">
        <v>44504</v>
      </c>
      <c r="B309" s="9">
        <v>396892</v>
      </c>
    </row>
    <row r="310" spans="1:2" x14ac:dyDescent="0.35">
      <c r="A310" s="15">
        <v>44505</v>
      </c>
      <c r="B310" s="9">
        <v>521334</v>
      </c>
    </row>
    <row r="311" spans="1:2" x14ac:dyDescent="0.35">
      <c r="A311" s="15">
        <v>44506</v>
      </c>
      <c r="B311" s="9">
        <v>451052</v>
      </c>
    </row>
    <row r="312" spans="1:2" x14ac:dyDescent="0.35">
      <c r="A312" s="15">
        <v>44507</v>
      </c>
      <c r="B312" s="9">
        <v>685391</v>
      </c>
    </row>
    <row r="313" spans="1:2" x14ac:dyDescent="0.35">
      <c r="A313" s="15">
        <v>44508</v>
      </c>
      <c r="B313" s="9">
        <v>419982</v>
      </c>
    </row>
    <row r="314" spans="1:2" x14ac:dyDescent="0.35">
      <c r="A314" s="15">
        <v>44509</v>
      </c>
      <c r="B314" s="9">
        <v>207910</v>
      </c>
    </row>
    <row r="315" spans="1:2" x14ac:dyDescent="0.35">
      <c r="A315" s="15">
        <v>44510</v>
      </c>
      <c r="B315" s="9">
        <v>443652</v>
      </c>
    </row>
    <row r="316" spans="1:2" x14ac:dyDescent="0.35">
      <c r="A316" s="15">
        <v>44511</v>
      </c>
      <c r="B316" s="9">
        <v>469510</v>
      </c>
    </row>
    <row r="317" spans="1:2" x14ac:dyDescent="0.35">
      <c r="A317" s="15">
        <v>44512</v>
      </c>
      <c r="B317" s="9">
        <v>688573</v>
      </c>
    </row>
    <row r="318" spans="1:2" x14ac:dyDescent="0.35">
      <c r="A318" s="15">
        <v>44513</v>
      </c>
      <c r="B318" s="9">
        <v>391197</v>
      </c>
    </row>
    <row r="319" spans="1:2" x14ac:dyDescent="0.35">
      <c r="A319" s="15">
        <v>44514</v>
      </c>
      <c r="B319" s="9">
        <v>381814</v>
      </c>
    </row>
    <row r="320" spans="1:2" x14ac:dyDescent="0.35">
      <c r="A320" s="15">
        <v>44515</v>
      </c>
      <c r="B320" s="9">
        <v>208837</v>
      </c>
    </row>
    <row r="321" spans="1:2" x14ac:dyDescent="0.35">
      <c r="A321" s="15">
        <v>44516</v>
      </c>
      <c r="B321" s="9">
        <v>287921</v>
      </c>
    </row>
    <row r="322" spans="1:2" x14ac:dyDescent="0.35">
      <c r="A322" s="15">
        <v>44517</v>
      </c>
      <c r="B322" s="9">
        <v>372253</v>
      </c>
    </row>
    <row r="323" spans="1:2" x14ac:dyDescent="0.35">
      <c r="A323" s="15">
        <v>44518</v>
      </c>
      <c r="B323" s="9">
        <v>311673</v>
      </c>
    </row>
    <row r="324" spans="1:2" x14ac:dyDescent="0.35">
      <c r="A324" s="15">
        <v>44519</v>
      </c>
      <c r="B324" s="9">
        <v>531479</v>
      </c>
    </row>
    <row r="325" spans="1:2" x14ac:dyDescent="0.35">
      <c r="A325" s="15">
        <v>44520</v>
      </c>
      <c r="B325" s="9">
        <v>508751</v>
      </c>
    </row>
    <row r="326" spans="1:2" x14ac:dyDescent="0.35">
      <c r="A326" s="15">
        <v>44521</v>
      </c>
      <c r="B326" s="9">
        <v>438839</v>
      </c>
    </row>
    <row r="327" spans="1:2" x14ac:dyDescent="0.35">
      <c r="A327" s="15">
        <v>44522</v>
      </c>
      <c r="B327" s="9">
        <v>360252</v>
      </c>
    </row>
    <row r="328" spans="1:2" x14ac:dyDescent="0.35">
      <c r="A328" s="15">
        <v>44523</v>
      </c>
      <c r="B328" s="9">
        <v>659865</v>
      </c>
    </row>
    <row r="329" spans="1:2" x14ac:dyDescent="0.35">
      <c r="A329" s="15">
        <v>44524</v>
      </c>
      <c r="B329" s="9">
        <v>299852</v>
      </c>
    </row>
    <row r="330" spans="1:2" x14ac:dyDescent="0.35">
      <c r="A330" s="15">
        <v>44525</v>
      </c>
      <c r="B330" s="9">
        <v>325927</v>
      </c>
    </row>
    <row r="331" spans="1:2" x14ac:dyDescent="0.35">
      <c r="A331" s="15">
        <v>44526</v>
      </c>
      <c r="B331" s="9">
        <v>680567</v>
      </c>
    </row>
    <row r="332" spans="1:2" x14ac:dyDescent="0.35">
      <c r="A332" s="15">
        <v>44527</v>
      </c>
      <c r="B332" s="9">
        <v>486141</v>
      </c>
    </row>
    <row r="333" spans="1:2" x14ac:dyDescent="0.35">
      <c r="A333" s="15">
        <v>44528</v>
      </c>
      <c r="B333" s="9">
        <v>481119</v>
      </c>
    </row>
    <row r="334" spans="1:2" x14ac:dyDescent="0.35">
      <c r="A334" s="15">
        <v>44529</v>
      </c>
      <c r="B334" s="9">
        <v>807562</v>
      </c>
    </row>
    <row r="335" spans="1:2" x14ac:dyDescent="0.35">
      <c r="A335" s="15">
        <v>44530</v>
      </c>
      <c r="B335" s="9">
        <v>503290</v>
      </c>
    </row>
    <row r="336" spans="1:2" x14ac:dyDescent="0.35">
      <c r="A336" s="15">
        <v>44531</v>
      </c>
      <c r="B336" s="9">
        <v>590469</v>
      </c>
    </row>
    <row r="337" spans="1:2" x14ac:dyDescent="0.35">
      <c r="A337" s="15">
        <v>44532</v>
      </c>
      <c r="B337" s="9">
        <v>358116</v>
      </c>
    </row>
    <row r="338" spans="1:2" x14ac:dyDescent="0.35">
      <c r="A338" s="15">
        <v>44533</v>
      </c>
      <c r="B338" s="9">
        <v>517798</v>
      </c>
    </row>
    <row r="339" spans="1:2" x14ac:dyDescent="0.35">
      <c r="A339" s="15">
        <v>44534</v>
      </c>
      <c r="B339" s="9">
        <v>659745</v>
      </c>
    </row>
    <row r="340" spans="1:2" x14ac:dyDescent="0.35">
      <c r="A340" s="15">
        <v>44535</v>
      </c>
      <c r="B340" s="9">
        <v>462692</v>
      </c>
    </row>
    <row r="341" spans="1:2" x14ac:dyDescent="0.35">
      <c r="A341" s="15">
        <v>44536</v>
      </c>
      <c r="B341" s="9">
        <v>472176</v>
      </c>
    </row>
    <row r="342" spans="1:2" x14ac:dyDescent="0.35">
      <c r="A342" s="15">
        <v>44537</v>
      </c>
      <c r="B342" s="9">
        <v>631889</v>
      </c>
    </row>
    <row r="343" spans="1:2" x14ac:dyDescent="0.35">
      <c r="A343" s="15">
        <v>44538</v>
      </c>
      <c r="B343" s="9">
        <v>435736</v>
      </c>
    </row>
    <row r="344" spans="1:2" x14ac:dyDescent="0.35">
      <c r="A344" s="15">
        <v>44539</v>
      </c>
      <c r="B344" s="9">
        <v>248240</v>
      </c>
    </row>
    <row r="345" spans="1:2" x14ac:dyDescent="0.35">
      <c r="A345" s="15">
        <v>44540</v>
      </c>
      <c r="B345" s="9">
        <v>509727</v>
      </c>
    </row>
    <row r="346" spans="1:2" x14ac:dyDescent="0.35">
      <c r="A346" s="15">
        <v>44541</v>
      </c>
      <c r="B346" s="9">
        <v>646433</v>
      </c>
    </row>
    <row r="347" spans="1:2" x14ac:dyDescent="0.35">
      <c r="A347" s="15">
        <v>44542</v>
      </c>
      <c r="B347" s="9">
        <v>283697</v>
      </c>
    </row>
    <row r="348" spans="1:2" x14ac:dyDescent="0.35">
      <c r="A348" s="15">
        <v>44543</v>
      </c>
      <c r="B348" s="9">
        <v>375696</v>
      </c>
    </row>
    <row r="349" spans="1:2" x14ac:dyDescent="0.35">
      <c r="A349" s="15">
        <v>44544</v>
      </c>
      <c r="B349" s="9">
        <v>223011</v>
      </c>
    </row>
    <row r="350" spans="1:2" x14ac:dyDescent="0.35">
      <c r="A350" s="15">
        <v>44545</v>
      </c>
      <c r="B350" s="9">
        <v>625788</v>
      </c>
    </row>
    <row r="351" spans="1:2" x14ac:dyDescent="0.35">
      <c r="A351" s="15">
        <v>44546</v>
      </c>
      <c r="B351" s="9">
        <v>293727</v>
      </c>
    </row>
    <row r="352" spans="1:2" x14ac:dyDescent="0.35">
      <c r="A352" s="15">
        <v>44547</v>
      </c>
      <c r="B352" s="9">
        <v>539951</v>
      </c>
    </row>
    <row r="353" spans="1:2" x14ac:dyDescent="0.35">
      <c r="A353" s="15">
        <v>44548</v>
      </c>
      <c r="B353" s="9">
        <v>563858</v>
      </c>
    </row>
    <row r="354" spans="1:2" x14ac:dyDescent="0.35">
      <c r="A354" s="15">
        <v>44549</v>
      </c>
      <c r="B354" s="9">
        <v>685772</v>
      </c>
    </row>
    <row r="355" spans="1:2" x14ac:dyDescent="0.35">
      <c r="A355" s="15">
        <v>44550</v>
      </c>
      <c r="B355" s="9">
        <v>364498</v>
      </c>
    </row>
    <row r="356" spans="1:2" x14ac:dyDescent="0.35">
      <c r="A356" s="15">
        <v>44551</v>
      </c>
      <c r="B356" s="9">
        <v>598486</v>
      </c>
    </row>
    <row r="357" spans="1:2" x14ac:dyDescent="0.35">
      <c r="A357" s="15">
        <v>44552</v>
      </c>
      <c r="B357" s="9">
        <v>293359</v>
      </c>
    </row>
    <row r="358" spans="1:2" x14ac:dyDescent="0.35">
      <c r="A358" s="15">
        <v>44553</v>
      </c>
      <c r="B358" s="9">
        <v>491058</v>
      </c>
    </row>
    <row r="359" spans="1:2" x14ac:dyDescent="0.35">
      <c r="A359" s="15">
        <v>44554</v>
      </c>
      <c r="B359" s="9">
        <v>279040</v>
      </c>
    </row>
    <row r="360" spans="1:2" x14ac:dyDescent="0.35">
      <c r="A360" s="15">
        <v>44555</v>
      </c>
      <c r="B360" s="9">
        <v>531219</v>
      </c>
    </row>
    <row r="361" spans="1:2" x14ac:dyDescent="0.35">
      <c r="A361" s="15">
        <v>44556</v>
      </c>
      <c r="B361" s="9">
        <v>363836</v>
      </c>
    </row>
    <row r="362" spans="1:2" x14ac:dyDescent="0.35">
      <c r="A362" s="15">
        <v>44557</v>
      </c>
      <c r="B362" s="9">
        <v>572446</v>
      </c>
    </row>
    <row r="363" spans="1:2" x14ac:dyDescent="0.35">
      <c r="A363" s="15">
        <v>44558</v>
      </c>
      <c r="B363" s="9">
        <v>290785</v>
      </c>
    </row>
    <row r="364" spans="1:2" x14ac:dyDescent="0.35">
      <c r="A364" s="15">
        <v>44559</v>
      </c>
      <c r="B364" s="9">
        <v>537094</v>
      </c>
    </row>
    <row r="365" spans="1:2" x14ac:dyDescent="0.35">
      <c r="A365" s="15">
        <v>44560</v>
      </c>
      <c r="B365" s="9">
        <v>286751</v>
      </c>
    </row>
    <row r="366" spans="1:2" x14ac:dyDescent="0.35">
      <c r="A366" s="15">
        <v>44561</v>
      </c>
      <c r="B366" s="9">
        <v>397135</v>
      </c>
    </row>
    <row r="367" spans="1:2" x14ac:dyDescent="0.35">
      <c r="A367" s="15">
        <v>44562</v>
      </c>
      <c r="B367" s="9">
        <v>538011</v>
      </c>
    </row>
    <row r="368" spans="1:2" x14ac:dyDescent="0.35">
      <c r="A368" s="15">
        <v>44563</v>
      </c>
      <c r="B368" s="9">
        <v>486270</v>
      </c>
    </row>
    <row r="369" spans="1:2" x14ac:dyDescent="0.35">
      <c r="A369" s="15">
        <v>44564</v>
      </c>
      <c r="B369" s="9">
        <v>695786</v>
      </c>
    </row>
    <row r="370" spans="1:2" x14ac:dyDescent="0.35">
      <c r="A370" s="15">
        <v>44565</v>
      </c>
      <c r="B370" s="9">
        <v>199851</v>
      </c>
    </row>
    <row r="371" spans="1:2" x14ac:dyDescent="0.35">
      <c r="A371" s="15">
        <v>44566</v>
      </c>
      <c r="B371" s="9">
        <v>309289</v>
      </c>
    </row>
    <row r="372" spans="1:2" x14ac:dyDescent="0.35">
      <c r="A372" s="15">
        <v>44567</v>
      </c>
      <c r="B372" s="9">
        <v>291775</v>
      </c>
    </row>
    <row r="373" spans="1:2" x14ac:dyDescent="0.35">
      <c r="A373" s="15">
        <v>44568</v>
      </c>
      <c r="B373" s="9">
        <v>336145</v>
      </c>
    </row>
    <row r="374" spans="1:2" x14ac:dyDescent="0.35">
      <c r="A374" s="15">
        <v>44569</v>
      </c>
      <c r="B374" s="9">
        <v>378167</v>
      </c>
    </row>
    <row r="375" spans="1:2" x14ac:dyDescent="0.35">
      <c r="A375" s="15">
        <v>44570</v>
      </c>
      <c r="B375" s="9">
        <v>255949</v>
      </c>
    </row>
    <row r="376" spans="1:2" x14ac:dyDescent="0.35">
      <c r="A376" s="15">
        <v>44571</v>
      </c>
      <c r="B376" s="9">
        <v>533879</v>
      </c>
    </row>
    <row r="377" spans="1:2" x14ac:dyDescent="0.35">
      <c r="A377" s="15">
        <v>44572</v>
      </c>
      <c r="B377" s="9">
        <v>566719</v>
      </c>
    </row>
    <row r="378" spans="1:2" x14ac:dyDescent="0.35">
      <c r="A378" s="15">
        <v>44573</v>
      </c>
      <c r="B378" s="9">
        <v>1053889</v>
      </c>
    </row>
    <row r="379" spans="1:2" x14ac:dyDescent="0.35">
      <c r="A379" s="15">
        <v>44574</v>
      </c>
      <c r="B379" s="9">
        <v>353054</v>
      </c>
    </row>
    <row r="380" spans="1:2" x14ac:dyDescent="0.35">
      <c r="A380" s="15">
        <v>44575</v>
      </c>
      <c r="B380" s="9">
        <v>327015</v>
      </c>
    </row>
    <row r="381" spans="1:2" x14ac:dyDescent="0.35">
      <c r="A381" s="15">
        <v>44576</v>
      </c>
      <c r="B381" s="9">
        <v>495345</v>
      </c>
    </row>
    <row r="382" spans="1:2" x14ac:dyDescent="0.35">
      <c r="A382" s="15">
        <v>44577</v>
      </c>
      <c r="B382" s="9">
        <v>535119</v>
      </c>
    </row>
    <row r="383" spans="1:2" x14ac:dyDescent="0.35">
      <c r="A383" s="15">
        <v>44578</v>
      </c>
      <c r="B383" s="9">
        <v>383883</v>
      </c>
    </row>
    <row r="384" spans="1:2" x14ac:dyDescent="0.35">
      <c r="A384" s="15">
        <v>44579</v>
      </c>
      <c r="B384" s="9">
        <v>565549</v>
      </c>
    </row>
    <row r="385" spans="1:2" x14ac:dyDescent="0.35">
      <c r="A385" s="15">
        <v>44580</v>
      </c>
      <c r="B385" s="9">
        <v>467163</v>
      </c>
    </row>
    <row r="386" spans="1:2" x14ac:dyDescent="0.35">
      <c r="A386" s="15">
        <v>44581</v>
      </c>
      <c r="B386" s="9">
        <v>422024</v>
      </c>
    </row>
    <row r="387" spans="1:2" x14ac:dyDescent="0.35">
      <c r="A387" s="15">
        <v>44582</v>
      </c>
      <c r="B387" s="9">
        <v>381072</v>
      </c>
    </row>
    <row r="388" spans="1:2" x14ac:dyDescent="0.35">
      <c r="A388" s="15">
        <v>44583</v>
      </c>
      <c r="B388" s="9">
        <v>603901</v>
      </c>
    </row>
    <row r="389" spans="1:2" x14ac:dyDescent="0.35">
      <c r="A389" s="15">
        <v>44584</v>
      </c>
      <c r="B389" s="9">
        <v>713141</v>
      </c>
    </row>
    <row r="390" spans="1:2" x14ac:dyDescent="0.35">
      <c r="A390" s="15">
        <v>44585</v>
      </c>
      <c r="B390" s="9">
        <v>533575</v>
      </c>
    </row>
    <row r="391" spans="1:2" x14ac:dyDescent="0.35">
      <c r="A391" s="15">
        <v>44586</v>
      </c>
      <c r="B391" s="9">
        <v>578116</v>
      </c>
    </row>
    <row r="392" spans="1:2" x14ac:dyDescent="0.35">
      <c r="A392" s="15">
        <v>44587</v>
      </c>
      <c r="B392" s="9">
        <v>577951</v>
      </c>
    </row>
    <row r="393" spans="1:2" x14ac:dyDescent="0.35">
      <c r="A393" s="15">
        <v>44588</v>
      </c>
      <c r="B393" s="9">
        <v>323873</v>
      </c>
    </row>
    <row r="394" spans="1:2" x14ac:dyDescent="0.35">
      <c r="A394" s="15">
        <v>44589</v>
      </c>
      <c r="B394" s="9">
        <v>348392</v>
      </c>
    </row>
    <row r="395" spans="1:2" x14ac:dyDescent="0.35">
      <c r="A395" s="15">
        <v>44590</v>
      </c>
      <c r="B395" s="9">
        <v>414151</v>
      </c>
    </row>
    <row r="396" spans="1:2" x14ac:dyDescent="0.35">
      <c r="A396" s="15">
        <v>44591</v>
      </c>
      <c r="B396" s="9">
        <v>421053</v>
      </c>
    </row>
    <row r="397" spans="1:2" x14ac:dyDescent="0.35">
      <c r="A397" s="15">
        <v>44592</v>
      </c>
      <c r="B397" s="9">
        <v>332081</v>
      </c>
    </row>
    <row r="398" spans="1:2" x14ac:dyDescent="0.35">
      <c r="A398" s="15">
        <v>44593</v>
      </c>
      <c r="B398" s="9">
        <v>706842</v>
      </c>
    </row>
    <row r="399" spans="1:2" x14ac:dyDescent="0.35">
      <c r="A399" s="15">
        <v>44594</v>
      </c>
      <c r="B399" s="9">
        <v>395491</v>
      </c>
    </row>
    <row r="400" spans="1:2" x14ac:dyDescent="0.35">
      <c r="A400" s="15">
        <v>44595</v>
      </c>
      <c r="B400" s="9">
        <v>539358</v>
      </c>
    </row>
    <row r="401" spans="1:2" x14ac:dyDescent="0.35">
      <c r="A401" s="15">
        <v>44596</v>
      </c>
      <c r="B401" s="9">
        <v>736688</v>
      </c>
    </row>
    <row r="402" spans="1:2" x14ac:dyDescent="0.35">
      <c r="A402" s="15">
        <v>44597</v>
      </c>
      <c r="B402" s="9">
        <v>872248</v>
      </c>
    </row>
    <row r="403" spans="1:2" x14ac:dyDescent="0.35">
      <c r="A403" s="15">
        <v>44598</v>
      </c>
      <c r="B403" s="9">
        <v>629686</v>
      </c>
    </row>
    <row r="404" spans="1:2" x14ac:dyDescent="0.35">
      <c r="A404" s="15">
        <v>44599</v>
      </c>
      <c r="B404" s="9">
        <v>373010</v>
      </c>
    </row>
    <row r="405" spans="1:2" x14ac:dyDescent="0.35">
      <c r="A405" s="15">
        <v>44600</v>
      </c>
      <c r="B405" s="9">
        <v>707860</v>
      </c>
    </row>
    <row r="406" spans="1:2" x14ac:dyDescent="0.35">
      <c r="A406" s="15">
        <v>44601</v>
      </c>
      <c r="B406" s="9">
        <v>367054</v>
      </c>
    </row>
    <row r="407" spans="1:2" x14ac:dyDescent="0.35">
      <c r="A407" s="15">
        <v>44602</v>
      </c>
      <c r="B407" s="9">
        <v>641161</v>
      </c>
    </row>
    <row r="408" spans="1:2" x14ac:dyDescent="0.35">
      <c r="A408" s="15">
        <v>44603</v>
      </c>
      <c r="B408" s="9">
        <v>443150</v>
      </c>
    </row>
    <row r="409" spans="1:2" x14ac:dyDescent="0.35">
      <c r="A409" s="15">
        <v>44604</v>
      </c>
      <c r="B409" s="9">
        <v>583201</v>
      </c>
    </row>
    <row r="410" spans="1:2" x14ac:dyDescent="0.35">
      <c r="A410" s="15">
        <v>44605</v>
      </c>
      <c r="B410" s="9">
        <v>536283</v>
      </c>
    </row>
    <row r="411" spans="1:2" x14ac:dyDescent="0.35">
      <c r="A411" s="15">
        <v>44606</v>
      </c>
      <c r="B411" s="9">
        <v>303825</v>
      </c>
    </row>
    <row r="412" spans="1:2" x14ac:dyDescent="0.35">
      <c r="A412" s="15">
        <v>44607</v>
      </c>
      <c r="B412" s="9">
        <v>602012</v>
      </c>
    </row>
    <row r="413" spans="1:2" x14ac:dyDescent="0.35">
      <c r="A413" s="15">
        <v>44608</v>
      </c>
      <c r="B413" s="9">
        <v>680637</v>
      </c>
    </row>
    <row r="414" spans="1:2" x14ac:dyDescent="0.35">
      <c r="A414" s="15">
        <v>44609</v>
      </c>
      <c r="B414" s="9">
        <v>369058</v>
      </c>
    </row>
    <row r="415" spans="1:2" x14ac:dyDescent="0.35">
      <c r="A415" s="15">
        <v>44610</v>
      </c>
      <c r="B415" s="9">
        <v>394319</v>
      </c>
    </row>
    <row r="416" spans="1:2" x14ac:dyDescent="0.35">
      <c r="A416" s="15">
        <v>44611</v>
      </c>
      <c r="B416" s="9">
        <v>405840</v>
      </c>
    </row>
    <row r="417" spans="1:2" x14ac:dyDescent="0.35">
      <c r="A417" s="15">
        <v>44612</v>
      </c>
      <c r="B417" s="9">
        <v>292800</v>
      </c>
    </row>
    <row r="418" spans="1:2" x14ac:dyDescent="0.35">
      <c r="A418" s="15">
        <v>44613</v>
      </c>
      <c r="B418" s="9">
        <v>718812</v>
      </c>
    </row>
    <row r="419" spans="1:2" x14ac:dyDescent="0.35">
      <c r="A419" s="15">
        <v>44614</v>
      </c>
      <c r="B419" s="9">
        <v>419308</v>
      </c>
    </row>
    <row r="420" spans="1:2" x14ac:dyDescent="0.35">
      <c r="A420" s="15">
        <v>44615</v>
      </c>
      <c r="B420" s="9">
        <v>531592</v>
      </c>
    </row>
    <row r="421" spans="1:2" x14ac:dyDescent="0.35">
      <c r="A421" s="15">
        <v>44616</v>
      </c>
      <c r="B421" s="9">
        <v>593547</v>
      </c>
    </row>
    <row r="422" spans="1:2" x14ac:dyDescent="0.35">
      <c r="A422" s="15">
        <v>44617</v>
      </c>
      <c r="B422" s="9">
        <v>629933</v>
      </c>
    </row>
    <row r="423" spans="1:2" x14ac:dyDescent="0.35">
      <c r="A423" s="15">
        <v>44618</v>
      </c>
      <c r="B423" s="9">
        <v>590829</v>
      </c>
    </row>
    <row r="424" spans="1:2" x14ac:dyDescent="0.35">
      <c r="A424" s="15">
        <v>44619</v>
      </c>
      <c r="B424" s="9">
        <v>522090</v>
      </c>
    </row>
    <row r="425" spans="1:2" x14ac:dyDescent="0.35">
      <c r="A425" s="15">
        <v>44620</v>
      </c>
      <c r="B425" s="9">
        <v>554101</v>
      </c>
    </row>
    <row r="426" spans="1:2" x14ac:dyDescent="0.35">
      <c r="A426" s="15">
        <v>44621</v>
      </c>
      <c r="B426" s="9">
        <v>329499</v>
      </c>
    </row>
    <row r="427" spans="1:2" x14ac:dyDescent="0.35">
      <c r="A427" s="15">
        <v>44622</v>
      </c>
      <c r="B427" s="9">
        <v>519322</v>
      </c>
    </row>
    <row r="428" spans="1:2" x14ac:dyDescent="0.35">
      <c r="A428" s="15">
        <v>44623</v>
      </c>
      <c r="B428" s="9">
        <v>269280</v>
      </c>
    </row>
    <row r="429" spans="1:2" x14ac:dyDescent="0.35">
      <c r="A429" s="15">
        <v>44624</v>
      </c>
      <c r="B429" s="9">
        <v>633572</v>
      </c>
    </row>
    <row r="430" spans="1:2" x14ac:dyDescent="0.35">
      <c r="A430" s="15">
        <v>44625</v>
      </c>
      <c r="B430" s="9">
        <v>429578</v>
      </c>
    </row>
    <row r="431" spans="1:2" x14ac:dyDescent="0.35">
      <c r="A431" s="15">
        <v>44626</v>
      </c>
      <c r="B431" s="9">
        <v>451215</v>
      </c>
    </row>
    <row r="432" spans="1:2" x14ac:dyDescent="0.35">
      <c r="A432" s="15">
        <v>44627</v>
      </c>
      <c r="B432" s="9">
        <v>568188</v>
      </c>
    </row>
    <row r="433" spans="1:2" x14ac:dyDescent="0.35">
      <c r="A433" s="15">
        <v>44628</v>
      </c>
      <c r="B433" s="9">
        <v>758922</v>
      </c>
    </row>
    <row r="434" spans="1:2" x14ac:dyDescent="0.35">
      <c r="A434" s="15">
        <v>44629</v>
      </c>
      <c r="B434" s="9">
        <v>395416</v>
      </c>
    </row>
    <row r="435" spans="1:2" x14ac:dyDescent="0.35">
      <c r="A435" s="15">
        <v>44630</v>
      </c>
      <c r="B435" s="9">
        <v>677745</v>
      </c>
    </row>
    <row r="436" spans="1:2" x14ac:dyDescent="0.35">
      <c r="A436" s="15">
        <v>44631</v>
      </c>
      <c r="B436" s="9">
        <v>310110</v>
      </c>
    </row>
    <row r="437" spans="1:2" x14ac:dyDescent="0.35">
      <c r="A437" s="15">
        <v>44632</v>
      </c>
      <c r="B437" s="9">
        <v>301269</v>
      </c>
    </row>
    <row r="438" spans="1:2" x14ac:dyDescent="0.35">
      <c r="A438" s="15">
        <v>44633</v>
      </c>
      <c r="B438" s="9">
        <v>319599</v>
      </c>
    </row>
    <row r="439" spans="1:2" x14ac:dyDescent="0.35">
      <c r="A439" s="15">
        <v>44634</v>
      </c>
      <c r="B439" s="9">
        <v>309974</v>
      </c>
    </row>
    <row r="440" spans="1:2" x14ac:dyDescent="0.35">
      <c r="A440" s="15">
        <v>44635</v>
      </c>
      <c r="B440" s="9">
        <v>719466</v>
      </c>
    </row>
    <row r="441" spans="1:2" x14ac:dyDescent="0.35">
      <c r="A441" s="15">
        <v>44636</v>
      </c>
      <c r="B441" s="9">
        <v>332468</v>
      </c>
    </row>
    <row r="442" spans="1:2" x14ac:dyDescent="0.35">
      <c r="A442" s="15">
        <v>44637</v>
      </c>
      <c r="B442" s="9">
        <v>646881</v>
      </c>
    </row>
    <row r="443" spans="1:2" x14ac:dyDescent="0.35">
      <c r="A443" s="15">
        <v>44638</v>
      </c>
      <c r="B443" s="9">
        <v>509529</v>
      </c>
    </row>
    <row r="444" spans="1:2" x14ac:dyDescent="0.35">
      <c r="A444" s="15">
        <v>44639</v>
      </c>
      <c r="B444" s="9">
        <v>714988</v>
      </c>
    </row>
    <row r="445" spans="1:2" x14ac:dyDescent="0.35">
      <c r="A445" s="15">
        <v>44640</v>
      </c>
      <c r="B445" s="9">
        <v>324457</v>
      </c>
    </row>
    <row r="446" spans="1:2" x14ac:dyDescent="0.35">
      <c r="A446" s="15">
        <v>44641</v>
      </c>
      <c r="B446" s="9">
        <v>423129</v>
      </c>
    </row>
    <row r="447" spans="1:2" x14ac:dyDescent="0.35">
      <c r="A447" s="15">
        <v>44642</v>
      </c>
      <c r="B447" s="9">
        <v>560037</v>
      </c>
    </row>
    <row r="448" spans="1:2" x14ac:dyDescent="0.35">
      <c r="A448" s="15">
        <v>44643</v>
      </c>
      <c r="B448" s="9">
        <v>761755</v>
      </c>
    </row>
    <row r="449" spans="1:2" x14ac:dyDescent="0.35">
      <c r="A449" s="15">
        <v>44644</v>
      </c>
      <c r="B449" s="9">
        <v>451754</v>
      </c>
    </row>
    <row r="450" spans="1:2" x14ac:dyDescent="0.35">
      <c r="A450" s="15">
        <v>44645</v>
      </c>
      <c r="B450" s="9">
        <v>307901</v>
      </c>
    </row>
    <row r="451" spans="1:2" x14ac:dyDescent="0.35">
      <c r="A451" s="15">
        <v>44646</v>
      </c>
      <c r="B451" s="9">
        <v>378209</v>
      </c>
    </row>
    <row r="452" spans="1:2" x14ac:dyDescent="0.35">
      <c r="A452" s="15">
        <v>44647</v>
      </c>
      <c r="B452" s="9">
        <v>400721</v>
      </c>
    </row>
    <row r="453" spans="1:2" x14ac:dyDescent="0.35">
      <c r="A453" s="15">
        <v>44648</v>
      </c>
      <c r="B453" s="9">
        <v>357613</v>
      </c>
    </row>
    <row r="454" spans="1:2" x14ac:dyDescent="0.35">
      <c r="A454" s="15">
        <v>44649</v>
      </c>
      <c r="B454" s="9">
        <v>482548</v>
      </c>
    </row>
    <row r="455" spans="1:2" x14ac:dyDescent="0.35">
      <c r="A455" s="15">
        <v>44650</v>
      </c>
      <c r="B455" s="9">
        <v>742416</v>
      </c>
    </row>
    <row r="456" spans="1:2" x14ac:dyDescent="0.35">
      <c r="A456" s="15">
        <v>44651</v>
      </c>
      <c r="B456" s="9">
        <v>517846</v>
      </c>
    </row>
    <row r="457" spans="1:2" x14ac:dyDescent="0.35">
      <c r="A457" s="15">
        <v>44652</v>
      </c>
      <c r="B457" s="9">
        <v>690624</v>
      </c>
    </row>
    <row r="458" spans="1:2" x14ac:dyDescent="0.35">
      <c r="A458" s="15">
        <v>44653</v>
      </c>
      <c r="B458" s="9">
        <v>281094</v>
      </c>
    </row>
    <row r="459" spans="1:2" x14ac:dyDescent="0.35">
      <c r="A459" s="15">
        <v>44654</v>
      </c>
      <c r="B459" s="9">
        <v>825001</v>
      </c>
    </row>
    <row r="460" spans="1:2" x14ac:dyDescent="0.35">
      <c r="A460" s="15">
        <v>44655</v>
      </c>
      <c r="B460" s="9">
        <v>330770</v>
      </c>
    </row>
    <row r="461" spans="1:2" x14ac:dyDescent="0.35">
      <c r="A461" s="15">
        <v>44656</v>
      </c>
      <c r="B461" s="9">
        <v>460597</v>
      </c>
    </row>
    <row r="462" spans="1:2" x14ac:dyDescent="0.35">
      <c r="A462" s="15">
        <v>44657</v>
      </c>
      <c r="B462" s="9">
        <v>644673</v>
      </c>
    </row>
    <row r="463" spans="1:2" x14ac:dyDescent="0.35">
      <c r="A463" s="15">
        <v>44658</v>
      </c>
      <c r="B463" s="9">
        <v>562058</v>
      </c>
    </row>
    <row r="464" spans="1:2" x14ac:dyDescent="0.35">
      <c r="A464" s="15">
        <v>44659</v>
      </c>
      <c r="B464" s="9">
        <v>517142</v>
      </c>
    </row>
    <row r="465" spans="1:2" x14ac:dyDescent="0.35">
      <c r="A465" s="15">
        <v>44660</v>
      </c>
      <c r="B465" s="9">
        <v>503263</v>
      </c>
    </row>
    <row r="466" spans="1:2" x14ac:dyDescent="0.35">
      <c r="A466" s="15">
        <v>44661</v>
      </c>
      <c r="B466" s="9">
        <v>503162</v>
      </c>
    </row>
    <row r="467" spans="1:2" x14ac:dyDescent="0.35">
      <c r="A467" s="15">
        <v>44662</v>
      </c>
      <c r="B467" s="9">
        <v>318630</v>
      </c>
    </row>
    <row r="468" spans="1:2" x14ac:dyDescent="0.35">
      <c r="A468" s="15">
        <v>44663</v>
      </c>
      <c r="B468" s="9">
        <v>705770</v>
      </c>
    </row>
    <row r="469" spans="1:2" x14ac:dyDescent="0.35">
      <c r="A469" s="15">
        <v>44664</v>
      </c>
      <c r="B469" s="9">
        <v>380846</v>
      </c>
    </row>
    <row r="470" spans="1:2" x14ac:dyDescent="0.35">
      <c r="A470" s="15">
        <v>44665</v>
      </c>
      <c r="B470" s="9">
        <v>623768</v>
      </c>
    </row>
    <row r="471" spans="1:2" x14ac:dyDescent="0.35">
      <c r="A471" s="15">
        <v>44666</v>
      </c>
      <c r="B471" s="9">
        <v>399971</v>
      </c>
    </row>
    <row r="472" spans="1:2" x14ac:dyDescent="0.35">
      <c r="A472" s="15">
        <v>44667</v>
      </c>
      <c r="B472" s="9">
        <v>615067</v>
      </c>
    </row>
    <row r="473" spans="1:2" x14ac:dyDescent="0.35">
      <c r="A473" s="15">
        <v>44668</v>
      </c>
      <c r="B473" s="9">
        <v>543160</v>
      </c>
    </row>
    <row r="474" spans="1:2" x14ac:dyDescent="0.35">
      <c r="A474" s="15">
        <v>44669</v>
      </c>
      <c r="B474" s="9">
        <v>595835</v>
      </c>
    </row>
    <row r="475" spans="1:2" x14ac:dyDescent="0.35">
      <c r="A475" s="15">
        <v>44670</v>
      </c>
      <c r="B475" s="9">
        <v>467613</v>
      </c>
    </row>
    <row r="476" spans="1:2" x14ac:dyDescent="0.35">
      <c r="A476" s="15">
        <v>44671</v>
      </c>
      <c r="B476" s="9">
        <v>388447</v>
      </c>
    </row>
    <row r="477" spans="1:2" x14ac:dyDescent="0.35">
      <c r="A477" s="15">
        <v>44672</v>
      </c>
      <c r="B477" s="9">
        <v>747302</v>
      </c>
    </row>
    <row r="478" spans="1:2" x14ac:dyDescent="0.35">
      <c r="A478" s="15">
        <v>44673</v>
      </c>
      <c r="B478" s="9">
        <v>369282</v>
      </c>
    </row>
    <row r="479" spans="1:2" x14ac:dyDescent="0.35">
      <c r="A479" s="15">
        <v>44674</v>
      </c>
      <c r="B479" s="9">
        <v>449920</v>
      </c>
    </row>
    <row r="480" spans="1:2" x14ac:dyDescent="0.35">
      <c r="A480" s="15">
        <v>44675</v>
      </c>
      <c r="B480" s="9">
        <v>777460</v>
      </c>
    </row>
    <row r="481" spans="1:2" x14ac:dyDescent="0.35">
      <c r="A481" s="15">
        <v>44676</v>
      </c>
      <c r="B481" s="9">
        <v>557346</v>
      </c>
    </row>
    <row r="482" spans="1:2" x14ac:dyDescent="0.35">
      <c r="A482" s="15">
        <v>44677</v>
      </c>
      <c r="B482" s="9">
        <v>566771</v>
      </c>
    </row>
    <row r="483" spans="1:2" x14ac:dyDescent="0.35">
      <c r="A483" s="15">
        <v>44678</v>
      </c>
      <c r="B483" s="9">
        <v>364513</v>
      </c>
    </row>
    <row r="484" spans="1:2" x14ac:dyDescent="0.35">
      <c r="A484" s="15">
        <v>44679</v>
      </c>
      <c r="B484" s="9">
        <v>668014</v>
      </c>
    </row>
    <row r="485" spans="1:2" x14ac:dyDescent="0.35">
      <c r="A485" s="15">
        <v>44680</v>
      </c>
      <c r="B485" s="9">
        <v>761419</v>
      </c>
    </row>
    <row r="486" spans="1:2" x14ac:dyDescent="0.35">
      <c r="A486" s="15">
        <v>44681</v>
      </c>
      <c r="B486" s="9">
        <v>695939</v>
      </c>
    </row>
    <row r="487" spans="1:2" x14ac:dyDescent="0.35">
      <c r="A487" s="15">
        <v>44682</v>
      </c>
      <c r="B487" s="9">
        <v>555308.87348556146</v>
      </c>
    </row>
    <row r="488" spans="1:2" x14ac:dyDescent="0.35">
      <c r="A488" s="15">
        <v>44683</v>
      </c>
      <c r="B488" s="9">
        <v>556726.40266280994</v>
      </c>
    </row>
    <row r="489" spans="1:2" x14ac:dyDescent="0.35">
      <c r="A489" s="15">
        <v>44684</v>
      </c>
      <c r="B489" s="9">
        <v>556881.33453771099</v>
      </c>
    </row>
    <row r="490" spans="1:2" x14ac:dyDescent="0.35">
      <c r="A490" s="15">
        <v>44685</v>
      </c>
      <c r="B490" s="9">
        <v>557901.37683134526</v>
      </c>
    </row>
    <row r="491" spans="1:2" x14ac:dyDescent="0.35">
      <c r="A491" s="15">
        <v>44686</v>
      </c>
      <c r="B491" s="9">
        <v>557786.89877000824</v>
      </c>
    </row>
    <row r="492" spans="1:2" x14ac:dyDescent="0.35">
      <c r="A492" s="15">
        <v>44687</v>
      </c>
      <c r="B492" s="9">
        <v>557442.95357146487</v>
      </c>
    </row>
    <row r="493" spans="1:2" x14ac:dyDescent="0.35">
      <c r="A493" s="15">
        <v>44688</v>
      </c>
      <c r="B493" s="9">
        <v>558741.18782551587</v>
      </c>
    </row>
    <row r="494" spans="1:2" x14ac:dyDescent="0.35">
      <c r="A494" s="15">
        <v>44689</v>
      </c>
      <c r="B494" s="9">
        <v>558470.61931819469</v>
      </c>
    </row>
    <row r="495" spans="1:2" x14ac:dyDescent="0.35">
      <c r="A495" s="15">
        <v>44690</v>
      </c>
      <c r="B495" s="9">
        <v>558573.27539229393</v>
      </c>
    </row>
    <row r="496" spans="1:2" x14ac:dyDescent="0.35">
      <c r="A496" s="15">
        <v>44691</v>
      </c>
      <c r="B496" s="9">
        <v>559192.65954189748</v>
      </c>
    </row>
    <row r="497" spans="1:2" x14ac:dyDescent="0.35">
      <c r="A497" s="15">
        <v>44692</v>
      </c>
      <c r="B497" s="9">
        <v>560245.64975804463</v>
      </c>
    </row>
    <row r="498" spans="1:2" x14ac:dyDescent="0.35">
      <c r="A498" s="15">
        <v>44693</v>
      </c>
      <c r="B498" s="9">
        <v>561073.96467855573</v>
      </c>
    </row>
    <row r="499" spans="1:2" x14ac:dyDescent="0.35">
      <c r="A499" s="15">
        <v>44694</v>
      </c>
      <c r="B499" s="9">
        <v>561529.71361025423</v>
      </c>
    </row>
    <row r="500" spans="1:2" x14ac:dyDescent="0.35">
      <c r="A500" s="15">
        <v>44695</v>
      </c>
      <c r="B500" s="9">
        <v>562286.59790083393</v>
      </c>
    </row>
    <row r="501" spans="1:2" x14ac:dyDescent="0.35">
      <c r="A501" s="15">
        <v>44696</v>
      </c>
      <c r="B501" s="9">
        <v>561841.11565697566</v>
      </c>
    </row>
    <row r="502" spans="1:2" x14ac:dyDescent="0.35">
      <c r="A502" s="15">
        <v>44697</v>
      </c>
      <c r="B502" s="9">
        <v>563302.19913173467</v>
      </c>
    </row>
    <row r="503" spans="1:2" x14ac:dyDescent="0.35">
      <c r="A503" s="15">
        <v>44698</v>
      </c>
      <c r="B503" s="9">
        <v>564714.96125909686</v>
      </c>
    </row>
    <row r="504" spans="1:2" x14ac:dyDescent="0.35">
      <c r="A504" s="15">
        <v>44699</v>
      </c>
      <c r="B504" s="9">
        <v>566170.816639781</v>
      </c>
    </row>
    <row r="505" spans="1:2" x14ac:dyDescent="0.35">
      <c r="A505" s="15">
        <v>44700</v>
      </c>
      <c r="B505" s="9">
        <v>567072.40037630498</v>
      </c>
    </row>
    <row r="506" spans="1:2" x14ac:dyDescent="0.35">
      <c r="A506" s="15">
        <v>44701</v>
      </c>
      <c r="B506" s="9">
        <v>567466.7199363485</v>
      </c>
    </row>
    <row r="507" spans="1:2" x14ac:dyDescent="0.35">
      <c r="A507" s="15">
        <v>44702</v>
      </c>
      <c r="B507" s="9">
        <v>568030.27557148039</v>
      </c>
    </row>
    <row r="508" spans="1:2" x14ac:dyDescent="0.35">
      <c r="A508" s="15">
        <v>44703</v>
      </c>
      <c r="B508" s="9">
        <v>569615.46364842355</v>
      </c>
    </row>
    <row r="509" spans="1:2" x14ac:dyDescent="0.35">
      <c r="A509" s="15">
        <v>44704</v>
      </c>
      <c r="B509" s="9">
        <v>569308.9804825522</v>
      </c>
    </row>
    <row r="510" spans="1:2" x14ac:dyDescent="0.35">
      <c r="A510" s="15">
        <v>44705</v>
      </c>
      <c r="B510" s="9">
        <v>570906.25518415868</v>
      </c>
    </row>
    <row r="511" spans="1:2" x14ac:dyDescent="0.35">
      <c r="A511" s="15">
        <v>44706</v>
      </c>
      <c r="B511" s="9">
        <v>570716.89249945432</v>
      </c>
    </row>
    <row r="512" spans="1:2" x14ac:dyDescent="0.35">
      <c r="A512" s="15">
        <v>44707</v>
      </c>
      <c r="B512" s="9">
        <v>571401.8500597477</v>
      </c>
    </row>
    <row r="513" spans="1:5" x14ac:dyDescent="0.35">
      <c r="A513" s="15">
        <v>44708</v>
      </c>
      <c r="B513" s="9">
        <v>571920.44599647447</v>
      </c>
    </row>
    <row r="514" spans="1:5" x14ac:dyDescent="0.35">
      <c r="A514" s="15">
        <v>44709</v>
      </c>
      <c r="B514" s="9">
        <v>572130.76466742158</v>
      </c>
    </row>
    <row r="515" spans="1:5" x14ac:dyDescent="0.35">
      <c r="A515" s="15">
        <v>44710</v>
      </c>
      <c r="B515" s="9">
        <v>572059.31690858305</v>
      </c>
    </row>
    <row r="516" spans="1:5" x14ac:dyDescent="0.35">
      <c r="A516" s="15">
        <v>44711</v>
      </c>
      <c r="B516" s="9">
        <v>571711.93163825199</v>
      </c>
    </row>
    <row r="517" spans="1:5" x14ac:dyDescent="0.35">
      <c r="A517" s="15">
        <v>44712</v>
      </c>
      <c r="B517" s="9">
        <v>571245.06435468793</v>
      </c>
      <c r="C517" s="9">
        <v>571245.06435468793</v>
      </c>
      <c r="D517" s="9">
        <v>571245.06435468793</v>
      </c>
      <c r="E517" s="9">
        <v>571245.06435468793</v>
      </c>
    </row>
    <row r="518" spans="1:5" x14ac:dyDescent="0.35">
      <c r="A518" s="15">
        <v>44713</v>
      </c>
      <c r="C518" s="9">
        <f t="shared" ref="C518:C549" si="0">_xlfn.FORECAST.ETS(A518,$B$2:$B$517,$A$2:$A$517,1,1)</f>
        <v>586238.35631486506</v>
      </c>
      <c r="D518" s="9">
        <f t="shared" ref="D518:D549" si="1">C518-_xlfn.FORECAST.ETS.CONFINT(A518,$B$2:$B$517,$A$2:$A$517,0.95,1,1)</f>
        <v>285297.02875170577</v>
      </c>
      <c r="E518" s="9">
        <f t="shared" ref="E518:E549" si="2">C518+_xlfn.FORECAST.ETS.CONFINT(A518,$B$2:$B$517,$A$2:$A$517,0.95,1,1)</f>
        <v>887179.68387802434</v>
      </c>
    </row>
    <row r="519" spans="1:5" x14ac:dyDescent="0.35">
      <c r="A519" s="15">
        <v>44714</v>
      </c>
      <c r="C519" s="9">
        <f t="shared" si="0"/>
        <v>565489.16588983382</v>
      </c>
      <c r="D519" s="9">
        <f t="shared" si="1"/>
        <v>262130.60489195405</v>
      </c>
      <c r="E519" s="9">
        <f t="shared" si="2"/>
        <v>868847.72688771365</v>
      </c>
    </row>
    <row r="520" spans="1:5" x14ac:dyDescent="0.35">
      <c r="A520" s="15">
        <v>44715</v>
      </c>
      <c r="C520" s="9">
        <f t="shared" si="0"/>
        <v>587507.85859737522</v>
      </c>
      <c r="D520" s="9">
        <f t="shared" si="1"/>
        <v>281675.35532893374</v>
      </c>
      <c r="E520" s="9">
        <f t="shared" si="2"/>
        <v>893340.36186581664</v>
      </c>
    </row>
    <row r="521" spans="1:5" x14ac:dyDescent="0.35">
      <c r="A521" s="15">
        <v>44716</v>
      </c>
      <c r="C521" s="9">
        <f t="shared" si="0"/>
        <v>566758.66817234398</v>
      </c>
      <c r="D521" s="9">
        <f t="shared" si="1"/>
        <v>258472.07491830993</v>
      </c>
      <c r="E521" s="9">
        <f t="shared" si="2"/>
        <v>875045.26142637804</v>
      </c>
    </row>
    <row r="522" spans="1:5" x14ac:dyDescent="0.35">
      <c r="A522" s="15">
        <v>44717</v>
      </c>
      <c r="C522" s="9">
        <f t="shared" si="0"/>
        <v>588777.36087988538</v>
      </c>
      <c r="D522" s="9">
        <f t="shared" si="1"/>
        <v>277980.28679474269</v>
      </c>
      <c r="E522" s="9">
        <f t="shared" si="2"/>
        <v>899574.43496502808</v>
      </c>
    </row>
    <row r="523" spans="1:5" x14ac:dyDescent="0.35">
      <c r="A523" s="15">
        <v>44718</v>
      </c>
      <c r="C523" s="9">
        <f t="shared" si="0"/>
        <v>568028.17045485415</v>
      </c>
      <c r="D523" s="9">
        <f t="shared" si="1"/>
        <v>254740.73224579816</v>
      </c>
      <c r="E523" s="9">
        <f t="shared" si="2"/>
        <v>881315.60866391007</v>
      </c>
    </row>
    <row r="524" spans="1:5" x14ac:dyDescent="0.35">
      <c r="A524" s="15">
        <v>44719</v>
      </c>
      <c r="C524" s="9">
        <f t="shared" si="0"/>
        <v>590046.86316239554</v>
      </c>
      <c r="D524" s="9">
        <f t="shared" si="1"/>
        <v>274212.99021693069</v>
      </c>
      <c r="E524" s="9">
        <f t="shared" si="2"/>
        <v>905880.73610786046</v>
      </c>
    </row>
    <row r="525" spans="1:5" x14ac:dyDescent="0.35">
      <c r="A525" s="15">
        <v>44720</v>
      </c>
      <c r="C525" s="9">
        <f t="shared" si="0"/>
        <v>569297.67273736431</v>
      </c>
      <c r="D525" s="9">
        <f t="shared" si="1"/>
        <v>250937.732324204</v>
      </c>
      <c r="E525" s="9">
        <f t="shared" si="2"/>
        <v>887657.61315052467</v>
      </c>
    </row>
    <row r="526" spans="1:5" x14ac:dyDescent="0.35">
      <c r="A526" s="15">
        <v>44721</v>
      </c>
      <c r="C526" s="9">
        <f t="shared" si="0"/>
        <v>591316.36544490571</v>
      </c>
      <c r="D526" s="9">
        <f t="shared" si="1"/>
        <v>270374.60869470879</v>
      </c>
      <c r="E526" s="9">
        <f t="shared" si="2"/>
        <v>912258.12219510262</v>
      </c>
    </row>
    <row r="527" spans="1:5" x14ac:dyDescent="0.35">
      <c r="A527" s="15">
        <v>44722</v>
      </c>
      <c r="C527" s="9">
        <f t="shared" si="0"/>
        <v>570567.17501987447</v>
      </c>
      <c r="D527" s="9">
        <f t="shared" si="1"/>
        <v>247064.20626698324</v>
      </c>
      <c r="E527" s="9">
        <f t="shared" si="2"/>
        <v>894070.14377276576</v>
      </c>
    </row>
    <row r="528" spans="1:5" x14ac:dyDescent="0.35">
      <c r="A528" s="15">
        <v>44723</v>
      </c>
      <c r="C528" s="9">
        <f t="shared" si="0"/>
        <v>592585.86772741587</v>
      </c>
      <c r="D528" s="9">
        <f t="shared" si="1"/>
        <v>266466.26069754199</v>
      </c>
      <c r="E528" s="9">
        <f t="shared" si="2"/>
        <v>918705.47475728975</v>
      </c>
    </row>
    <row r="529" spans="1:5" x14ac:dyDescent="0.35">
      <c r="A529" s="15">
        <v>44724</v>
      </c>
      <c r="C529" s="9">
        <f t="shared" si="0"/>
        <v>571836.67730238463</v>
      </c>
      <c r="D529" s="9">
        <f t="shared" si="1"/>
        <v>243121.26028227492</v>
      </c>
      <c r="E529" s="9">
        <f t="shared" si="2"/>
        <v>900552.09432249435</v>
      </c>
    </row>
    <row r="530" spans="1:5" x14ac:dyDescent="0.35">
      <c r="A530" s="15">
        <v>44725</v>
      </c>
      <c r="C530" s="9">
        <f t="shared" si="0"/>
        <v>593855.37000992603</v>
      </c>
      <c r="D530" s="9">
        <f t="shared" si="1"/>
        <v>262489.03958255041</v>
      </c>
      <c r="E530" s="9">
        <f t="shared" si="2"/>
        <v>925221.70043730165</v>
      </c>
    </row>
    <row r="531" spans="1:5" x14ac:dyDescent="0.35">
      <c r="A531" s="15">
        <v>44726</v>
      </c>
      <c r="C531" s="9">
        <f t="shared" si="0"/>
        <v>573106.17958489479</v>
      </c>
      <c r="D531" s="9">
        <f t="shared" si="1"/>
        <v>239109.97527247341</v>
      </c>
      <c r="E531" s="9">
        <f t="shared" si="2"/>
        <v>907102.38389731618</v>
      </c>
    </row>
    <row r="532" spans="1:5" x14ac:dyDescent="0.35">
      <c r="A532" s="15">
        <v>44727</v>
      </c>
      <c r="C532" s="9">
        <f t="shared" si="0"/>
        <v>595124.87229243619</v>
      </c>
      <c r="D532" s="9">
        <f t="shared" si="1"/>
        <v>258444.01327074983</v>
      </c>
      <c r="E532" s="9">
        <f t="shared" si="2"/>
        <v>931805.73131412256</v>
      </c>
    </row>
    <row r="533" spans="1:5" x14ac:dyDescent="0.35">
      <c r="A533" s="15">
        <v>44728</v>
      </c>
      <c r="C533" s="9">
        <f t="shared" si="0"/>
        <v>574375.68186740496</v>
      </c>
      <c r="D533" s="9">
        <f t="shared" si="1"/>
        <v>235031.40658335574</v>
      </c>
      <c r="E533" s="9">
        <f t="shared" si="2"/>
        <v>913719.95715145417</v>
      </c>
    </row>
    <row r="534" spans="1:5" x14ac:dyDescent="0.35">
      <c r="A534" s="15">
        <v>44729</v>
      </c>
      <c r="C534" s="9">
        <f t="shared" si="0"/>
        <v>596394.37457494636</v>
      </c>
      <c r="D534" s="9">
        <f t="shared" si="1"/>
        <v>254332.22406385955</v>
      </c>
      <c r="E534" s="9">
        <f t="shared" si="2"/>
        <v>938456.52508603316</v>
      </c>
    </row>
    <row r="535" spans="1:5" x14ac:dyDescent="0.35">
      <c r="A535" s="15">
        <v>44730</v>
      </c>
      <c r="C535" s="9">
        <f t="shared" si="0"/>
        <v>575645.18414991512</v>
      </c>
      <c r="D535" s="9">
        <f t="shared" si="1"/>
        <v>230886.5838852048</v>
      </c>
      <c r="E535" s="9">
        <f t="shared" si="2"/>
        <v>920403.78441462549</v>
      </c>
    </row>
    <row r="536" spans="1:5" x14ac:dyDescent="0.35">
      <c r="A536" s="15">
        <v>44731</v>
      </c>
      <c r="C536" s="9">
        <f t="shared" si="0"/>
        <v>597663.87685745652</v>
      </c>
      <c r="D536" s="9">
        <f t="shared" si="1"/>
        <v>250154.68858483946</v>
      </c>
      <c r="E536" s="9">
        <f t="shared" si="2"/>
        <v>945173.06513007358</v>
      </c>
    </row>
    <row r="537" spans="1:5" x14ac:dyDescent="0.35">
      <c r="A537" s="15">
        <v>44732</v>
      </c>
      <c r="C537" s="9">
        <f t="shared" si="0"/>
        <v>576914.68643242528</v>
      </c>
      <c r="D537" s="9">
        <f t="shared" si="1"/>
        <v>226676.51116978482</v>
      </c>
      <c r="E537" s="9">
        <f t="shared" si="2"/>
        <v>927152.86169506575</v>
      </c>
    </row>
    <row r="538" spans="1:5" x14ac:dyDescent="0.35">
      <c r="A538" s="15">
        <v>44733</v>
      </c>
      <c r="C538" s="9">
        <f t="shared" si="0"/>
        <v>598933.37913996668</v>
      </c>
      <c r="D538" s="9">
        <f t="shared" si="1"/>
        <v>245912.39782671089</v>
      </c>
      <c r="E538" s="9">
        <f t="shared" si="2"/>
        <v>951954.36045322241</v>
      </c>
    </row>
    <row r="539" spans="1:5" x14ac:dyDescent="0.35">
      <c r="A539" s="15">
        <v>44734</v>
      </c>
      <c r="C539" s="9">
        <f t="shared" si="0"/>
        <v>578184.18871493544</v>
      </c>
      <c r="D539" s="9">
        <f t="shared" si="1"/>
        <v>222402.16684839409</v>
      </c>
      <c r="E539" s="9">
        <f t="shared" si="2"/>
        <v>933966.2105814768</v>
      </c>
    </row>
    <row r="540" spans="1:5" x14ac:dyDescent="0.35">
      <c r="A540" s="15">
        <v>44735</v>
      </c>
      <c r="C540" s="9">
        <f t="shared" si="0"/>
        <v>600202.88142247684</v>
      </c>
      <c r="D540" s="9">
        <f t="shared" si="1"/>
        <v>241606.31729555398</v>
      </c>
      <c r="E540" s="9">
        <f t="shared" si="2"/>
        <v>958799.44554939971</v>
      </c>
    </row>
    <row r="541" spans="1:5" x14ac:dyDescent="0.35">
      <c r="A541" s="15">
        <v>44736</v>
      </c>
      <c r="C541" s="9">
        <f t="shared" si="0"/>
        <v>579453.69099744561</v>
      </c>
      <c r="D541" s="9">
        <f t="shared" si="1"/>
        <v>218064.50393753289</v>
      </c>
      <c r="E541" s="9">
        <f t="shared" si="2"/>
        <v>940842.87805735832</v>
      </c>
    </row>
    <row r="542" spans="1:5" x14ac:dyDescent="0.35">
      <c r="A542" s="15">
        <v>44737</v>
      </c>
      <c r="C542" s="9">
        <f t="shared" si="0"/>
        <v>601472.38370498701</v>
      </c>
      <c r="D542" s="9">
        <f t="shared" si="1"/>
        <v>237237.38723485643</v>
      </c>
      <c r="E542" s="9">
        <f t="shared" si="2"/>
        <v>965707.38017511764</v>
      </c>
    </row>
    <row r="543" spans="1:5" x14ac:dyDescent="0.35">
      <c r="A543" s="15">
        <v>44738</v>
      </c>
      <c r="C543" s="9">
        <f t="shared" si="0"/>
        <v>580723.19327995577</v>
      </c>
      <c r="D543" s="9">
        <f t="shared" si="1"/>
        <v>213664.45031996636</v>
      </c>
      <c r="E543" s="9">
        <f t="shared" si="2"/>
        <v>947781.93623994524</v>
      </c>
    </row>
    <row r="544" spans="1:5" x14ac:dyDescent="0.35">
      <c r="A544" s="15">
        <v>44739</v>
      </c>
      <c r="C544" s="9">
        <f t="shared" si="0"/>
        <v>602741.88598749717</v>
      </c>
      <c r="D544" s="9">
        <f t="shared" si="1"/>
        <v>232806.52291959384</v>
      </c>
      <c r="E544" s="9">
        <f t="shared" si="2"/>
        <v>972677.24905540049</v>
      </c>
    </row>
    <row r="545" spans="1:5" x14ac:dyDescent="0.35">
      <c r="A545" s="15">
        <v>44740</v>
      </c>
      <c r="C545" s="9">
        <f t="shared" si="0"/>
        <v>581992.69556246593</v>
      </c>
      <c r="D545" s="9">
        <f t="shared" si="1"/>
        <v>209202.90907013824</v>
      </c>
      <c r="E545" s="9">
        <f t="shared" si="2"/>
        <v>954782.48205479363</v>
      </c>
    </row>
    <row r="546" spans="1:5" x14ac:dyDescent="0.35">
      <c r="A546" s="15">
        <v>44741</v>
      </c>
      <c r="C546" s="9">
        <f t="shared" si="0"/>
        <v>604011.38827000733</v>
      </c>
      <c r="D546" s="9">
        <f t="shared" si="1"/>
        <v>228314.61500955909</v>
      </c>
      <c r="E546" s="9">
        <f t="shared" si="2"/>
        <v>979708.16153045557</v>
      </c>
    </row>
    <row r="547" spans="1:5" x14ac:dyDescent="0.35">
      <c r="A547" s="15">
        <v>44742</v>
      </c>
      <c r="C547" s="9">
        <f t="shared" si="0"/>
        <v>583262.19784497609</v>
      </c>
      <c r="D547" s="9">
        <f t="shared" si="1"/>
        <v>204680.75883398869</v>
      </c>
      <c r="E547" s="9">
        <f t="shared" si="2"/>
        <v>961843.6368559635</v>
      </c>
    </row>
    <row r="548" spans="1:5" x14ac:dyDescent="0.35">
      <c r="A548" s="15">
        <v>44743</v>
      </c>
      <c r="C548" s="9">
        <f t="shared" si="0"/>
        <v>605280.89055251749</v>
      </c>
      <c r="D548" s="9">
        <f t="shared" si="1"/>
        <v>223762.52995251724</v>
      </c>
      <c r="E548" s="9">
        <f t="shared" si="2"/>
        <v>986799.25115251774</v>
      </c>
    </row>
    <row r="549" spans="1:5" x14ac:dyDescent="0.35">
      <c r="A549" s="15">
        <v>44744</v>
      </c>
      <c r="C549" s="9">
        <f t="shared" si="0"/>
        <v>584531.70012748626</v>
      </c>
      <c r="D549" s="9">
        <f t="shared" si="1"/>
        <v>200098.85425425222</v>
      </c>
      <c r="E549" s="9">
        <f t="shared" si="2"/>
        <v>968964.54600072023</v>
      </c>
    </row>
    <row r="550" spans="1:5" x14ac:dyDescent="0.35">
      <c r="A550" s="15">
        <v>44745</v>
      </c>
      <c r="C550" s="9">
        <f t="shared" ref="C550:C581" si="3">_xlfn.FORECAST.ETS(A550,$B$2:$B$517,$A$2:$A$517,1,1)</f>
        <v>606550.39283502765</v>
      </c>
      <c r="D550" s="9">
        <f t="shared" ref="D550:D581" si="4">C550-_xlfn.FORECAST.ETS.CONFINT(A550,$B$2:$B$517,$A$2:$A$517,0.95,1,1)</f>
        <v>219151.11042874708</v>
      </c>
      <c r="E550" s="9">
        <f t="shared" ref="E550:E581" si="5">C550+_xlfn.FORECAST.ETS.CONFINT(A550,$B$2:$B$517,$A$2:$A$517,0.95,1,1)</f>
        <v>993949.67524130829</v>
      </c>
    </row>
    <row r="551" spans="1:5" x14ac:dyDescent="0.35">
      <c r="A551" s="15">
        <v>44746</v>
      </c>
      <c r="C551" s="9">
        <f t="shared" si="3"/>
        <v>585801.2024099963</v>
      </c>
      <c r="D551" s="9">
        <f t="shared" si="4"/>
        <v>195458.0264332557</v>
      </c>
      <c r="E551" s="9">
        <f t="shared" si="5"/>
        <v>976144.37838673685</v>
      </c>
    </row>
    <row r="552" spans="1:5" x14ac:dyDescent="0.35">
      <c r="A552" s="15">
        <v>44747</v>
      </c>
      <c r="C552" s="9">
        <f t="shared" si="3"/>
        <v>607819.89511753782</v>
      </c>
      <c r="D552" s="9">
        <f t="shared" si="4"/>
        <v>214481.17582943762</v>
      </c>
      <c r="E552" s="9">
        <f t="shared" si="5"/>
        <v>1001158.6144056381</v>
      </c>
    </row>
    <row r="553" spans="1:5" x14ac:dyDescent="0.35">
      <c r="A553" s="15">
        <v>44748</v>
      </c>
      <c r="C553" s="9">
        <f t="shared" si="3"/>
        <v>587070.70469250646</v>
      </c>
      <c r="D553" s="9">
        <f t="shared" si="4"/>
        <v>190759.0834261133</v>
      </c>
      <c r="E553" s="9">
        <f t="shared" si="5"/>
        <v>983382.32595889969</v>
      </c>
    </row>
    <row r="554" spans="1:5" x14ac:dyDescent="0.35">
      <c r="A554" s="15">
        <v>44749</v>
      </c>
      <c r="C554" s="9">
        <f t="shared" si="3"/>
        <v>609089.39740004798</v>
      </c>
      <c r="D554" s="9">
        <f t="shared" si="4"/>
        <v>209753.52276224503</v>
      </c>
      <c r="E554" s="9">
        <f t="shared" si="5"/>
        <v>1008425.2720378509</v>
      </c>
    </row>
    <row r="555" spans="1:5" x14ac:dyDescent="0.35">
      <c r="A555" s="15">
        <v>44750</v>
      </c>
      <c r="C555" s="9">
        <f t="shared" si="3"/>
        <v>588340.20697501663</v>
      </c>
      <c r="D555" s="9">
        <f t="shared" si="4"/>
        <v>186002.81075800944</v>
      </c>
      <c r="E555" s="9">
        <f t="shared" si="5"/>
        <v>990677.60319202382</v>
      </c>
    </row>
    <row r="556" spans="1:5" x14ac:dyDescent="0.35">
      <c r="A556" s="15">
        <v>44751</v>
      </c>
      <c r="C556" s="9">
        <f t="shared" si="3"/>
        <v>610358.89968255814</v>
      </c>
      <c r="D556" s="9">
        <f t="shared" si="4"/>
        <v>204968.92557807697</v>
      </c>
      <c r="E556" s="9">
        <f t="shared" si="5"/>
        <v>1015748.8737870393</v>
      </c>
    </row>
    <row r="557" spans="1:5" x14ac:dyDescent="0.35">
      <c r="A557" s="15">
        <v>44752</v>
      </c>
      <c r="C557" s="9">
        <f t="shared" si="3"/>
        <v>589609.70925752679</v>
      </c>
      <c r="D557" s="9">
        <f t="shared" si="4"/>
        <v>181189.97195999761</v>
      </c>
      <c r="E557" s="9">
        <f t="shared" si="5"/>
        <v>998029.44655505591</v>
      </c>
    </row>
    <row r="558" spans="1:5" x14ac:dyDescent="0.35">
      <c r="A558" s="15">
        <v>44753</v>
      </c>
      <c r="C558" s="9">
        <f t="shared" si="3"/>
        <v>611628.4019650683</v>
      </c>
      <c r="D558" s="9">
        <f t="shared" si="4"/>
        <v>200128.13691387355</v>
      </c>
      <c r="E558" s="9">
        <f t="shared" si="5"/>
        <v>1023128.6670162631</v>
      </c>
    </row>
    <row r="559" spans="1:5" x14ac:dyDescent="0.35">
      <c r="A559" s="15">
        <v>44754</v>
      </c>
      <c r="C559" s="9">
        <f t="shared" si="3"/>
        <v>590879.21154003695</v>
      </c>
      <c r="D559" s="9">
        <f t="shared" si="4"/>
        <v>176321.3091184037</v>
      </c>
      <c r="E559" s="9">
        <f t="shared" si="5"/>
        <v>1005437.1139616702</v>
      </c>
    </row>
    <row r="560" spans="1:5" x14ac:dyDescent="0.35">
      <c r="A560" s="15">
        <v>44755</v>
      </c>
      <c r="C560" s="9">
        <f t="shared" si="3"/>
        <v>612897.90424757847</v>
      </c>
      <c r="D560" s="9">
        <f t="shared" si="4"/>
        <v>195231.88824678364</v>
      </c>
      <c r="E560" s="9">
        <f t="shared" si="5"/>
        <v>1030563.9202483733</v>
      </c>
    </row>
    <row r="561" spans="1:5" x14ac:dyDescent="0.35">
      <c r="A561" s="15">
        <v>44756</v>
      </c>
      <c r="C561" s="9">
        <f t="shared" si="3"/>
        <v>592148.71382254711</v>
      </c>
      <c r="D561" s="9">
        <f t="shared" si="4"/>
        <v>171397.54343352956</v>
      </c>
      <c r="E561" s="9">
        <f t="shared" si="5"/>
        <v>1012899.8842115647</v>
      </c>
    </row>
    <row r="562" spans="1:5" x14ac:dyDescent="0.35">
      <c r="A562" s="15">
        <v>44757</v>
      </c>
      <c r="C562" s="9">
        <f t="shared" si="3"/>
        <v>614167.40653008863</v>
      </c>
      <c r="D562" s="9">
        <f t="shared" si="4"/>
        <v>190280.89045571286</v>
      </c>
      <c r="E562" s="9">
        <f t="shared" si="5"/>
        <v>1038053.9226044645</v>
      </c>
    </row>
    <row r="563" spans="1:5" x14ac:dyDescent="0.35">
      <c r="A563" s="15">
        <v>44758</v>
      </c>
      <c r="C563" s="9">
        <f t="shared" si="3"/>
        <v>593418.21610505728</v>
      </c>
      <c r="D563" s="9">
        <f t="shared" si="4"/>
        <v>166419.37578389666</v>
      </c>
      <c r="E563" s="9">
        <f t="shared" si="5"/>
        <v>1020417.0564262179</v>
      </c>
    </row>
    <row r="564" spans="1:5" x14ac:dyDescent="0.35">
      <c r="A564" s="15">
        <v>44759</v>
      </c>
      <c r="C564" s="9">
        <f t="shared" si="3"/>
        <v>615436.90881259879</v>
      </c>
      <c r="D564" s="9">
        <f t="shared" si="4"/>
        <v>185275.8343867354</v>
      </c>
      <c r="E564" s="9">
        <f t="shared" si="5"/>
        <v>1045597.9832384621</v>
      </c>
    </row>
    <row r="565" spans="1:5" x14ac:dyDescent="0.35">
      <c r="A565" s="15">
        <v>44760</v>
      </c>
      <c r="C565" s="9">
        <f t="shared" si="3"/>
        <v>594687.71838756744</v>
      </c>
      <c r="D565" s="9">
        <f t="shared" si="4"/>
        <v>161387.4872927636</v>
      </c>
      <c r="E565" s="9">
        <f t="shared" si="5"/>
        <v>1027987.9494823713</v>
      </c>
    </row>
    <row r="566" spans="1:5" x14ac:dyDescent="0.35">
      <c r="A566" s="15">
        <v>44761</v>
      </c>
      <c r="C566" s="9">
        <f t="shared" si="3"/>
        <v>616706.41109510895</v>
      </c>
      <c r="D566" s="9">
        <f t="shared" si="4"/>
        <v>180217.39141933079</v>
      </c>
      <c r="E566" s="9">
        <f t="shared" si="5"/>
        <v>1053195.4307708871</v>
      </c>
    </row>
    <row r="567" spans="1:5" x14ac:dyDescent="0.35">
      <c r="A567" s="15">
        <v>44762</v>
      </c>
      <c r="C567" s="9">
        <f t="shared" si="3"/>
        <v>595957.2206700776</v>
      </c>
      <c r="D567" s="9">
        <f t="shared" si="4"/>
        <v>156302.5398940926</v>
      </c>
      <c r="E567" s="9">
        <f t="shared" si="5"/>
        <v>1035611.9014460626</v>
      </c>
    </row>
    <row r="568" spans="1:5" x14ac:dyDescent="0.35">
      <c r="A568" s="15">
        <v>44763</v>
      </c>
      <c r="C568" s="9">
        <f t="shared" si="3"/>
        <v>617975.91337761912</v>
      </c>
      <c r="D568" s="9">
        <f t="shared" si="4"/>
        <v>175106.2140308246</v>
      </c>
      <c r="E568" s="9">
        <f t="shared" si="5"/>
        <v>1060845.6127244136</v>
      </c>
    </row>
    <row r="569" spans="1:5" x14ac:dyDescent="0.35">
      <c r="A569" s="15">
        <v>44764</v>
      </c>
      <c r="C569" s="9">
        <f t="shared" si="3"/>
        <v>597226.72295258776</v>
      </c>
      <c r="D569" s="9">
        <f t="shared" si="4"/>
        <v>151165.17689553637</v>
      </c>
      <c r="E569" s="9">
        <f t="shared" si="5"/>
        <v>1043288.2690096392</v>
      </c>
    </row>
    <row r="570" spans="1:5" x14ac:dyDescent="0.35">
      <c r="A570" s="15">
        <v>44765</v>
      </c>
      <c r="C570" s="9">
        <f t="shared" si="3"/>
        <v>619245.41566012928</v>
      </c>
      <c r="D570" s="9">
        <f t="shared" si="4"/>
        <v>169942.93635678699</v>
      </c>
      <c r="E570" s="9">
        <f t="shared" si="5"/>
        <v>1068547.8949634717</v>
      </c>
    </row>
    <row r="571" spans="1:5" x14ac:dyDescent="0.35">
      <c r="A571" s="15">
        <v>44766</v>
      </c>
      <c r="C571" s="9">
        <f t="shared" si="3"/>
        <v>598496.22523509793</v>
      </c>
      <c r="D571" s="9">
        <f t="shared" si="4"/>
        <v>145976.02353637415</v>
      </c>
      <c r="E571" s="9">
        <f t="shared" si="5"/>
        <v>1051016.4269338218</v>
      </c>
    </row>
    <row r="572" spans="1:5" x14ac:dyDescent="0.35">
      <c r="A572" s="15">
        <v>44767</v>
      </c>
      <c r="C572" s="9">
        <f t="shared" si="3"/>
        <v>620514.91794263944</v>
      </c>
      <c r="D572" s="9">
        <f t="shared" si="4"/>
        <v>164728.17474547873</v>
      </c>
      <c r="E572" s="9">
        <f t="shared" si="5"/>
        <v>1076301.6611398002</v>
      </c>
    </row>
    <row r="573" spans="1:5" x14ac:dyDescent="0.35">
      <c r="A573" s="15">
        <v>44768</v>
      </c>
      <c r="C573" s="9">
        <f t="shared" si="3"/>
        <v>599765.72751760809</v>
      </c>
      <c r="D573" s="9">
        <f t="shared" si="4"/>
        <v>140735.68753863743</v>
      </c>
      <c r="E573" s="9">
        <f t="shared" si="5"/>
        <v>1058795.7674965789</v>
      </c>
    </row>
    <row r="574" spans="1:5" x14ac:dyDescent="0.35">
      <c r="A574" s="15">
        <v>44769</v>
      </c>
      <c r="C574" s="9">
        <f t="shared" si="3"/>
        <v>621784.4202251496</v>
      </c>
      <c r="D574" s="9">
        <f t="shared" si="4"/>
        <v>159462.52830473142</v>
      </c>
      <c r="E574" s="9">
        <f t="shared" si="5"/>
        <v>1084106.3121455677</v>
      </c>
    </row>
    <row r="575" spans="1:5" x14ac:dyDescent="0.35">
      <c r="A575" s="15">
        <v>44770</v>
      </c>
      <c r="C575" s="9">
        <f t="shared" si="3"/>
        <v>601035.22980011825</v>
      </c>
      <c r="D575" s="9">
        <f t="shared" si="4"/>
        <v>135444.75964995043</v>
      </c>
      <c r="E575" s="9">
        <f t="shared" si="5"/>
        <v>1066625.6999502862</v>
      </c>
    </row>
    <row r="576" spans="1:5" x14ac:dyDescent="0.35">
      <c r="A576" s="15">
        <v>44771</v>
      </c>
      <c r="C576" s="9">
        <f t="shared" si="3"/>
        <v>623053.92250765976</v>
      </c>
      <c r="D576" s="9">
        <f t="shared" si="4"/>
        <v>154146.57943991304</v>
      </c>
      <c r="E576" s="9">
        <f t="shared" si="5"/>
        <v>1091961.2655754066</v>
      </c>
    </row>
    <row r="577" spans="1:5" x14ac:dyDescent="0.35">
      <c r="A577" s="15">
        <v>44772</v>
      </c>
      <c r="C577" s="9">
        <f t="shared" si="3"/>
        <v>602304.73208262841</v>
      </c>
      <c r="D577" s="9">
        <f t="shared" si="4"/>
        <v>130103.81417685741</v>
      </c>
      <c r="E577" s="9">
        <f t="shared" si="5"/>
        <v>1074505.6499883994</v>
      </c>
    </row>
    <row r="578" spans="1:5" x14ac:dyDescent="0.35">
      <c r="A578" s="15">
        <v>44773</v>
      </c>
      <c r="C578" s="9">
        <f t="shared" si="3"/>
        <v>624323.42479016993</v>
      </c>
      <c r="D578" s="9">
        <f t="shared" si="4"/>
        <v>148780.89438186598</v>
      </c>
      <c r="E578" s="9">
        <f t="shared" si="5"/>
        <v>1099865.9551984738</v>
      </c>
    </row>
    <row r="579" spans="1:5" x14ac:dyDescent="0.35">
      <c r="A579" s="15">
        <v>44774</v>
      </c>
      <c r="C579" s="9">
        <f t="shared" si="3"/>
        <v>603574.23436513857</v>
      </c>
      <c r="D579" s="9">
        <f t="shared" si="4"/>
        <v>124713.40950763092</v>
      </c>
      <c r="E579" s="9">
        <f t="shared" si="5"/>
        <v>1082435.0592226463</v>
      </c>
    </row>
    <row r="580" spans="1:5" x14ac:dyDescent="0.35">
      <c r="A580" s="15">
        <v>44775</v>
      </c>
      <c r="C580" s="9">
        <f t="shared" si="3"/>
        <v>625592.92707268009</v>
      </c>
      <c r="D580" s="9">
        <f t="shared" si="4"/>
        <v>143366.02370390855</v>
      </c>
      <c r="E580" s="9">
        <f t="shared" si="5"/>
        <v>1107819.8304414516</v>
      </c>
    </row>
    <row r="581" spans="1:5" x14ac:dyDescent="0.35">
      <c r="A581" s="15">
        <v>44776</v>
      </c>
      <c r="C581" s="9">
        <f t="shared" si="3"/>
        <v>604843.73664764874</v>
      </c>
      <c r="D581" s="9">
        <f t="shared" si="4"/>
        <v>119274.08862374647</v>
      </c>
      <c r="E581" s="9">
        <f t="shared" si="5"/>
        <v>1090413.3846715509</v>
      </c>
    </row>
    <row r="582" spans="1:5" x14ac:dyDescent="0.35">
      <c r="A582" s="15">
        <v>44777</v>
      </c>
      <c r="C582" s="9">
        <f t="shared" ref="C582:C613" si="6">_xlfn.FORECAST.ETS(A582,$B$2:$B$517,$A$2:$A$517,1,1)</f>
        <v>626862.42935519025</v>
      </c>
      <c r="D582" s="9">
        <f t="shared" ref="D582:D613" si="7">C582-_xlfn.FORECAST.ETS.CONFINT(A582,$B$2:$B$517,$A$2:$A$517,0.95,1,1)</f>
        <v>137902.50282717589</v>
      </c>
      <c r="E582" s="9">
        <f t="shared" ref="E582:E613" si="8">C582+_xlfn.FORECAST.ETS.CONFINT(A582,$B$2:$B$517,$A$2:$A$517,0.95,1,1)</f>
        <v>1115822.3558832046</v>
      </c>
    </row>
    <row r="583" spans="1:5" x14ac:dyDescent="0.35">
      <c r="A583" s="15">
        <v>44778</v>
      </c>
      <c r="C583" s="9">
        <f t="shared" si="6"/>
        <v>606113.2389301589</v>
      </c>
      <c r="D583" s="9">
        <f t="shared" si="7"/>
        <v>113786.37959938252</v>
      </c>
      <c r="E583" s="9">
        <f t="shared" si="8"/>
        <v>1098440.0982609354</v>
      </c>
    </row>
    <row r="584" spans="1:5" x14ac:dyDescent="0.35">
      <c r="A584" s="15">
        <v>44779</v>
      </c>
      <c r="C584" s="9">
        <f t="shared" si="6"/>
        <v>628131.9316377003</v>
      </c>
      <c r="D584" s="9">
        <f t="shared" si="7"/>
        <v>132390.85251373367</v>
      </c>
      <c r="E584" s="9">
        <f t="shared" si="8"/>
        <v>1123873.010761667</v>
      </c>
    </row>
    <row r="585" spans="1:5" x14ac:dyDescent="0.35">
      <c r="A585" s="15">
        <v>44780</v>
      </c>
      <c r="C585" s="9">
        <f t="shared" si="6"/>
        <v>607382.74121266906</v>
      </c>
      <c r="D585" s="9">
        <f t="shared" si="7"/>
        <v>108250.79608845263</v>
      </c>
      <c r="E585" s="9">
        <f t="shared" si="8"/>
        <v>1106514.6863368854</v>
      </c>
    </row>
    <row r="586" spans="1:5" x14ac:dyDescent="0.35">
      <c r="A586" s="15">
        <v>44781</v>
      </c>
      <c r="C586" s="9">
        <f t="shared" si="6"/>
        <v>629401.43392021058</v>
      </c>
      <c r="D586" s="9">
        <f t="shared" si="7"/>
        <v>126831.5793470401</v>
      </c>
      <c r="E586" s="9">
        <f t="shared" si="8"/>
        <v>1131971.2884933811</v>
      </c>
    </row>
    <row r="587" spans="1:5" x14ac:dyDescent="0.35">
      <c r="A587" s="15">
        <v>44782</v>
      </c>
      <c r="C587" s="9">
        <f t="shared" si="6"/>
        <v>608652.24349517922</v>
      </c>
      <c r="D587" s="9">
        <f t="shared" si="7"/>
        <v>102667.8377988062</v>
      </c>
      <c r="E587" s="9">
        <f t="shared" si="8"/>
        <v>1114636.6491915523</v>
      </c>
    </row>
    <row r="588" spans="1:5" x14ac:dyDescent="0.35">
      <c r="A588" s="15">
        <v>44783</v>
      </c>
      <c r="C588" s="9">
        <f t="shared" si="6"/>
        <v>630670.93620272062</v>
      </c>
      <c r="D588" s="9">
        <f t="shared" si="7"/>
        <v>121225.17619944806</v>
      </c>
      <c r="E588" s="9">
        <f t="shared" si="8"/>
        <v>1140116.6962059932</v>
      </c>
    </row>
    <row r="589" spans="1:5" x14ac:dyDescent="0.35">
      <c r="A589" s="15">
        <v>44784</v>
      </c>
      <c r="C589" s="9">
        <f t="shared" si="6"/>
        <v>609921.74577768939</v>
      </c>
      <c r="D589" s="9">
        <f t="shared" si="7"/>
        <v>97037.990953350847</v>
      </c>
      <c r="E589" s="9">
        <f t="shared" si="8"/>
        <v>1122805.5006020279</v>
      </c>
    </row>
    <row r="590" spans="1:5" x14ac:dyDescent="0.35">
      <c r="A590" s="15">
        <v>44785</v>
      </c>
      <c r="C590" s="9">
        <f t="shared" si="6"/>
        <v>631940.43848523078</v>
      </c>
      <c r="D590" s="9">
        <f t="shared" si="7"/>
        <v>115572.12268655619</v>
      </c>
      <c r="E590" s="9">
        <f t="shared" si="8"/>
        <v>1148308.7542839055</v>
      </c>
    </row>
    <row r="591" spans="1:5" x14ac:dyDescent="0.35">
      <c r="A591" s="15">
        <v>44786</v>
      </c>
      <c r="C591" s="9">
        <f t="shared" si="6"/>
        <v>611191.24806019955</v>
      </c>
      <c r="D591" s="9">
        <f t="shared" si="7"/>
        <v>91361.728737943864</v>
      </c>
      <c r="E591" s="9">
        <f t="shared" si="8"/>
        <v>1131020.7673824553</v>
      </c>
    </row>
    <row r="592" spans="1:5" x14ac:dyDescent="0.35">
      <c r="A592" s="15">
        <v>44787</v>
      </c>
      <c r="C592" s="9">
        <f t="shared" si="6"/>
        <v>633209.94076774095</v>
      </c>
      <c r="D592" s="9">
        <f t="shared" si="7"/>
        <v>109872.88560829294</v>
      </c>
      <c r="E592" s="9">
        <f t="shared" si="8"/>
        <v>1156546.995927189</v>
      </c>
    </row>
    <row r="593" spans="1:5" x14ac:dyDescent="0.35">
      <c r="A593" s="15">
        <v>44788</v>
      </c>
      <c r="C593" s="9">
        <f t="shared" si="6"/>
        <v>612460.75034270971</v>
      </c>
      <c r="D593" s="9">
        <f t="shared" si="7"/>
        <v>85639.511735989247</v>
      </c>
      <c r="E593" s="9">
        <f t="shared" si="8"/>
        <v>1139281.9889494302</v>
      </c>
    </row>
    <row r="594" spans="1:5" x14ac:dyDescent="0.35">
      <c r="A594" s="15">
        <v>44789</v>
      </c>
      <c r="C594" s="9">
        <f t="shared" si="6"/>
        <v>634479.44305025111</v>
      </c>
      <c r="D594" s="9">
        <f t="shared" si="7"/>
        <v>104127.91937671206</v>
      </c>
      <c r="E594" s="9">
        <f t="shared" si="8"/>
        <v>1164830.9667237902</v>
      </c>
    </row>
    <row r="595" spans="1:5" x14ac:dyDescent="0.35">
      <c r="A595" s="15">
        <v>44790</v>
      </c>
      <c r="C595" s="9">
        <f t="shared" si="6"/>
        <v>613730.25262521987</v>
      </c>
      <c r="D595" s="9">
        <f t="shared" si="7"/>
        <v>79871.788349743816</v>
      </c>
      <c r="E595" s="9">
        <f t="shared" si="8"/>
        <v>1147588.716900696</v>
      </c>
    </row>
    <row r="596" spans="1:5" x14ac:dyDescent="0.35">
      <c r="A596" s="15">
        <v>44791</v>
      </c>
      <c r="C596" s="9">
        <f t="shared" si="6"/>
        <v>635748.94533276127</v>
      </c>
      <c r="D596" s="9">
        <f t="shared" si="7"/>
        <v>98337.666430535726</v>
      </c>
      <c r="E596" s="9">
        <f t="shared" si="8"/>
        <v>1173160.2242349868</v>
      </c>
    </row>
    <row r="597" spans="1:5" x14ac:dyDescent="0.35">
      <c r="A597" s="15">
        <v>44792</v>
      </c>
      <c r="C597" s="9">
        <f t="shared" si="6"/>
        <v>614999.75490773004</v>
      </c>
      <c r="D597" s="9">
        <f t="shared" si="7"/>
        <v>74058.995208406355</v>
      </c>
      <c r="E597" s="9">
        <f t="shared" si="8"/>
        <v>1155940.5146070537</v>
      </c>
    </row>
    <row r="598" spans="1:5" x14ac:dyDescent="0.35">
      <c r="A598" s="15">
        <v>44793</v>
      </c>
      <c r="C598" s="9">
        <f t="shared" si="6"/>
        <v>637018.44761527143</v>
      </c>
      <c r="D598" s="9">
        <f t="shared" si="7"/>
        <v>92502.557636540732</v>
      </c>
      <c r="E598" s="9">
        <f t="shared" si="8"/>
        <v>1181534.337594002</v>
      </c>
    </row>
    <row r="599" spans="1:5" x14ac:dyDescent="0.35">
      <c r="A599" s="15">
        <v>44794</v>
      </c>
      <c r="C599" s="9">
        <f t="shared" si="6"/>
        <v>616269.2571902402</v>
      </c>
      <c r="D599" s="9">
        <f t="shared" si="7"/>
        <v>68201.55756310781</v>
      </c>
      <c r="E599" s="9">
        <f t="shared" si="8"/>
        <v>1164336.9568173727</v>
      </c>
    </row>
    <row r="600" spans="1:5" x14ac:dyDescent="0.35">
      <c r="A600" s="15">
        <v>44795</v>
      </c>
      <c r="C600" s="9">
        <f t="shared" si="6"/>
        <v>638287.9498977816</v>
      </c>
      <c r="D600" s="9">
        <f t="shared" si="7"/>
        <v>86623.012677935301</v>
      </c>
      <c r="E600" s="9">
        <f t="shared" si="8"/>
        <v>1189952.887117628</v>
      </c>
    </row>
    <row r="601" spans="1:5" x14ac:dyDescent="0.35">
      <c r="A601" s="15">
        <v>44796</v>
      </c>
      <c r="C601" s="9">
        <f t="shared" si="6"/>
        <v>617538.75947275036</v>
      </c>
      <c r="D601" s="9">
        <f t="shared" si="7"/>
        <v>62299.889668971882</v>
      </c>
      <c r="E601" s="9">
        <f t="shared" si="8"/>
        <v>1172777.629276529</v>
      </c>
    </row>
    <row r="602" spans="1:5" x14ac:dyDescent="0.35">
      <c r="A602" s="15">
        <v>44797</v>
      </c>
      <c r="C602" s="9">
        <f t="shared" si="6"/>
        <v>639557.45218029176</v>
      </c>
      <c r="D602" s="9">
        <f t="shared" si="7"/>
        <v>80699.440429908689</v>
      </c>
      <c r="E602" s="9">
        <f t="shared" si="8"/>
        <v>1198415.4639306748</v>
      </c>
    </row>
    <row r="603" spans="1:5" x14ac:dyDescent="0.35">
      <c r="A603" s="15">
        <v>44798</v>
      </c>
      <c r="C603" s="9">
        <f t="shared" si="6"/>
        <v>618808.26175526052</v>
      </c>
      <c r="D603" s="9">
        <f t="shared" si="7"/>
        <v>56354.395154447411</v>
      </c>
      <c r="E603" s="9">
        <f t="shared" si="8"/>
        <v>1181262.1283560735</v>
      </c>
    </row>
    <row r="604" spans="1:5" x14ac:dyDescent="0.35">
      <c r="A604" s="15">
        <v>44799</v>
      </c>
      <c r="C604" s="9">
        <f t="shared" si="6"/>
        <v>640826.95446280192</v>
      </c>
      <c r="D604" s="9">
        <f t="shared" si="7"/>
        <v>74732.239322575391</v>
      </c>
      <c r="E604" s="9">
        <f t="shared" si="8"/>
        <v>1206921.6696030283</v>
      </c>
    </row>
    <row r="605" spans="1:5" x14ac:dyDescent="0.35">
      <c r="A605" s="15">
        <v>44800</v>
      </c>
      <c r="C605" s="9">
        <f t="shared" si="6"/>
        <v>620077.76403777068</v>
      </c>
      <c r="D605" s="9">
        <f t="shared" si="7"/>
        <v>50365.46737814683</v>
      </c>
      <c r="E605" s="9">
        <f t="shared" si="8"/>
        <v>1189790.0606973944</v>
      </c>
    </row>
    <row r="606" spans="1:5" x14ac:dyDescent="0.35">
      <c r="A606" s="15">
        <v>44801</v>
      </c>
      <c r="C606" s="9">
        <f t="shared" si="6"/>
        <v>642096.45674531208</v>
      </c>
      <c r="D606" s="9">
        <f t="shared" si="7"/>
        <v>68721.797691558604</v>
      </c>
      <c r="E606" s="9">
        <f t="shared" si="8"/>
        <v>1215471.1157990657</v>
      </c>
    </row>
    <row r="607" spans="1:5" x14ac:dyDescent="0.35">
      <c r="A607" s="15">
        <v>44802</v>
      </c>
      <c r="C607" s="9">
        <f t="shared" si="6"/>
        <v>621347.26632028085</v>
      </c>
      <c r="D607" s="9">
        <f t="shared" si="7"/>
        <v>44333.489773452631</v>
      </c>
      <c r="E607" s="9">
        <f t="shared" si="8"/>
        <v>1198361.0428671092</v>
      </c>
    </row>
    <row r="608" spans="1:5" x14ac:dyDescent="0.35">
      <c r="A608" s="15">
        <v>44803</v>
      </c>
      <c r="C608" s="9">
        <f t="shared" si="6"/>
        <v>643365.95902782225</v>
      </c>
      <c r="D608" s="9">
        <f t="shared" si="7"/>
        <v>62668.494116484071</v>
      </c>
      <c r="E608" s="9">
        <f t="shared" si="8"/>
        <v>1224063.4239391605</v>
      </c>
    </row>
    <row r="609" spans="1:5" x14ac:dyDescent="0.35">
      <c r="A609" s="15">
        <v>44804</v>
      </c>
      <c r="C609" s="9">
        <f t="shared" si="6"/>
        <v>622616.76860279101</v>
      </c>
      <c r="D609" s="9">
        <f t="shared" si="7"/>
        <v>38258.836181165534</v>
      </c>
      <c r="E609" s="9">
        <f t="shared" si="8"/>
        <v>1206974.7010244164</v>
      </c>
    </row>
    <row r="610" spans="1:5" x14ac:dyDescent="0.35">
      <c r="A610" s="15">
        <v>44805</v>
      </c>
      <c r="C610" s="9">
        <f t="shared" si="6"/>
        <v>644635.46131033241</v>
      </c>
      <c r="D610" s="9">
        <f t="shared" si="7"/>
        <v>56572.69774766895</v>
      </c>
      <c r="E610" s="9">
        <f t="shared" si="8"/>
        <v>1232698.2248729959</v>
      </c>
    </row>
    <row r="611" spans="1:5" x14ac:dyDescent="0.35">
      <c r="A611" s="15">
        <v>44806</v>
      </c>
      <c r="C611" s="9">
        <f t="shared" si="6"/>
        <v>623886.27088530117</v>
      </c>
      <c r="D611" s="9">
        <f t="shared" si="7"/>
        <v>32141.87117049424</v>
      </c>
      <c r="E611" s="9">
        <f t="shared" si="8"/>
        <v>1215630.6706001081</v>
      </c>
    </row>
    <row r="612" spans="1:5" x14ac:dyDescent="0.35">
      <c r="A612" s="15">
        <v>44807</v>
      </c>
      <c r="C612" s="9">
        <f t="shared" si="6"/>
        <v>645904.96359284257</v>
      </c>
      <c r="D612" s="9">
        <f t="shared" si="7"/>
        <v>50434.768621308845</v>
      </c>
      <c r="E612" s="9">
        <f t="shared" si="8"/>
        <v>1241375.1585643762</v>
      </c>
    </row>
    <row r="613" spans="1:5" x14ac:dyDescent="0.35">
      <c r="A613" s="15">
        <v>44808</v>
      </c>
      <c r="C613" s="9">
        <f t="shared" si="6"/>
        <v>625155.77316781133</v>
      </c>
      <c r="D613" s="9">
        <f t="shared" si="7"/>
        <v>25982.950348688639</v>
      </c>
      <c r="E613" s="9">
        <f t="shared" si="8"/>
        <v>1224328.5959869339</v>
      </c>
    </row>
    <row r="614" spans="1:5" x14ac:dyDescent="0.35">
      <c r="A614" s="15">
        <v>44809</v>
      </c>
      <c r="C614" s="9">
        <f t="shared" ref="C614:C646" si="9">_xlfn.FORECAST.ETS(A614,$B$2:$B$517,$A$2:$A$517,1,1)</f>
        <v>647174.46587535273</v>
      </c>
      <c r="D614" s="9">
        <f t="shared" ref="D614:D645" si="10">C614-_xlfn.FORECAST.ETS.CONFINT(A614,$B$2:$B$517,$A$2:$A$517,0.95,1,1)</f>
        <v>44255.057963469881</v>
      </c>
      <c r="E614" s="9">
        <f t="shared" ref="E614:E646" si="11">C614+_xlfn.FORECAST.ETS.CONFINT(A614,$B$2:$B$517,$A$2:$A$517,0.95,1,1)</f>
        <v>1250093.8737872355</v>
      </c>
    </row>
    <row r="615" spans="1:5" x14ac:dyDescent="0.35">
      <c r="A615" s="15">
        <v>44810</v>
      </c>
      <c r="C615" s="9">
        <f t="shared" si="9"/>
        <v>626425.2754503215</v>
      </c>
      <c r="D615" s="9">
        <f t="shared" si="10"/>
        <v>19782.420659634052</v>
      </c>
      <c r="E615" s="9">
        <f t="shared" si="11"/>
        <v>1233068.1302410089</v>
      </c>
    </row>
    <row r="616" spans="1:5" x14ac:dyDescent="0.35">
      <c r="A616" s="15">
        <v>44811</v>
      </c>
      <c r="C616" s="9">
        <f t="shared" si="9"/>
        <v>648443.9681578629</v>
      </c>
      <c r="D616" s="9">
        <f t="shared" si="10"/>
        <v>38033.908483207691</v>
      </c>
      <c r="E616" s="9">
        <f t="shared" si="11"/>
        <v>1258854.0278325181</v>
      </c>
    </row>
    <row r="617" spans="1:5" x14ac:dyDescent="0.35">
      <c r="A617" s="15">
        <v>44812</v>
      </c>
      <c r="C617" s="9">
        <f t="shared" si="9"/>
        <v>627694.77773283166</v>
      </c>
      <c r="D617" s="9">
        <f t="shared" si="10"/>
        <v>13540.620671726181</v>
      </c>
      <c r="E617" s="9">
        <f t="shared" si="11"/>
        <v>1241848.934793937</v>
      </c>
    </row>
    <row r="618" spans="1:5" x14ac:dyDescent="0.35">
      <c r="A618" s="15">
        <v>44813</v>
      </c>
      <c r="C618" s="9">
        <f t="shared" si="9"/>
        <v>649713.47044037306</v>
      </c>
      <c r="D618" s="9">
        <f t="shared" si="10"/>
        <v>31771.65465513221</v>
      </c>
      <c r="E618" s="9">
        <f t="shared" si="11"/>
        <v>1267655.2862256139</v>
      </c>
    </row>
    <row r="619" spans="1:5" x14ac:dyDescent="0.35">
      <c r="A619" s="15">
        <v>44814</v>
      </c>
      <c r="C619" s="9">
        <f t="shared" si="9"/>
        <v>628964.28001534182</v>
      </c>
      <c r="D619" s="9">
        <f t="shared" si="10"/>
        <v>7257.8808553493582</v>
      </c>
      <c r="E619" s="9">
        <f t="shared" si="11"/>
        <v>1250670.6791753343</v>
      </c>
    </row>
    <row r="620" spans="1:5" x14ac:dyDescent="0.35">
      <c r="A620" s="15">
        <v>44815</v>
      </c>
      <c r="C620" s="9">
        <f t="shared" si="9"/>
        <v>650982.97272288322</v>
      </c>
      <c r="D620" s="9">
        <f t="shared" si="10"/>
        <v>25468.622991743032</v>
      </c>
      <c r="E620" s="9">
        <f t="shared" si="11"/>
        <v>1276497.3224540234</v>
      </c>
    </row>
    <row r="621" spans="1:5" x14ac:dyDescent="0.35">
      <c r="A621" s="15">
        <v>44816</v>
      </c>
      <c r="C621" s="9">
        <f t="shared" si="9"/>
        <v>630233.78229785187</v>
      </c>
      <c r="D621" s="9">
        <f t="shared" si="10"/>
        <v>934.52385028463323</v>
      </c>
      <c r="E621" s="9">
        <f t="shared" si="11"/>
        <v>1259533.040745419</v>
      </c>
    </row>
    <row r="622" spans="1:5" x14ac:dyDescent="0.35">
      <c r="A622" s="15">
        <v>44817</v>
      </c>
      <c r="C622" s="9">
        <f t="shared" si="9"/>
        <v>652252.47500539338</v>
      </c>
      <c r="D622" s="9">
        <f t="shared" si="10"/>
        <v>19125.132305862149</v>
      </c>
      <c r="E622" s="9">
        <f t="shared" si="11"/>
        <v>1285379.8177049246</v>
      </c>
    </row>
    <row r="623" spans="1:5" x14ac:dyDescent="0.35">
      <c r="A623" s="15">
        <v>44818</v>
      </c>
      <c r="C623" s="9">
        <f t="shared" si="9"/>
        <v>631503.28458036215</v>
      </c>
      <c r="D623" s="9">
        <f t="shared" si="10"/>
        <v>-5429.1352766281925</v>
      </c>
      <c r="E623" s="9">
        <f t="shared" si="11"/>
        <v>1268435.7044373525</v>
      </c>
    </row>
    <row r="624" spans="1:5" x14ac:dyDescent="0.35">
      <c r="A624" s="15">
        <v>44819</v>
      </c>
      <c r="C624" s="9">
        <f t="shared" si="9"/>
        <v>653521.97728790354</v>
      </c>
      <c r="D624" s="9">
        <f t="shared" si="10"/>
        <v>12741.493963482324</v>
      </c>
      <c r="E624" s="9">
        <f t="shared" si="11"/>
        <v>1294302.4606123248</v>
      </c>
    </row>
    <row r="625" spans="1:5" x14ac:dyDescent="0.35">
      <c r="A625" s="15">
        <v>44820</v>
      </c>
      <c r="C625" s="9">
        <f t="shared" si="9"/>
        <v>632772.78686287219</v>
      </c>
      <c r="D625" s="9">
        <f t="shared" si="10"/>
        <v>-11832.788783255965</v>
      </c>
      <c r="E625" s="9">
        <f t="shared" si="11"/>
        <v>1277378.3625090003</v>
      </c>
    </row>
    <row r="626" spans="1:5" x14ac:dyDescent="0.35">
      <c r="A626" s="15">
        <v>44821</v>
      </c>
      <c r="C626" s="9">
        <f t="shared" si="9"/>
        <v>654791.47957041371</v>
      </c>
      <c r="D626" s="9">
        <f t="shared" si="10"/>
        <v>6318.0121273576515</v>
      </c>
      <c r="E626" s="9">
        <f t="shared" si="11"/>
        <v>1303264.9470134699</v>
      </c>
    </row>
    <row r="627" spans="1:5" x14ac:dyDescent="0.35">
      <c r="A627" s="15">
        <v>44822</v>
      </c>
      <c r="C627" s="9">
        <f t="shared" si="9"/>
        <v>634042.28914538235</v>
      </c>
      <c r="D627" s="9">
        <f t="shared" si="10"/>
        <v>-18276.136013040319</v>
      </c>
      <c r="E627" s="9">
        <f t="shared" si="11"/>
        <v>1286360.714303805</v>
      </c>
    </row>
    <row r="628" spans="1:5" x14ac:dyDescent="0.35">
      <c r="A628" s="15">
        <v>44823</v>
      </c>
      <c r="C628" s="9">
        <f t="shared" si="9"/>
        <v>656060.98185292387</v>
      </c>
      <c r="D628" s="9">
        <f t="shared" si="10"/>
        <v>-145.0160083550727</v>
      </c>
      <c r="E628" s="9">
        <f t="shared" si="11"/>
        <v>1312266.9797142027</v>
      </c>
    </row>
    <row r="629" spans="1:5" x14ac:dyDescent="0.35">
      <c r="A629" s="15">
        <v>44824</v>
      </c>
      <c r="C629" s="9">
        <f t="shared" si="9"/>
        <v>635311.79142789252</v>
      </c>
      <c r="D629" s="9">
        <f t="shared" si="10"/>
        <v>-24758.883164661122</v>
      </c>
      <c r="E629" s="9">
        <f t="shared" si="11"/>
        <v>1295382.4660204463</v>
      </c>
    </row>
    <row r="630" spans="1:5" x14ac:dyDescent="0.35">
      <c r="A630" s="15">
        <v>44825</v>
      </c>
      <c r="C630" s="9">
        <f t="shared" si="9"/>
        <v>657330.48413543403</v>
      </c>
      <c r="D630" s="9">
        <f t="shared" si="10"/>
        <v>-6647.299992084736</v>
      </c>
      <c r="E630" s="9">
        <f t="shared" si="11"/>
        <v>1321308.2682629528</v>
      </c>
    </row>
    <row r="631" spans="1:5" x14ac:dyDescent="0.35">
      <c r="A631" s="15">
        <v>44826</v>
      </c>
      <c r="C631" s="9">
        <f t="shared" si="9"/>
        <v>636581.29371040268</v>
      </c>
      <c r="D631" s="9">
        <f t="shared" si="10"/>
        <v>-31280.743070181925</v>
      </c>
      <c r="E631" s="9">
        <f t="shared" si="11"/>
        <v>1304443.3304909873</v>
      </c>
    </row>
    <row r="632" spans="1:5" x14ac:dyDescent="0.35">
      <c r="A632" s="15">
        <v>44827</v>
      </c>
      <c r="C632" s="9">
        <f t="shared" si="9"/>
        <v>658599.98641794419</v>
      </c>
      <c r="D632" s="9">
        <f t="shared" si="10"/>
        <v>-13188.555897167069</v>
      </c>
      <c r="E632" s="9">
        <f t="shared" si="11"/>
        <v>1330388.5287330556</v>
      </c>
    </row>
    <row r="633" spans="1:5" x14ac:dyDescent="0.35">
      <c r="A633" s="15">
        <v>44828</v>
      </c>
      <c r="C633" s="9">
        <f t="shared" si="9"/>
        <v>637850.79599291284</v>
      </c>
      <c r="D633" s="9">
        <f t="shared" si="10"/>
        <v>-37841.434981377097</v>
      </c>
      <c r="E633" s="9">
        <f t="shared" si="11"/>
        <v>1313543.0269672028</v>
      </c>
    </row>
    <row r="634" spans="1:5" x14ac:dyDescent="0.35">
      <c r="A634" s="15">
        <v>44829</v>
      </c>
      <c r="C634" s="9">
        <f t="shared" si="9"/>
        <v>659869.48870045436</v>
      </c>
      <c r="D634" s="9">
        <f t="shared" si="10"/>
        <v>-19768.506112192525</v>
      </c>
      <c r="E634" s="9">
        <f t="shared" si="11"/>
        <v>1339507.4835131012</v>
      </c>
    </row>
    <row r="635" spans="1:5" x14ac:dyDescent="0.35">
      <c r="A635" s="15">
        <v>44830</v>
      </c>
      <c r="C635" s="9">
        <f t="shared" si="9"/>
        <v>639120.298275423</v>
      </c>
      <c r="D635" s="9">
        <f t="shared" si="10"/>
        <v>-44440.684363944572</v>
      </c>
      <c r="E635" s="9">
        <f t="shared" si="11"/>
        <v>1322681.2809147905</v>
      </c>
    </row>
    <row r="636" spans="1:5" x14ac:dyDescent="0.35">
      <c r="A636" s="15">
        <v>44831</v>
      </c>
      <c r="C636" s="9">
        <f t="shared" si="9"/>
        <v>661138.99098296452</v>
      </c>
      <c r="D636" s="9">
        <f t="shared" si="10"/>
        <v>-26386.879139092984</v>
      </c>
      <c r="E636" s="9">
        <f t="shared" si="11"/>
        <v>1348664.861105022</v>
      </c>
    </row>
    <row r="637" spans="1:5" x14ac:dyDescent="0.35">
      <c r="A637" s="15">
        <v>44832</v>
      </c>
      <c r="C637" s="9">
        <f t="shared" si="9"/>
        <v>640389.80055793317</v>
      </c>
      <c r="D637" s="9">
        <f t="shared" si="10"/>
        <v>-51078.222699315404</v>
      </c>
      <c r="E637" s="9">
        <f t="shared" si="11"/>
        <v>1331857.8238151819</v>
      </c>
    </row>
    <row r="638" spans="1:5" x14ac:dyDescent="0.35">
      <c r="A638" s="15">
        <v>44833</v>
      </c>
      <c r="C638" s="9">
        <f t="shared" si="9"/>
        <v>662408.49326547468</v>
      </c>
      <c r="D638" s="9">
        <f t="shared" si="10"/>
        <v>-33043.409398681135</v>
      </c>
      <c r="E638" s="9">
        <f t="shared" si="11"/>
        <v>1357860.3959296304</v>
      </c>
    </row>
    <row r="639" spans="1:5" x14ac:dyDescent="0.35">
      <c r="A639" s="15">
        <v>44834</v>
      </c>
      <c r="C639" s="9">
        <f t="shared" si="9"/>
        <v>641659.30284044333</v>
      </c>
      <c r="D639" s="9">
        <f t="shared" si="10"/>
        <v>-57753.787293779314</v>
      </c>
      <c r="E639" s="9">
        <f t="shared" si="11"/>
        <v>1341072.3929746659</v>
      </c>
    </row>
    <row r="640" spans="1:5" x14ac:dyDescent="0.35">
      <c r="A640" s="15">
        <v>44835</v>
      </c>
      <c r="C640" s="9">
        <f t="shared" si="9"/>
        <v>663677.99554798484</v>
      </c>
      <c r="D640" s="9">
        <f t="shared" si="10"/>
        <v>-39737.837043366744</v>
      </c>
      <c r="E640" s="9">
        <f t="shared" si="11"/>
        <v>1367093.8281393363</v>
      </c>
    </row>
    <row r="641" spans="1:5" x14ac:dyDescent="0.35">
      <c r="A641" s="15">
        <v>44836</v>
      </c>
      <c r="C641" s="9">
        <f t="shared" si="9"/>
        <v>642928.80512295349</v>
      </c>
      <c r="D641" s="9">
        <f t="shared" si="10"/>
        <v>-64467.121094653849</v>
      </c>
      <c r="E641" s="9">
        <f t="shared" si="11"/>
        <v>1350324.7313405608</v>
      </c>
    </row>
    <row r="642" spans="1:5" x14ac:dyDescent="0.35">
      <c r="A642" s="15">
        <v>44837</v>
      </c>
      <c r="C642" s="9">
        <f t="shared" si="9"/>
        <v>664947.49783049501</v>
      </c>
      <c r="D642" s="9">
        <f t="shared" si="10"/>
        <v>-46469.907776778797</v>
      </c>
      <c r="E642" s="9">
        <f t="shared" si="11"/>
        <v>1376364.9034377688</v>
      </c>
    </row>
    <row r="643" spans="1:5" x14ac:dyDescent="0.35">
      <c r="A643" s="15">
        <v>44838</v>
      </c>
      <c r="C643" s="9">
        <f t="shared" si="9"/>
        <v>644198.30740546365</v>
      </c>
      <c r="D643" s="9">
        <f t="shared" si="10"/>
        <v>-71217.972513229586</v>
      </c>
      <c r="E643" s="9">
        <f t="shared" si="11"/>
        <v>1359614.5873241569</v>
      </c>
    </row>
    <row r="644" spans="1:5" x14ac:dyDescent="0.35">
      <c r="A644" s="15">
        <v>44839</v>
      </c>
      <c r="C644" s="9">
        <f t="shared" si="9"/>
        <v>666217.00011300517</v>
      </c>
      <c r="D644" s="9">
        <f t="shared" si="10"/>
        <v>-53239.37268003379</v>
      </c>
      <c r="E644" s="9">
        <f t="shared" si="11"/>
        <v>1385673.3729060441</v>
      </c>
    </row>
    <row r="645" spans="1:5" x14ac:dyDescent="0.35">
      <c r="A645" s="15">
        <v>44840</v>
      </c>
      <c r="C645" s="9">
        <f t="shared" si="9"/>
        <v>645467.80968797382</v>
      </c>
      <c r="D645" s="9">
        <f t="shared" si="10"/>
        <v>-78006.095254236716</v>
      </c>
      <c r="E645" s="9">
        <f t="shared" si="11"/>
        <v>1368941.7146301842</v>
      </c>
    </row>
    <row r="646" spans="1:5" x14ac:dyDescent="0.35">
      <c r="A646" s="15">
        <v>44841</v>
      </c>
      <c r="C646" s="9">
        <f t="shared" si="9"/>
        <v>667486.50239551533</v>
      </c>
      <c r="D646" s="9">
        <f t="shared" ref="D646" si="12">C646-_xlfn.FORECAST.ETS.CONFINT(A646,$B$2:$B$517,$A$2:$A$517,0.95,1,1)</f>
        <v>-60045.988044397789</v>
      </c>
      <c r="E646" s="9">
        <f t="shared" si="11"/>
        <v>1395018.9928354286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8443-B948-4912-817B-5933E1843B53}">
  <dimension ref="A1:B517"/>
  <sheetViews>
    <sheetView topLeftCell="A3" zoomScale="64" workbookViewId="0">
      <selection activeCell="M18" sqref="M18"/>
    </sheetView>
  </sheetViews>
  <sheetFormatPr defaultRowHeight="14.5" x14ac:dyDescent="0.35"/>
  <cols>
    <col min="1" max="1" width="9.7265625" style="15" bestFit="1" customWidth="1"/>
    <col min="2" max="2" width="13.6328125" bestFit="1" customWidth="1"/>
  </cols>
  <sheetData>
    <row r="1" spans="1:2" x14ac:dyDescent="0.35">
      <c r="A1" s="14" t="s">
        <v>0</v>
      </c>
      <c r="B1" s="1" t="s">
        <v>7</v>
      </c>
    </row>
    <row r="2" spans="1:2" x14ac:dyDescent="0.35">
      <c r="A2" s="15">
        <v>44197</v>
      </c>
      <c r="B2" s="8">
        <v>452662</v>
      </c>
    </row>
    <row r="3" spans="1:2" x14ac:dyDescent="0.35">
      <c r="A3" s="15">
        <v>44198</v>
      </c>
      <c r="B3" s="8">
        <v>146183</v>
      </c>
    </row>
    <row r="4" spans="1:2" x14ac:dyDescent="0.35">
      <c r="A4" s="15">
        <v>44199</v>
      </c>
      <c r="B4" s="8">
        <v>356901</v>
      </c>
    </row>
    <row r="5" spans="1:2" x14ac:dyDescent="0.35">
      <c r="A5" s="15">
        <v>44200</v>
      </c>
      <c r="B5" s="8">
        <v>82679</v>
      </c>
    </row>
    <row r="6" spans="1:2" x14ac:dyDescent="0.35">
      <c r="A6" s="15">
        <v>44201</v>
      </c>
      <c r="B6" s="8">
        <v>30531</v>
      </c>
    </row>
    <row r="7" spans="1:2" x14ac:dyDescent="0.35">
      <c r="A7" s="15">
        <v>44202</v>
      </c>
      <c r="B7" s="8">
        <v>430238</v>
      </c>
    </row>
    <row r="8" spans="1:2" x14ac:dyDescent="0.35">
      <c r="A8" s="15">
        <v>44203</v>
      </c>
      <c r="B8" s="8">
        <v>50350</v>
      </c>
    </row>
    <row r="9" spans="1:2" x14ac:dyDescent="0.35">
      <c r="A9" s="15">
        <v>44204</v>
      </c>
      <c r="B9" s="8">
        <v>143969</v>
      </c>
    </row>
    <row r="10" spans="1:2" x14ac:dyDescent="0.35">
      <c r="A10" s="15">
        <v>44205</v>
      </c>
      <c r="B10" s="8">
        <v>270853</v>
      </c>
    </row>
    <row r="11" spans="1:2" x14ac:dyDescent="0.35">
      <c r="A11" s="15">
        <v>44206</v>
      </c>
      <c r="B11" s="8">
        <v>375896</v>
      </c>
    </row>
    <row r="12" spans="1:2" x14ac:dyDescent="0.35">
      <c r="A12" s="15">
        <v>44207</v>
      </c>
      <c r="B12" s="8">
        <v>320784</v>
      </c>
    </row>
    <row r="13" spans="1:2" x14ac:dyDescent="0.35">
      <c r="A13" s="15">
        <v>44208</v>
      </c>
      <c r="B13" s="8">
        <v>230822</v>
      </c>
    </row>
    <row r="14" spans="1:2" x14ac:dyDescent="0.35">
      <c r="A14" s="15">
        <v>44209</v>
      </c>
      <c r="B14" s="8">
        <v>304526</v>
      </c>
    </row>
    <row r="15" spans="1:2" x14ac:dyDescent="0.35">
      <c r="A15" s="15">
        <v>44210</v>
      </c>
      <c r="B15" s="8">
        <v>14827</v>
      </c>
    </row>
    <row r="16" spans="1:2" x14ac:dyDescent="0.35">
      <c r="A16" s="15">
        <v>44211</v>
      </c>
      <c r="B16" s="8">
        <v>478579</v>
      </c>
    </row>
    <row r="17" spans="1:2" x14ac:dyDescent="0.35">
      <c r="A17" s="15">
        <v>44212</v>
      </c>
      <c r="B17" s="8">
        <v>464542</v>
      </c>
    </row>
    <row r="18" spans="1:2" x14ac:dyDescent="0.35">
      <c r="A18" s="15">
        <v>44213</v>
      </c>
      <c r="B18" s="8">
        <v>472728</v>
      </c>
    </row>
    <row r="19" spans="1:2" x14ac:dyDescent="0.35">
      <c r="A19" s="15">
        <v>44214</v>
      </c>
      <c r="B19" s="8">
        <v>336818</v>
      </c>
    </row>
    <row r="20" spans="1:2" x14ac:dyDescent="0.35">
      <c r="A20" s="15">
        <v>44215</v>
      </c>
      <c r="B20" s="8">
        <v>214185</v>
      </c>
    </row>
    <row r="21" spans="1:2" x14ac:dyDescent="0.35">
      <c r="A21" s="15">
        <v>44216</v>
      </c>
      <c r="B21" s="8">
        <v>256362</v>
      </c>
    </row>
    <row r="22" spans="1:2" x14ac:dyDescent="0.35">
      <c r="A22" s="15">
        <v>44217</v>
      </c>
      <c r="B22" s="8">
        <v>503378</v>
      </c>
    </row>
    <row r="23" spans="1:2" x14ac:dyDescent="0.35">
      <c r="A23" s="15">
        <v>44218</v>
      </c>
      <c r="B23" s="8">
        <v>44721</v>
      </c>
    </row>
    <row r="24" spans="1:2" x14ac:dyDescent="0.35">
      <c r="A24" s="15">
        <v>44219</v>
      </c>
      <c r="B24" s="8">
        <v>507381</v>
      </c>
    </row>
    <row r="25" spans="1:2" x14ac:dyDescent="0.35">
      <c r="A25" s="15">
        <v>44220</v>
      </c>
      <c r="B25" s="8">
        <v>73997</v>
      </c>
    </row>
    <row r="26" spans="1:2" x14ac:dyDescent="0.35">
      <c r="A26" s="15">
        <v>44221</v>
      </c>
      <c r="B26" s="8">
        <v>288151</v>
      </c>
    </row>
    <row r="27" spans="1:2" x14ac:dyDescent="0.35">
      <c r="A27" s="15">
        <v>44222</v>
      </c>
      <c r="B27" s="8">
        <v>248436</v>
      </c>
    </row>
    <row r="28" spans="1:2" x14ac:dyDescent="0.35">
      <c r="A28" s="15">
        <v>44223</v>
      </c>
      <c r="B28" s="8">
        <v>175098</v>
      </c>
    </row>
    <row r="29" spans="1:2" x14ac:dyDescent="0.35">
      <c r="A29" s="15">
        <v>44224</v>
      </c>
      <c r="B29" s="8">
        <v>109217</v>
      </c>
    </row>
    <row r="30" spans="1:2" x14ac:dyDescent="0.35">
      <c r="A30" s="15">
        <v>44225</v>
      </c>
      <c r="B30" s="8">
        <v>45708</v>
      </c>
    </row>
    <row r="31" spans="1:2" x14ac:dyDescent="0.35">
      <c r="A31" s="15">
        <v>44226</v>
      </c>
      <c r="B31" s="8">
        <v>20845</v>
      </c>
    </row>
    <row r="32" spans="1:2" x14ac:dyDescent="0.35">
      <c r="A32" s="15">
        <v>44227</v>
      </c>
      <c r="B32" s="8">
        <v>50115</v>
      </c>
    </row>
    <row r="33" spans="1:2" x14ac:dyDescent="0.35">
      <c r="A33" s="15">
        <v>44228</v>
      </c>
      <c r="B33" s="8">
        <v>406778</v>
      </c>
    </row>
    <row r="34" spans="1:2" x14ac:dyDescent="0.35">
      <c r="A34" s="15">
        <v>44229</v>
      </c>
      <c r="B34" s="8">
        <v>204208</v>
      </c>
    </row>
    <row r="35" spans="1:2" x14ac:dyDescent="0.35">
      <c r="A35" s="15">
        <v>44230</v>
      </c>
      <c r="B35" s="8">
        <v>143660</v>
      </c>
    </row>
    <row r="36" spans="1:2" x14ac:dyDescent="0.35">
      <c r="A36" s="15">
        <v>44231</v>
      </c>
      <c r="B36" s="8">
        <v>154109</v>
      </c>
    </row>
    <row r="37" spans="1:2" x14ac:dyDescent="0.35">
      <c r="A37" s="15">
        <v>44232</v>
      </c>
      <c r="B37" s="8">
        <v>420795</v>
      </c>
    </row>
    <row r="38" spans="1:2" x14ac:dyDescent="0.35">
      <c r="A38" s="15">
        <v>44233</v>
      </c>
      <c r="B38" s="8">
        <v>201968</v>
      </c>
    </row>
    <row r="39" spans="1:2" x14ac:dyDescent="0.35">
      <c r="A39" s="15">
        <v>44234</v>
      </c>
      <c r="B39" s="8">
        <v>396322</v>
      </c>
    </row>
    <row r="40" spans="1:2" x14ac:dyDescent="0.35">
      <c r="A40" s="15">
        <v>44235</v>
      </c>
      <c r="B40" s="8">
        <v>205267</v>
      </c>
    </row>
    <row r="41" spans="1:2" x14ac:dyDescent="0.35">
      <c r="A41" s="15">
        <v>44236</v>
      </c>
      <c r="B41" s="8">
        <v>315914</v>
      </c>
    </row>
    <row r="42" spans="1:2" x14ac:dyDescent="0.35">
      <c r="A42" s="15">
        <v>44237</v>
      </c>
      <c r="B42" s="8">
        <v>331093</v>
      </c>
    </row>
    <row r="43" spans="1:2" x14ac:dyDescent="0.35">
      <c r="A43" s="15">
        <v>44238</v>
      </c>
      <c r="B43" s="8">
        <v>400445</v>
      </c>
    </row>
    <row r="44" spans="1:2" x14ac:dyDescent="0.35">
      <c r="A44" s="15">
        <v>44239</v>
      </c>
      <c r="B44" s="8">
        <v>405823</v>
      </c>
    </row>
    <row r="45" spans="1:2" x14ac:dyDescent="0.35">
      <c r="A45" s="15">
        <v>44240</v>
      </c>
      <c r="B45" s="8">
        <v>292417</v>
      </c>
    </row>
    <row r="46" spans="1:2" x14ac:dyDescent="0.35">
      <c r="A46" s="15">
        <v>44241</v>
      </c>
      <c r="B46" s="8">
        <v>316209</v>
      </c>
    </row>
    <row r="47" spans="1:2" x14ac:dyDescent="0.35">
      <c r="A47" s="15">
        <v>44242</v>
      </c>
      <c r="B47" s="8">
        <v>111215</v>
      </c>
    </row>
    <row r="48" spans="1:2" x14ac:dyDescent="0.35">
      <c r="A48" s="15">
        <v>44243</v>
      </c>
      <c r="B48" s="8">
        <v>320661</v>
      </c>
    </row>
    <row r="49" spans="1:2" x14ac:dyDescent="0.35">
      <c r="A49" s="15">
        <v>44244</v>
      </c>
      <c r="B49" s="8">
        <v>94467</v>
      </c>
    </row>
    <row r="50" spans="1:2" x14ac:dyDescent="0.35">
      <c r="A50" s="15">
        <v>44245</v>
      </c>
      <c r="B50" s="8">
        <v>137913</v>
      </c>
    </row>
    <row r="51" spans="1:2" x14ac:dyDescent="0.35">
      <c r="A51" s="15">
        <v>44246</v>
      </c>
      <c r="B51" s="8">
        <v>141391</v>
      </c>
    </row>
    <row r="52" spans="1:2" x14ac:dyDescent="0.35">
      <c r="A52" s="15">
        <v>44247</v>
      </c>
      <c r="B52" s="8">
        <v>183644</v>
      </c>
    </row>
    <row r="53" spans="1:2" x14ac:dyDescent="0.35">
      <c r="A53" s="15">
        <v>44248</v>
      </c>
      <c r="B53" s="8">
        <v>113605</v>
      </c>
    </row>
    <row r="54" spans="1:2" x14ac:dyDescent="0.35">
      <c r="A54" s="15">
        <v>44249</v>
      </c>
      <c r="B54" s="8">
        <v>250503</v>
      </c>
    </row>
    <row r="55" spans="1:2" x14ac:dyDescent="0.35">
      <c r="A55" s="15">
        <v>44250</v>
      </c>
      <c r="B55" s="8">
        <v>156428</v>
      </c>
    </row>
    <row r="56" spans="1:2" x14ac:dyDescent="0.35">
      <c r="A56" s="15">
        <v>44251</v>
      </c>
      <c r="B56" s="8">
        <v>295762</v>
      </c>
    </row>
    <row r="57" spans="1:2" x14ac:dyDescent="0.35">
      <c r="A57" s="15">
        <v>44252</v>
      </c>
      <c r="B57" s="8">
        <v>346171</v>
      </c>
    </row>
    <row r="58" spans="1:2" x14ac:dyDescent="0.35">
      <c r="A58" s="15">
        <v>44253</v>
      </c>
      <c r="B58" s="8">
        <v>484134</v>
      </c>
    </row>
    <row r="59" spans="1:2" x14ac:dyDescent="0.35">
      <c r="A59" s="15">
        <v>44254</v>
      </c>
      <c r="B59" s="8">
        <v>477036</v>
      </c>
    </row>
    <row r="60" spans="1:2" x14ac:dyDescent="0.35">
      <c r="A60" s="15">
        <v>44255</v>
      </c>
      <c r="B60" s="8">
        <v>432378</v>
      </c>
    </row>
    <row r="61" spans="1:2" x14ac:dyDescent="0.35">
      <c r="A61" s="15">
        <v>44256</v>
      </c>
      <c r="B61" s="8">
        <v>224476</v>
      </c>
    </row>
    <row r="62" spans="1:2" x14ac:dyDescent="0.35">
      <c r="A62" s="15">
        <v>44257</v>
      </c>
      <c r="B62" s="8">
        <v>266969</v>
      </c>
    </row>
    <row r="63" spans="1:2" x14ac:dyDescent="0.35">
      <c r="A63" s="15">
        <v>44258</v>
      </c>
      <c r="B63" s="8">
        <v>500515</v>
      </c>
    </row>
    <row r="64" spans="1:2" x14ac:dyDescent="0.35">
      <c r="A64" s="15">
        <v>44259</v>
      </c>
      <c r="B64" s="8">
        <v>501970</v>
      </c>
    </row>
    <row r="65" spans="1:2" x14ac:dyDescent="0.35">
      <c r="A65" s="15">
        <v>44260</v>
      </c>
      <c r="B65" s="8">
        <v>158839</v>
      </c>
    </row>
    <row r="66" spans="1:2" x14ac:dyDescent="0.35">
      <c r="A66" s="15">
        <v>44261</v>
      </c>
      <c r="B66" s="8">
        <v>397992</v>
      </c>
    </row>
    <row r="67" spans="1:2" x14ac:dyDescent="0.35">
      <c r="A67" s="15">
        <v>44262</v>
      </c>
      <c r="B67" s="8">
        <v>130315</v>
      </c>
    </row>
    <row r="68" spans="1:2" x14ac:dyDescent="0.35">
      <c r="A68" s="15">
        <v>44263</v>
      </c>
      <c r="B68" s="8">
        <v>270925</v>
      </c>
    </row>
    <row r="69" spans="1:2" x14ac:dyDescent="0.35">
      <c r="A69" s="15">
        <v>44264</v>
      </c>
      <c r="B69" s="8">
        <v>104633</v>
      </c>
    </row>
    <row r="70" spans="1:2" x14ac:dyDescent="0.35">
      <c r="A70" s="15">
        <v>44265</v>
      </c>
      <c r="B70" s="8">
        <v>510405</v>
      </c>
    </row>
    <row r="71" spans="1:2" x14ac:dyDescent="0.35">
      <c r="A71" s="15">
        <v>44266</v>
      </c>
      <c r="B71" s="8">
        <v>66087</v>
      </c>
    </row>
    <row r="72" spans="1:2" x14ac:dyDescent="0.35">
      <c r="A72" s="15">
        <v>44267</v>
      </c>
      <c r="B72" s="8">
        <v>311433</v>
      </c>
    </row>
    <row r="73" spans="1:2" x14ac:dyDescent="0.35">
      <c r="A73" s="15">
        <v>44268</v>
      </c>
      <c r="B73" s="8">
        <v>396623</v>
      </c>
    </row>
    <row r="74" spans="1:2" x14ac:dyDescent="0.35">
      <c r="A74" s="15">
        <v>44269</v>
      </c>
      <c r="B74" s="8">
        <v>236424</v>
      </c>
    </row>
    <row r="75" spans="1:2" x14ac:dyDescent="0.35">
      <c r="A75" s="15">
        <v>44270</v>
      </c>
      <c r="B75" s="8">
        <v>115480</v>
      </c>
    </row>
    <row r="76" spans="1:2" x14ac:dyDescent="0.35">
      <c r="A76" s="15">
        <v>44271</v>
      </c>
      <c r="B76" s="8">
        <v>51031</v>
      </c>
    </row>
    <row r="77" spans="1:2" x14ac:dyDescent="0.35">
      <c r="A77" s="15">
        <v>44272</v>
      </c>
      <c r="B77" s="8">
        <v>361060</v>
      </c>
    </row>
    <row r="78" spans="1:2" x14ac:dyDescent="0.35">
      <c r="A78" s="15">
        <v>44273</v>
      </c>
      <c r="B78" s="8">
        <v>68891</v>
      </c>
    </row>
    <row r="79" spans="1:2" x14ac:dyDescent="0.35">
      <c r="A79" s="15">
        <v>44274</v>
      </c>
      <c r="B79" s="8">
        <v>260578</v>
      </c>
    </row>
    <row r="80" spans="1:2" x14ac:dyDescent="0.35">
      <c r="A80" s="15">
        <v>44275</v>
      </c>
      <c r="B80" s="8">
        <v>175104</v>
      </c>
    </row>
    <row r="81" spans="1:2" x14ac:dyDescent="0.35">
      <c r="A81" s="15">
        <v>44276</v>
      </c>
      <c r="B81" s="8">
        <v>277160</v>
      </c>
    </row>
    <row r="82" spans="1:2" x14ac:dyDescent="0.35">
      <c r="A82" s="15">
        <v>44277</v>
      </c>
      <c r="B82" s="8">
        <v>540886</v>
      </c>
    </row>
    <row r="83" spans="1:2" x14ac:dyDescent="0.35">
      <c r="A83" s="15">
        <v>44278</v>
      </c>
      <c r="B83" s="8">
        <v>459008</v>
      </c>
    </row>
    <row r="84" spans="1:2" x14ac:dyDescent="0.35">
      <c r="A84" s="15">
        <v>44279</v>
      </c>
      <c r="B84" s="8">
        <v>73115</v>
      </c>
    </row>
    <row r="85" spans="1:2" x14ac:dyDescent="0.35">
      <c r="A85" s="15">
        <v>44280</v>
      </c>
      <c r="B85" s="8">
        <v>76168</v>
      </c>
    </row>
    <row r="86" spans="1:2" x14ac:dyDescent="0.35">
      <c r="A86" s="15">
        <v>44281</v>
      </c>
      <c r="B86" s="8">
        <v>5552</v>
      </c>
    </row>
    <row r="87" spans="1:2" x14ac:dyDescent="0.35">
      <c r="A87" s="15">
        <v>44282</v>
      </c>
      <c r="B87" s="8">
        <v>155087</v>
      </c>
    </row>
    <row r="88" spans="1:2" x14ac:dyDescent="0.35">
      <c r="A88" s="15">
        <v>44283</v>
      </c>
      <c r="B88" s="8">
        <v>208892</v>
      </c>
    </row>
    <row r="89" spans="1:2" x14ac:dyDescent="0.35">
      <c r="A89" s="15">
        <v>44284</v>
      </c>
      <c r="B89" s="8">
        <v>128949</v>
      </c>
    </row>
    <row r="90" spans="1:2" x14ac:dyDescent="0.35">
      <c r="A90" s="15">
        <v>44285</v>
      </c>
      <c r="B90" s="8">
        <v>509077</v>
      </c>
    </row>
    <row r="91" spans="1:2" x14ac:dyDescent="0.35">
      <c r="A91" s="15">
        <v>44286</v>
      </c>
      <c r="B91" s="8">
        <v>347967</v>
      </c>
    </row>
    <row r="92" spans="1:2" x14ac:dyDescent="0.35">
      <c r="A92" s="15">
        <v>44287</v>
      </c>
      <c r="B92" s="8">
        <v>424238</v>
      </c>
    </row>
    <row r="93" spans="1:2" x14ac:dyDescent="0.35">
      <c r="A93" s="15">
        <v>44288</v>
      </c>
      <c r="B93" s="8">
        <v>68443</v>
      </c>
    </row>
    <row r="94" spans="1:2" x14ac:dyDescent="0.35">
      <c r="A94" s="15">
        <v>44289</v>
      </c>
      <c r="B94" s="8">
        <v>305260</v>
      </c>
    </row>
    <row r="95" spans="1:2" x14ac:dyDescent="0.35">
      <c r="A95" s="15">
        <v>44290</v>
      </c>
      <c r="B95" s="8">
        <v>355203</v>
      </c>
    </row>
    <row r="96" spans="1:2" x14ac:dyDescent="0.35">
      <c r="A96" s="15">
        <v>44291</v>
      </c>
      <c r="B96" s="8">
        <v>419530</v>
      </c>
    </row>
    <row r="97" spans="1:2" x14ac:dyDescent="0.35">
      <c r="A97" s="15">
        <v>44292</v>
      </c>
      <c r="B97" s="8">
        <v>334792</v>
      </c>
    </row>
    <row r="98" spans="1:2" x14ac:dyDescent="0.35">
      <c r="A98" s="15">
        <v>44293</v>
      </c>
      <c r="B98" s="8">
        <v>519588</v>
      </c>
    </row>
    <row r="99" spans="1:2" x14ac:dyDescent="0.35">
      <c r="A99" s="15">
        <v>44294</v>
      </c>
      <c r="B99" s="8">
        <v>444548</v>
      </c>
    </row>
    <row r="100" spans="1:2" x14ac:dyDescent="0.35">
      <c r="A100" s="15">
        <v>44295</v>
      </c>
      <c r="B100" s="8">
        <v>326719</v>
      </c>
    </row>
    <row r="101" spans="1:2" x14ac:dyDescent="0.35">
      <c r="A101" s="15">
        <v>44296</v>
      </c>
      <c r="B101" s="8">
        <v>247883</v>
      </c>
    </row>
    <row r="102" spans="1:2" x14ac:dyDescent="0.35">
      <c r="A102" s="15">
        <v>44297</v>
      </c>
      <c r="B102" s="8">
        <v>281816</v>
      </c>
    </row>
    <row r="103" spans="1:2" x14ac:dyDescent="0.35">
      <c r="A103" s="15">
        <v>44298</v>
      </c>
      <c r="B103" s="8">
        <v>365507</v>
      </c>
    </row>
    <row r="104" spans="1:2" x14ac:dyDescent="0.35">
      <c r="A104" s="15">
        <v>44299</v>
      </c>
      <c r="B104" s="8">
        <v>106512</v>
      </c>
    </row>
    <row r="105" spans="1:2" x14ac:dyDescent="0.35">
      <c r="A105" s="15">
        <v>44300</v>
      </c>
      <c r="B105" s="8">
        <v>432794</v>
      </c>
    </row>
    <row r="106" spans="1:2" x14ac:dyDescent="0.35">
      <c r="A106" s="15">
        <v>44301</v>
      </c>
      <c r="B106" s="8">
        <v>306778</v>
      </c>
    </row>
    <row r="107" spans="1:2" x14ac:dyDescent="0.35">
      <c r="A107" s="15">
        <v>44302</v>
      </c>
      <c r="B107" s="8">
        <v>107604</v>
      </c>
    </row>
    <row r="108" spans="1:2" x14ac:dyDescent="0.35">
      <c r="A108" s="15">
        <v>44303</v>
      </c>
      <c r="B108" s="8">
        <v>294089</v>
      </c>
    </row>
    <row r="109" spans="1:2" x14ac:dyDescent="0.35">
      <c r="A109" s="15">
        <v>44304</v>
      </c>
      <c r="B109" s="8">
        <v>422503</v>
      </c>
    </row>
    <row r="110" spans="1:2" x14ac:dyDescent="0.35">
      <c r="A110" s="15">
        <v>44305</v>
      </c>
      <c r="B110" s="8">
        <v>341491</v>
      </c>
    </row>
    <row r="111" spans="1:2" x14ac:dyDescent="0.35">
      <c r="A111" s="15">
        <v>44306</v>
      </c>
      <c r="B111" s="8">
        <v>416417</v>
      </c>
    </row>
    <row r="112" spans="1:2" x14ac:dyDescent="0.35">
      <c r="A112" s="15">
        <v>44307</v>
      </c>
      <c r="B112" s="8">
        <v>468344</v>
      </c>
    </row>
    <row r="113" spans="1:2" x14ac:dyDescent="0.35">
      <c r="A113" s="15">
        <v>44308</v>
      </c>
      <c r="B113" s="8">
        <v>449356</v>
      </c>
    </row>
    <row r="114" spans="1:2" x14ac:dyDescent="0.35">
      <c r="A114" s="15">
        <v>44309</v>
      </c>
      <c r="B114" s="8">
        <v>560092</v>
      </c>
    </row>
    <row r="115" spans="1:2" x14ac:dyDescent="0.35">
      <c r="A115" s="15">
        <v>44310</v>
      </c>
      <c r="B115" s="8">
        <v>535893</v>
      </c>
    </row>
    <row r="116" spans="1:2" x14ac:dyDescent="0.35">
      <c r="A116" s="15">
        <v>44311</v>
      </c>
      <c r="B116" s="8">
        <v>312037</v>
      </c>
    </row>
    <row r="117" spans="1:2" x14ac:dyDescent="0.35">
      <c r="A117" s="15">
        <v>44312</v>
      </c>
      <c r="B117" s="8">
        <v>393031</v>
      </c>
    </row>
    <row r="118" spans="1:2" x14ac:dyDescent="0.35">
      <c r="A118" s="15">
        <v>44313</v>
      </c>
      <c r="B118" s="8">
        <v>459483</v>
      </c>
    </row>
    <row r="119" spans="1:2" x14ac:dyDescent="0.35">
      <c r="A119" s="15">
        <v>44314</v>
      </c>
      <c r="B119" s="8">
        <v>521721</v>
      </c>
    </row>
    <row r="120" spans="1:2" x14ac:dyDescent="0.35">
      <c r="A120" s="15">
        <v>44315</v>
      </c>
      <c r="B120" s="8">
        <v>339726</v>
      </c>
    </row>
    <row r="121" spans="1:2" x14ac:dyDescent="0.35">
      <c r="A121" s="15">
        <v>44316</v>
      </c>
      <c r="B121" s="8">
        <v>175150</v>
      </c>
    </row>
    <row r="122" spans="1:2" x14ac:dyDescent="0.35">
      <c r="A122" s="15">
        <v>44317</v>
      </c>
      <c r="B122" s="8">
        <v>479071</v>
      </c>
    </row>
    <row r="123" spans="1:2" x14ac:dyDescent="0.35">
      <c r="A123" s="15">
        <v>44318</v>
      </c>
      <c r="B123" s="8">
        <v>372324</v>
      </c>
    </row>
    <row r="124" spans="1:2" x14ac:dyDescent="0.35">
      <c r="A124" s="15">
        <v>44319</v>
      </c>
      <c r="B124" s="8">
        <v>250786</v>
      </c>
    </row>
    <row r="125" spans="1:2" x14ac:dyDescent="0.35">
      <c r="A125" s="15">
        <v>44320</v>
      </c>
      <c r="B125" s="8">
        <v>524032</v>
      </c>
    </row>
    <row r="126" spans="1:2" x14ac:dyDescent="0.35">
      <c r="A126" s="15">
        <v>44321</v>
      </c>
      <c r="B126" s="8">
        <v>119540</v>
      </c>
    </row>
    <row r="127" spans="1:2" x14ac:dyDescent="0.35">
      <c r="A127" s="15">
        <v>44322</v>
      </c>
      <c r="B127" s="8">
        <v>492362</v>
      </c>
    </row>
    <row r="128" spans="1:2" x14ac:dyDescent="0.35">
      <c r="A128" s="15">
        <v>44323</v>
      </c>
      <c r="B128" s="8">
        <v>261499</v>
      </c>
    </row>
    <row r="129" spans="1:2" x14ac:dyDescent="0.35">
      <c r="A129" s="15">
        <v>44324</v>
      </c>
      <c r="B129" s="8">
        <v>318227</v>
      </c>
    </row>
    <row r="130" spans="1:2" x14ac:dyDescent="0.35">
      <c r="A130" s="15">
        <v>44325</v>
      </c>
      <c r="B130" s="8">
        <v>543500</v>
      </c>
    </row>
    <row r="131" spans="1:2" x14ac:dyDescent="0.35">
      <c r="A131" s="15">
        <v>44326</v>
      </c>
      <c r="B131" s="8">
        <v>162261</v>
      </c>
    </row>
    <row r="132" spans="1:2" x14ac:dyDescent="0.35">
      <c r="A132" s="15">
        <v>44327</v>
      </c>
      <c r="B132" s="8">
        <v>524660</v>
      </c>
    </row>
    <row r="133" spans="1:2" x14ac:dyDescent="0.35">
      <c r="A133" s="15">
        <v>44328</v>
      </c>
      <c r="B133" s="8">
        <v>346718</v>
      </c>
    </row>
    <row r="134" spans="1:2" x14ac:dyDescent="0.35">
      <c r="A134" s="15">
        <v>44329</v>
      </c>
      <c r="B134" s="8">
        <v>415397</v>
      </c>
    </row>
    <row r="135" spans="1:2" x14ac:dyDescent="0.35">
      <c r="A135" s="15">
        <v>44330</v>
      </c>
      <c r="B135" s="8">
        <v>423297</v>
      </c>
    </row>
    <row r="136" spans="1:2" x14ac:dyDescent="0.35">
      <c r="A136" s="15">
        <v>44331</v>
      </c>
      <c r="B136" s="8">
        <v>112638</v>
      </c>
    </row>
    <row r="137" spans="1:2" x14ac:dyDescent="0.35">
      <c r="A137" s="15">
        <v>44332</v>
      </c>
      <c r="B137" s="8">
        <v>487543</v>
      </c>
    </row>
    <row r="138" spans="1:2" x14ac:dyDescent="0.35">
      <c r="A138" s="15">
        <v>44333</v>
      </c>
      <c r="B138" s="8">
        <v>432368</v>
      </c>
    </row>
    <row r="139" spans="1:2" x14ac:dyDescent="0.35">
      <c r="A139" s="15">
        <v>44334</v>
      </c>
      <c r="B139" s="8">
        <v>480462</v>
      </c>
    </row>
    <row r="140" spans="1:2" x14ac:dyDescent="0.35">
      <c r="A140" s="15">
        <v>44335</v>
      </c>
      <c r="B140" s="8">
        <v>393870</v>
      </c>
    </row>
    <row r="141" spans="1:2" x14ac:dyDescent="0.35">
      <c r="A141" s="15">
        <v>44336</v>
      </c>
      <c r="B141" s="8">
        <v>414863</v>
      </c>
    </row>
    <row r="142" spans="1:2" x14ac:dyDescent="0.35">
      <c r="A142" s="15">
        <v>44337</v>
      </c>
      <c r="B142" s="8">
        <v>466878</v>
      </c>
    </row>
    <row r="143" spans="1:2" x14ac:dyDescent="0.35">
      <c r="A143" s="15">
        <v>44338</v>
      </c>
      <c r="B143" s="8">
        <v>320846</v>
      </c>
    </row>
    <row r="144" spans="1:2" x14ac:dyDescent="0.35">
      <c r="A144" s="15">
        <v>44339</v>
      </c>
      <c r="B144" s="8">
        <v>484345</v>
      </c>
    </row>
    <row r="145" spans="1:2" x14ac:dyDescent="0.35">
      <c r="A145" s="15">
        <v>44340</v>
      </c>
      <c r="B145" s="8">
        <v>296852</v>
      </c>
    </row>
    <row r="146" spans="1:2" x14ac:dyDescent="0.35">
      <c r="A146" s="15">
        <v>44341</v>
      </c>
      <c r="B146" s="8">
        <v>452374</v>
      </c>
    </row>
    <row r="147" spans="1:2" x14ac:dyDescent="0.35">
      <c r="A147" s="15">
        <v>44342</v>
      </c>
      <c r="B147" s="8">
        <v>538103</v>
      </c>
    </row>
    <row r="148" spans="1:2" x14ac:dyDescent="0.35">
      <c r="A148" s="15">
        <v>44343</v>
      </c>
      <c r="B148" s="8">
        <v>311762</v>
      </c>
    </row>
    <row r="149" spans="1:2" x14ac:dyDescent="0.35">
      <c r="A149" s="15">
        <v>44344</v>
      </c>
      <c r="B149" s="8">
        <v>251386</v>
      </c>
    </row>
    <row r="150" spans="1:2" x14ac:dyDescent="0.35">
      <c r="A150" s="15">
        <v>44345</v>
      </c>
      <c r="B150" s="8">
        <v>236555</v>
      </c>
    </row>
    <row r="151" spans="1:2" x14ac:dyDescent="0.35">
      <c r="A151" s="15">
        <v>44346</v>
      </c>
      <c r="B151" s="8">
        <v>209710</v>
      </c>
    </row>
    <row r="152" spans="1:2" x14ac:dyDescent="0.35">
      <c r="A152" s="15">
        <v>44347</v>
      </c>
      <c r="B152" s="8">
        <v>490271</v>
      </c>
    </row>
    <row r="153" spans="1:2" x14ac:dyDescent="0.35">
      <c r="A153" s="15">
        <v>44348</v>
      </c>
      <c r="B153" s="8">
        <v>476634</v>
      </c>
    </row>
    <row r="154" spans="1:2" x14ac:dyDescent="0.35">
      <c r="A154" s="15">
        <v>44349</v>
      </c>
      <c r="B154" s="8">
        <v>175301</v>
      </c>
    </row>
    <row r="155" spans="1:2" x14ac:dyDescent="0.35">
      <c r="A155" s="15">
        <v>44350</v>
      </c>
      <c r="B155" s="8">
        <v>229508</v>
      </c>
    </row>
    <row r="156" spans="1:2" x14ac:dyDescent="0.35">
      <c r="A156" s="15">
        <v>44351</v>
      </c>
      <c r="B156" s="8">
        <v>518899</v>
      </c>
    </row>
    <row r="157" spans="1:2" x14ac:dyDescent="0.35">
      <c r="A157" s="15">
        <v>44352</v>
      </c>
      <c r="B157" s="8">
        <v>185518</v>
      </c>
    </row>
    <row r="158" spans="1:2" x14ac:dyDescent="0.35">
      <c r="A158" s="15">
        <v>44353</v>
      </c>
      <c r="B158" s="8">
        <v>365810</v>
      </c>
    </row>
    <row r="159" spans="1:2" x14ac:dyDescent="0.35">
      <c r="A159" s="15">
        <v>44354</v>
      </c>
      <c r="B159" s="8">
        <v>103489</v>
      </c>
    </row>
    <row r="160" spans="1:2" x14ac:dyDescent="0.35">
      <c r="A160" s="15">
        <v>44355</v>
      </c>
      <c r="B160" s="8">
        <v>311557</v>
      </c>
    </row>
    <row r="161" spans="1:2" x14ac:dyDescent="0.35">
      <c r="A161" s="15">
        <v>44356</v>
      </c>
      <c r="B161" s="8">
        <v>281504</v>
      </c>
    </row>
    <row r="162" spans="1:2" x14ac:dyDescent="0.35">
      <c r="A162" s="15">
        <v>44357</v>
      </c>
      <c r="B162" s="8">
        <v>184904</v>
      </c>
    </row>
    <row r="163" spans="1:2" x14ac:dyDescent="0.35">
      <c r="A163" s="15">
        <v>44358</v>
      </c>
      <c r="B163" s="8">
        <v>183764</v>
      </c>
    </row>
    <row r="164" spans="1:2" x14ac:dyDescent="0.35">
      <c r="A164" s="15">
        <v>44359</v>
      </c>
      <c r="B164" s="8">
        <v>444316</v>
      </c>
    </row>
    <row r="165" spans="1:2" x14ac:dyDescent="0.35">
      <c r="A165" s="15">
        <v>44360</v>
      </c>
      <c r="B165" s="8">
        <v>274801</v>
      </c>
    </row>
    <row r="166" spans="1:2" x14ac:dyDescent="0.35">
      <c r="A166" s="15">
        <v>44361</v>
      </c>
      <c r="B166" s="8">
        <v>773931</v>
      </c>
    </row>
    <row r="167" spans="1:2" x14ac:dyDescent="0.35">
      <c r="A167" s="15">
        <v>44362</v>
      </c>
      <c r="B167" s="8">
        <v>595285</v>
      </c>
    </row>
    <row r="168" spans="1:2" x14ac:dyDescent="0.35">
      <c r="A168" s="15">
        <v>44363</v>
      </c>
      <c r="B168" s="8">
        <v>247444</v>
      </c>
    </row>
    <row r="169" spans="1:2" x14ac:dyDescent="0.35">
      <c r="A169" s="15">
        <v>44364</v>
      </c>
      <c r="B169" s="8">
        <v>203261</v>
      </c>
    </row>
    <row r="170" spans="1:2" x14ac:dyDescent="0.35">
      <c r="A170" s="15">
        <v>44365</v>
      </c>
      <c r="B170" s="8">
        <v>599137</v>
      </c>
    </row>
    <row r="171" spans="1:2" x14ac:dyDescent="0.35">
      <c r="A171" s="15">
        <v>44366</v>
      </c>
      <c r="B171" s="8">
        <v>505522</v>
      </c>
    </row>
    <row r="172" spans="1:2" x14ac:dyDescent="0.35">
      <c r="A172" s="15">
        <v>44367</v>
      </c>
      <c r="B172" s="8">
        <v>544405</v>
      </c>
    </row>
    <row r="173" spans="1:2" x14ac:dyDescent="0.35">
      <c r="A173" s="15">
        <v>44368</v>
      </c>
      <c r="B173" s="8">
        <v>285768</v>
      </c>
    </row>
    <row r="174" spans="1:2" x14ac:dyDescent="0.35">
      <c r="A174" s="15">
        <v>44369</v>
      </c>
      <c r="B174" s="8">
        <v>310300</v>
      </c>
    </row>
    <row r="175" spans="1:2" x14ac:dyDescent="0.35">
      <c r="A175" s="15">
        <v>44370</v>
      </c>
      <c r="B175" s="8">
        <v>286750</v>
      </c>
    </row>
    <row r="176" spans="1:2" x14ac:dyDescent="0.35">
      <c r="A176" s="15">
        <v>44371</v>
      </c>
      <c r="B176" s="8">
        <v>409856</v>
      </c>
    </row>
    <row r="177" spans="1:2" x14ac:dyDescent="0.35">
      <c r="A177" s="15">
        <v>44372</v>
      </c>
      <c r="B177" s="8">
        <v>525842</v>
      </c>
    </row>
    <row r="178" spans="1:2" x14ac:dyDescent="0.35">
      <c r="A178" s="15">
        <v>44373</v>
      </c>
      <c r="B178" s="8">
        <v>182871</v>
      </c>
    </row>
    <row r="179" spans="1:2" x14ac:dyDescent="0.35">
      <c r="A179" s="15">
        <v>44374</v>
      </c>
      <c r="B179" s="8">
        <v>533756</v>
      </c>
    </row>
    <row r="180" spans="1:2" x14ac:dyDescent="0.35">
      <c r="A180" s="15">
        <v>44375</v>
      </c>
      <c r="B180" s="8">
        <v>272294</v>
      </c>
    </row>
    <row r="181" spans="1:2" x14ac:dyDescent="0.35">
      <c r="A181" s="15">
        <v>44376</v>
      </c>
      <c r="B181" s="8">
        <v>435186</v>
      </c>
    </row>
    <row r="182" spans="1:2" x14ac:dyDescent="0.35">
      <c r="A182" s="15">
        <v>44377</v>
      </c>
      <c r="B182" s="8">
        <v>335120</v>
      </c>
    </row>
    <row r="183" spans="1:2" x14ac:dyDescent="0.35">
      <c r="A183" s="15">
        <v>44378</v>
      </c>
      <c r="B183" s="8">
        <v>551378</v>
      </c>
    </row>
    <row r="184" spans="1:2" x14ac:dyDescent="0.35">
      <c r="A184" s="15">
        <v>44379</v>
      </c>
      <c r="B184" s="8">
        <v>336517</v>
      </c>
    </row>
    <row r="185" spans="1:2" x14ac:dyDescent="0.35">
      <c r="A185" s="15">
        <v>44380</v>
      </c>
      <c r="B185" s="8">
        <v>362914</v>
      </c>
    </row>
    <row r="186" spans="1:2" x14ac:dyDescent="0.35">
      <c r="A186" s="15">
        <v>44381</v>
      </c>
      <c r="B186" s="8">
        <v>224821</v>
      </c>
    </row>
    <row r="187" spans="1:2" x14ac:dyDescent="0.35">
      <c r="A187" s="15">
        <v>44382</v>
      </c>
      <c r="B187" s="8">
        <v>305488</v>
      </c>
    </row>
    <row r="188" spans="1:2" x14ac:dyDescent="0.35">
      <c r="A188" s="15">
        <v>44383</v>
      </c>
      <c r="B188" s="8">
        <v>480675</v>
      </c>
    </row>
    <row r="189" spans="1:2" x14ac:dyDescent="0.35">
      <c r="A189" s="15">
        <v>44384</v>
      </c>
      <c r="B189" s="8">
        <v>407886</v>
      </c>
    </row>
    <row r="190" spans="1:2" x14ac:dyDescent="0.35">
      <c r="A190" s="15">
        <v>44385</v>
      </c>
      <c r="B190" s="8">
        <v>673840</v>
      </c>
    </row>
    <row r="191" spans="1:2" x14ac:dyDescent="0.35">
      <c r="A191" s="15">
        <v>44386</v>
      </c>
      <c r="B191" s="8">
        <v>134538</v>
      </c>
    </row>
    <row r="192" spans="1:2" x14ac:dyDescent="0.35">
      <c r="A192" s="15">
        <v>44387</v>
      </c>
      <c r="B192" s="8">
        <v>149582</v>
      </c>
    </row>
    <row r="193" spans="1:2" x14ac:dyDescent="0.35">
      <c r="A193" s="15">
        <v>44388</v>
      </c>
      <c r="B193" s="8">
        <v>235179</v>
      </c>
    </row>
    <row r="194" spans="1:2" x14ac:dyDescent="0.35">
      <c r="A194" s="15">
        <v>44389</v>
      </c>
      <c r="B194" s="8">
        <v>472583</v>
      </c>
    </row>
    <row r="195" spans="1:2" x14ac:dyDescent="0.35">
      <c r="A195" s="15">
        <v>44390</v>
      </c>
      <c r="B195" s="8">
        <v>455650</v>
      </c>
    </row>
    <row r="196" spans="1:2" x14ac:dyDescent="0.35">
      <c r="A196" s="15">
        <v>44391</v>
      </c>
      <c r="B196" s="8">
        <v>259011</v>
      </c>
    </row>
    <row r="197" spans="1:2" x14ac:dyDescent="0.35">
      <c r="A197" s="15">
        <v>44392</v>
      </c>
      <c r="B197" s="8">
        <v>191741</v>
      </c>
    </row>
    <row r="198" spans="1:2" x14ac:dyDescent="0.35">
      <c r="A198" s="15">
        <v>44393</v>
      </c>
      <c r="B198" s="8">
        <v>434503</v>
      </c>
    </row>
    <row r="199" spans="1:2" x14ac:dyDescent="0.35">
      <c r="A199" s="15">
        <v>44394</v>
      </c>
      <c r="B199" s="8">
        <v>327132</v>
      </c>
    </row>
    <row r="200" spans="1:2" x14ac:dyDescent="0.35">
      <c r="A200" s="15">
        <v>44395</v>
      </c>
      <c r="B200" s="8">
        <v>590687</v>
      </c>
    </row>
    <row r="201" spans="1:2" x14ac:dyDescent="0.35">
      <c r="A201" s="15">
        <v>44396</v>
      </c>
      <c r="B201" s="8">
        <v>152234</v>
      </c>
    </row>
    <row r="202" spans="1:2" x14ac:dyDescent="0.35">
      <c r="A202" s="15">
        <v>44397</v>
      </c>
      <c r="B202" s="8">
        <v>387518</v>
      </c>
    </row>
    <row r="203" spans="1:2" x14ac:dyDescent="0.35">
      <c r="A203" s="15">
        <v>44398</v>
      </c>
      <c r="B203" s="8">
        <v>589994</v>
      </c>
    </row>
    <row r="204" spans="1:2" x14ac:dyDescent="0.35">
      <c r="A204" s="15">
        <v>44399</v>
      </c>
      <c r="B204" s="8">
        <v>248645</v>
      </c>
    </row>
    <row r="205" spans="1:2" x14ac:dyDescent="0.35">
      <c r="A205" s="15">
        <v>44400</v>
      </c>
      <c r="B205" s="8">
        <v>146185</v>
      </c>
    </row>
    <row r="206" spans="1:2" x14ac:dyDescent="0.35">
      <c r="A206" s="15">
        <v>44401</v>
      </c>
      <c r="B206" s="8">
        <v>73252</v>
      </c>
    </row>
    <row r="207" spans="1:2" x14ac:dyDescent="0.35">
      <c r="A207" s="15">
        <v>44402</v>
      </c>
      <c r="B207" s="8">
        <v>377575</v>
      </c>
    </row>
    <row r="208" spans="1:2" x14ac:dyDescent="0.35">
      <c r="A208" s="15">
        <v>44403</v>
      </c>
      <c r="B208" s="8">
        <v>573584</v>
      </c>
    </row>
    <row r="209" spans="1:2" x14ac:dyDescent="0.35">
      <c r="A209" s="15">
        <v>44404</v>
      </c>
      <c r="B209" s="8">
        <v>274519</v>
      </c>
    </row>
    <row r="210" spans="1:2" x14ac:dyDescent="0.35">
      <c r="A210" s="15">
        <v>44405</v>
      </c>
      <c r="B210" s="8">
        <v>618266</v>
      </c>
    </row>
    <row r="211" spans="1:2" x14ac:dyDescent="0.35">
      <c r="A211" s="15">
        <v>44406</v>
      </c>
      <c r="B211" s="8">
        <v>593096</v>
      </c>
    </row>
    <row r="212" spans="1:2" x14ac:dyDescent="0.35">
      <c r="A212" s="15">
        <v>44407</v>
      </c>
      <c r="B212" s="8">
        <v>551608</v>
      </c>
    </row>
    <row r="213" spans="1:2" x14ac:dyDescent="0.35">
      <c r="A213" s="15">
        <v>44408</v>
      </c>
      <c r="B213" s="8">
        <v>262030</v>
      </c>
    </row>
    <row r="214" spans="1:2" x14ac:dyDescent="0.35">
      <c r="A214" s="15">
        <v>44409</v>
      </c>
      <c r="B214" s="8">
        <v>807732</v>
      </c>
    </row>
    <row r="215" spans="1:2" x14ac:dyDescent="0.35">
      <c r="A215" s="15">
        <v>44410</v>
      </c>
      <c r="B215" s="8">
        <v>561512</v>
      </c>
    </row>
    <row r="216" spans="1:2" x14ac:dyDescent="0.35">
      <c r="A216" s="15">
        <v>44411</v>
      </c>
      <c r="B216" s="8">
        <v>411194</v>
      </c>
    </row>
    <row r="217" spans="1:2" x14ac:dyDescent="0.35">
      <c r="A217" s="15">
        <v>44412</v>
      </c>
      <c r="B217" s="8">
        <v>222606</v>
      </c>
    </row>
    <row r="218" spans="1:2" x14ac:dyDescent="0.35">
      <c r="A218" s="15">
        <v>44413</v>
      </c>
      <c r="B218" s="8">
        <v>172507</v>
      </c>
    </row>
    <row r="219" spans="1:2" x14ac:dyDescent="0.35">
      <c r="A219" s="15">
        <v>44414</v>
      </c>
      <c r="B219" s="8">
        <v>336553</v>
      </c>
    </row>
    <row r="220" spans="1:2" x14ac:dyDescent="0.35">
      <c r="A220" s="15">
        <v>44415</v>
      </c>
      <c r="B220" s="8">
        <v>280722</v>
      </c>
    </row>
    <row r="221" spans="1:2" x14ac:dyDescent="0.35">
      <c r="A221" s="15">
        <v>44416</v>
      </c>
      <c r="B221" s="8">
        <v>541499</v>
      </c>
    </row>
    <row r="222" spans="1:2" x14ac:dyDescent="0.35">
      <c r="A222" s="15">
        <v>44417</v>
      </c>
      <c r="B222" s="8">
        <v>352291</v>
      </c>
    </row>
    <row r="223" spans="1:2" x14ac:dyDescent="0.35">
      <c r="A223" s="15">
        <v>44418</v>
      </c>
      <c r="B223" s="8">
        <v>546132</v>
      </c>
    </row>
    <row r="224" spans="1:2" x14ac:dyDescent="0.35">
      <c r="A224" s="15">
        <v>44419</v>
      </c>
      <c r="B224" s="8">
        <v>605745</v>
      </c>
    </row>
    <row r="225" spans="1:2" x14ac:dyDescent="0.35">
      <c r="A225" s="15">
        <v>44420</v>
      </c>
      <c r="B225" s="8">
        <v>224914</v>
      </c>
    </row>
    <row r="226" spans="1:2" x14ac:dyDescent="0.35">
      <c r="A226" s="15">
        <v>44421</v>
      </c>
      <c r="B226" s="8">
        <v>613965</v>
      </c>
    </row>
    <row r="227" spans="1:2" x14ac:dyDescent="0.35">
      <c r="A227" s="15">
        <v>44422</v>
      </c>
      <c r="B227" s="8">
        <v>345724</v>
      </c>
    </row>
    <row r="228" spans="1:2" x14ac:dyDescent="0.35">
      <c r="A228" s="15">
        <v>44423</v>
      </c>
      <c r="B228" s="8">
        <v>624399</v>
      </c>
    </row>
    <row r="229" spans="1:2" x14ac:dyDescent="0.35">
      <c r="A229" s="15">
        <v>44424</v>
      </c>
      <c r="B229" s="8">
        <v>356531</v>
      </c>
    </row>
    <row r="230" spans="1:2" x14ac:dyDescent="0.35">
      <c r="A230" s="15">
        <v>44425</v>
      </c>
      <c r="B230" s="8">
        <v>229251</v>
      </c>
    </row>
    <row r="231" spans="1:2" x14ac:dyDescent="0.35">
      <c r="A231" s="15">
        <v>44426</v>
      </c>
      <c r="B231" s="8">
        <v>254684</v>
      </c>
    </row>
    <row r="232" spans="1:2" x14ac:dyDescent="0.35">
      <c r="A232" s="15">
        <v>44427</v>
      </c>
      <c r="B232" s="8">
        <v>327466</v>
      </c>
    </row>
    <row r="233" spans="1:2" x14ac:dyDescent="0.35">
      <c r="A233" s="15">
        <v>44428</v>
      </c>
      <c r="B233" s="8">
        <v>502579</v>
      </c>
    </row>
    <row r="234" spans="1:2" x14ac:dyDescent="0.35">
      <c r="A234" s="15">
        <v>44429</v>
      </c>
      <c r="B234" s="8">
        <v>602946</v>
      </c>
    </row>
    <row r="235" spans="1:2" x14ac:dyDescent="0.35">
      <c r="A235" s="15">
        <v>44430</v>
      </c>
      <c r="B235" s="8">
        <v>307616</v>
      </c>
    </row>
    <row r="236" spans="1:2" x14ac:dyDescent="0.35">
      <c r="A236" s="15">
        <v>44431</v>
      </c>
      <c r="B236" s="8">
        <v>190924</v>
      </c>
    </row>
    <row r="237" spans="1:2" x14ac:dyDescent="0.35">
      <c r="A237" s="15">
        <v>44432</v>
      </c>
      <c r="B237" s="8">
        <v>353841</v>
      </c>
    </row>
    <row r="238" spans="1:2" x14ac:dyDescent="0.35">
      <c r="A238" s="15">
        <v>44433</v>
      </c>
      <c r="B238" s="8">
        <v>489478</v>
      </c>
    </row>
    <row r="239" spans="1:2" x14ac:dyDescent="0.35">
      <c r="A239" s="15">
        <v>44434</v>
      </c>
      <c r="B239" s="8">
        <v>450525</v>
      </c>
    </row>
    <row r="240" spans="1:2" x14ac:dyDescent="0.35">
      <c r="A240" s="15">
        <v>44435</v>
      </c>
      <c r="B240" s="8">
        <v>493787</v>
      </c>
    </row>
    <row r="241" spans="1:2" x14ac:dyDescent="0.35">
      <c r="A241" s="15">
        <v>44436</v>
      </c>
      <c r="B241" s="8">
        <v>531076</v>
      </c>
    </row>
    <row r="242" spans="1:2" x14ac:dyDescent="0.35">
      <c r="A242" s="15">
        <v>44437</v>
      </c>
      <c r="B242" s="8">
        <v>222774</v>
      </c>
    </row>
    <row r="243" spans="1:2" x14ac:dyDescent="0.35">
      <c r="A243" s="15">
        <v>44438</v>
      </c>
      <c r="B243" s="8">
        <v>393402</v>
      </c>
    </row>
    <row r="244" spans="1:2" x14ac:dyDescent="0.35">
      <c r="A244" s="15">
        <v>44439</v>
      </c>
      <c r="B244" s="8">
        <v>279511</v>
      </c>
    </row>
    <row r="245" spans="1:2" x14ac:dyDescent="0.35">
      <c r="A245" s="15">
        <v>44440</v>
      </c>
      <c r="B245" s="8">
        <v>639457</v>
      </c>
    </row>
    <row r="246" spans="1:2" x14ac:dyDescent="0.35">
      <c r="A246" s="15">
        <v>44441</v>
      </c>
      <c r="B246" s="8">
        <v>207125</v>
      </c>
    </row>
    <row r="247" spans="1:2" x14ac:dyDescent="0.35">
      <c r="A247" s="15">
        <v>44442</v>
      </c>
      <c r="B247" s="8">
        <v>516834</v>
      </c>
    </row>
    <row r="248" spans="1:2" x14ac:dyDescent="0.35">
      <c r="A248" s="15">
        <v>44443</v>
      </c>
      <c r="B248" s="8">
        <v>343692</v>
      </c>
    </row>
    <row r="249" spans="1:2" x14ac:dyDescent="0.35">
      <c r="A249" s="15">
        <v>44444</v>
      </c>
      <c r="B249" s="8">
        <v>548785</v>
      </c>
    </row>
    <row r="250" spans="1:2" x14ac:dyDescent="0.35">
      <c r="A250" s="15">
        <v>44445</v>
      </c>
      <c r="B250" s="8">
        <v>350783</v>
      </c>
    </row>
    <row r="251" spans="1:2" x14ac:dyDescent="0.35">
      <c r="A251" s="15">
        <v>44446</v>
      </c>
      <c r="B251" s="8">
        <v>595458</v>
      </c>
    </row>
    <row r="252" spans="1:2" x14ac:dyDescent="0.35">
      <c r="A252" s="15">
        <v>44447</v>
      </c>
      <c r="B252" s="8">
        <v>438842</v>
      </c>
    </row>
    <row r="253" spans="1:2" x14ac:dyDescent="0.35">
      <c r="A253" s="15">
        <v>44448</v>
      </c>
      <c r="B253" s="8">
        <v>381308</v>
      </c>
    </row>
    <row r="254" spans="1:2" x14ac:dyDescent="0.35">
      <c r="A254" s="15">
        <v>44449</v>
      </c>
      <c r="B254" s="8">
        <v>401431</v>
      </c>
    </row>
    <row r="255" spans="1:2" x14ac:dyDescent="0.35">
      <c r="A255" s="15">
        <v>44450</v>
      </c>
      <c r="B255" s="8">
        <v>199432</v>
      </c>
    </row>
    <row r="256" spans="1:2" x14ac:dyDescent="0.35">
      <c r="A256" s="15">
        <v>44451</v>
      </c>
      <c r="B256" s="8">
        <v>232865</v>
      </c>
    </row>
    <row r="257" spans="1:2" x14ac:dyDescent="0.35">
      <c r="A257" s="15">
        <v>44452</v>
      </c>
      <c r="B257" s="8">
        <v>271655</v>
      </c>
    </row>
    <row r="258" spans="1:2" x14ac:dyDescent="0.35">
      <c r="A258" s="15">
        <v>44453</v>
      </c>
      <c r="B258" s="8">
        <v>650380</v>
      </c>
    </row>
    <row r="259" spans="1:2" x14ac:dyDescent="0.35">
      <c r="A259" s="15">
        <v>44454</v>
      </c>
      <c r="B259" s="8">
        <v>216733</v>
      </c>
    </row>
    <row r="260" spans="1:2" x14ac:dyDescent="0.35">
      <c r="A260" s="15">
        <v>44455</v>
      </c>
      <c r="B260" s="8">
        <v>501169</v>
      </c>
    </row>
    <row r="261" spans="1:2" x14ac:dyDescent="0.35">
      <c r="A261" s="15">
        <v>44456</v>
      </c>
      <c r="B261" s="8">
        <v>477493</v>
      </c>
    </row>
    <row r="262" spans="1:2" x14ac:dyDescent="0.35">
      <c r="A262" s="15">
        <v>44457</v>
      </c>
      <c r="B262" s="8">
        <v>712983</v>
      </c>
    </row>
    <row r="263" spans="1:2" x14ac:dyDescent="0.35">
      <c r="A263" s="15">
        <v>44458</v>
      </c>
      <c r="B263" s="8">
        <v>621905</v>
      </c>
    </row>
    <row r="264" spans="1:2" x14ac:dyDescent="0.35">
      <c r="A264" s="15">
        <v>44459</v>
      </c>
      <c r="B264" s="8">
        <v>534507</v>
      </c>
    </row>
    <row r="265" spans="1:2" x14ac:dyDescent="0.35">
      <c r="A265" s="15">
        <v>44460</v>
      </c>
      <c r="B265" s="8">
        <v>584204</v>
      </c>
    </row>
    <row r="266" spans="1:2" x14ac:dyDescent="0.35">
      <c r="A266" s="15">
        <v>44461</v>
      </c>
      <c r="B266" s="8">
        <v>370621</v>
      </c>
    </row>
    <row r="267" spans="1:2" x14ac:dyDescent="0.35">
      <c r="A267" s="15">
        <v>44462</v>
      </c>
      <c r="B267" s="8">
        <v>600666</v>
      </c>
    </row>
    <row r="268" spans="1:2" x14ac:dyDescent="0.35">
      <c r="A268" s="15">
        <v>44463</v>
      </c>
      <c r="B268" s="8">
        <v>338281</v>
      </c>
    </row>
    <row r="269" spans="1:2" x14ac:dyDescent="0.35">
      <c r="A269" s="15">
        <v>44464</v>
      </c>
      <c r="B269" s="8">
        <v>595509</v>
      </c>
    </row>
    <row r="270" spans="1:2" x14ac:dyDescent="0.35">
      <c r="A270" s="15">
        <v>44465</v>
      </c>
      <c r="B270" s="8">
        <v>593935</v>
      </c>
    </row>
    <row r="271" spans="1:2" x14ac:dyDescent="0.35">
      <c r="A271" s="15">
        <v>44466</v>
      </c>
      <c r="B271" s="8">
        <v>625776</v>
      </c>
    </row>
    <row r="272" spans="1:2" x14ac:dyDescent="0.35">
      <c r="A272" s="15">
        <v>44467</v>
      </c>
      <c r="B272" s="8">
        <v>224185</v>
      </c>
    </row>
    <row r="273" spans="1:2" x14ac:dyDescent="0.35">
      <c r="A273" s="15">
        <v>44468</v>
      </c>
      <c r="B273" s="8">
        <v>363800</v>
      </c>
    </row>
    <row r="274" spans="1:2" x14ac:dyDescent="0.35">
      <c r="A274" s="15">
        <v>44469</v>
      </c>
      <c r="B274" s="8">
        <v>576090</v>
      </c>
    </row>
    <row r="275" spans="1:2" x14ac:dyDescent="0.35">
      <c r="A275" s="15">
        <v>44470</v>
      </c>
      <c r="B275" s="8">
        <v>202377</v>
      </c>
    </row>
    <row r="276" spans="1:2" x14ac:dyDescent="0.35">
      <c r="A276" s="15">
        <v>44471</v>
      </c>
      <c r="B276" s="8">
        <v>244354</v>
      </c>
    </row>
    <row r="277" spans="1:2" x14ac:dyDescent="0.35">
      <c r="A277" s="15">
        <v>44472</v>
      </c>
      <c r="B277" s="8">
        <v>494896</v>
      </c>
    </row>
    <row r="278" spans="1:2" x14ac:dyDescent="0.35">
      <c r="A278" s="15">
        <v>44473</v>
      </c>
      <c r="B278" s="8">
        <v>347293</v>
      </c>
    </row>
    <row r="279" spans="1:2" x14ac:dyDescent="0.35">
      <c r="A279" s="15">
        <v>44474</v>
      </c>
      <c r="B279" s="8">
        <v>407468</v>
      </c>
    </row>
    <row r="280" spans="1:2" x14ac:dyDescent="0.35">
      <c r="A280" s="15">
        <v>44475</v>
      </c>
      <c r="B280" s="8">
        <v>177028</v>
      </c>
    </row>
    <row r="281" spans="1:2" x14ac:dyDescent="0.35">
      <c r="A281" s="15">
        <v>44476</v>
      </c>
      <c r="B281" s="8">
        <v>511401</v>
      </c>
    </row>
    <row r="282" spans="1:2" x14ac:dyDescent="0.35">
      <c r="A282" s="15">
        <v>44477</v>
      </c>
      <c r="B282" s="8">
        <v>508603</v>
      </c>
    </row>
    <row r="283" spans="1:2" x14ac:dyDescent="0.35">
      <c r="A283" s="15">
        <v>44478</v>
      </c>
      <c r="B283" s="8">
        <v>393115</v>
      </c>
    </row>
    <row r="284" spans="1:2" x14ac:dyDescent="0.35">
      <c r="A284" s="15">
        <v>44479</v>
      </c>
      <c r="B284" s="8">
        <v>532455</v>
      </c>
    </row>
    <row r="285" spans="1:2" x14ac:dyDescent="0.35">
      <c r="A285" s="15">
        <v>44480</v>
      </c>
      <c r="B285" s="8">
        <v>618859</v>
      </c>
    </row>
    <row r="286" spans="1:2" x14ac:dyDescent="0.35">
      <c r="A286" s="15">
        <v>44481</v>
      </c>
      <c r="B286" s="8">
        <v>981595</v>
      </c>
    </row>
    <row r="287" spans="1:2" x14ac:dyDescent="0.35">
      <c r="A287" s="15">
        <v>44482</v>
      </c>
      <c r="B287" s="8">
        <v>601150</v>
      </c>
    </row>
    <row r="288" spans="1:2" x14ac:dyDescent="0.35">
      <c r="A288" s="15">
        <v>44483</v>
      </c>
      <c r="B288" s="8">
        <v>570875</v>
      </c>
    </row>
    <row r="289" spans="1:2" x14ac:dyDescent="0.35">
      <c r="A289" s="15">
        <v>44484</v>
      </c>
      <c r="B289" s="8">
        <v>634874</v>
      </c>
    </row>
    <row r="290" spans="1:2" x14ac:dyDescent="0.35">
      <c r="A290" s="15">
        <v>44485</v>
      </c>
      <c r="B290" s="8">
        <v>315247</v>
      </c>
    </row>
    <row r="291" spans="1:2" x14ac:dyDescent="0.35">
      <c r="A291" s="15">
        <v>44486</v>
      </c>
      <c r="B291" s="8">
        <v>220451</v>
      </c>
    </row>
    <row r="292" spans="1:2" x14ac:dyDescent="0.35">
      <c r="A292" s="15">
        <v>44487</v>
      </c>
      <c r="B292" s="8">
        <v>374623</v>
      </c>
    </row>
    <row r="293" spans="1:2" x14ac:dyDescent="0.35">
      <c r="A293" s="15">
        <v>44488</v>
      </c>
      <c r="B293" s="8">
        <v>641838</v>
      </c>
    </row>
    <row r="294" spans="1:2" x14ac:dyDescent="0.35">
      <c r="A294" s="15">
        <v>44489</v>
      </c>
      <c r="B294" s="8">
        <v>450034</v>
      </c>
    </row>
    <row r="295" spans="1:2" x14ac:dyDescent="0.35">
      <c r="A295" s="15">
        <v>44490</v>
      </c>
      <c r="B295" s="8">
        <v>430776</v>
      </c>
    </row>
    <row r="296" spans="1:2" x14ac:dyDescent="0.35">
      <c r="A296" s="15">
        <v>44491</v>
      </c>
      <c r="B296" s="8">
        <v>606797</v>
      </c>
    </row>
    <row r="297" spans="1:2" x14ac:dyDescent="0.35">
      <c r="A297" s="15">
        <v>44492</v>
      </c>
      <c r="B297" s="8">
        <v>561316</v>
      </c>
    </row>
    <row r="298" spans="1:2" x14ac:dyDescent="0.35">
      <c r="A298" s="15">
        <v>44493</v>
      </c>
      <c r="B298" s="8">
        <v>256762</v>
      </c>
    </row>
    <row r="299" spans="1:2" x14ac:dyDescent="0.35">
      <c r="A299" s="15">
        <v>44494</v>
      </c>
      <c r="B299" s="8">
        <v>560083</v>
      </c>
    </row>
    <row r="300" spans="1:2" x14ac:dyDescent="0.35">
      <c r="A300" s="15">
        <v>44495</v>
      </c>
      <c r="B300" s="8">
        <v>628160</v>
      </c>
    </row>
    <row r="301" spans="1:2" x14ac:dyDescent="0.35">
      <c r="A301" s="15">
        <v>44496</v>
      </c>
      <c r="B301" s="8">
        <v>505597</v>
      </c>
    </row>
    <row r="302" spans="1:2" x14ac:dyDescent="0.35">
      <c r="A302" s="15">
        <v>44497</v>
      </c>
      <c r="B302" s="8">
        <v>468742</v>
      </c>
    </row>
    <row r="303" spans="1:2" x14ac:dyDescent="0.35">
      <c r="A303" s="15">
        <v>44498</v>
      </c>
      <c r="B303" s="8">
        <v>393085</v>
      </c>
    </row>
    <row r="304" spans="1:2" x14ac:dyDescent="0.35">
      <c r="A304" s="15">
        <v>44499</v>
      </c>
      <c r="B304" s="8">
        <v>576717</v>
      </c>
    </row>
    <row r="305" spans="1:2" x14ac:dyDescent="0.35">
      <c r="A305" s="15">
        <v>44500</v>
      </c>
      <c r="B305" s="8">
        <v>387428</v>
      </c>
    </row>
    <row r="306" spans="1:2" x14ac:dyDescent="0.35">
      <c r="A306" s="15">
        <v>44501</v>
      </c>
      <c r="B306" s="8">
        <v>596177</v>
      </c>
    </row>
    <row r="307" spans="1:2" x14ac:dyDescent="0.35">
      <c r="A307" s="15">
        <v>44502</v>
      </c>
      <c r="B307" s="8">
        <v>254171</v>
      </c>
    </row>
    <row r="308" spans="1:2" x14ac:dyDescent="0.35">
      <c r="A308" s="15">
        <v>44503</v>
      </c>
      <c r="B308" s="8">
        <v>453720</v>
      </c>
    </row>
    <row r="309" spans="1:2" x14ac:dyDescent="0.35">
      <c r="A309" s="15">
        <v>44504</v>
      </c>
      <c r="B309" s="8">
        <v>396892</v>
      </c>
    </row>
    <row r="310" spans="1:2" x14ac:dyDescent="0.35">
      <c r="A310" s="15">
        <v>44505</v>
      </c>
      <c r="B310" s="8">
        <v>521334</v>
      </c>
    </row>
    <row r="311" spans="1:2" x14ac:dyDescent="0.35">
      <c r="A311" s="15">
        <v>44506</v>
      </c>
      <c r="B311" s="8">
        <v>451052</v>
      </c>
    </row>
    <row r="312" spans="1:2" x14ac:dyDescent="0.35">
      <c r="A312" s="15">
        <v>44507</v>
      </c>
      <c r="B312" s="8">
        <v>685391</v>
      </c>
    </row>
    <row r="313" spans="1:2" x14ac:dyDescent="0.35">
      <c r="A313" s="15">
        <v>44508</v>
      </c>
      <c r="B313" s="8">
        <v>419982</v>
      </c>
    </row>
    <row r="314" spans="1:2" x14ac:dyDescent="0.35">
      <c r="A314" s="15">
        <v>44509</v>
      </c>
      <c r="B314" s="8">
        <v>207910</v>
      </c>
    </row>
    <row r="315" spans="1:2" x14ac:dyDescent="0.35">
      <c r="A315" s="15">
        <v>44510</v>
      </c>
      <c r="B315" s="8">
        <v>443652</v>
      </c>
    </row>
    <row r="316" spans="1:2" x14ac:dyDescent="0.35">
      <c r="A316" s="15">
        <v>44511</v>
      </c>
      <c r="B316" s="8">
        <v>469510</v>
      </c>
    </row>
    <row r="317" spans="1:2" x14ac:dyDescent="0.35">
      <c r="A317" s="15">
        <v>44512</v>
      </c>
      <c r="B317" s="8">
        <v>688573</v>
      </c>
    </row>
    <row r="318" spans="1:2" x14ac:dyDescent="0.35">
      <c r="A318" s="15">
        <v>44513</v>
      </c>
      <c r="B318" s="8">
        <v>391197</v>
      </c>
    </row>
    <row r="319" spans="1:2" x14ac:dyDescent="0.35">
      <c r="A319" s="15">
        <v>44514</v>
      </c>
      <c r="B319" s="8">
        <v>381814</v>
      </c>
    </row>
    <row r="320" spans="1:2" x14ac:dyDescent="0.35">
      <c r="A320" s="15">
        <v>44515</v>
      </c>
      <c r="B320" s="8">
        <v>208837</v>
      </c>
    </row>
    <row r="321" spans="1:2" x14ac:dyDescent="0.35">
      <c r="A321" s="15">
        <v>44516</v>
      </c>
      <c r="B321" s="8">
        <v>287921</v>
      </c>
    </row>
    <row r="322" spans="1:2" x14ac:dyDescent="0.35">
      <c r="A322" s="15">
        <v>44517</v>
      </c>
      <c r="B322" s="8">
        <v>372253</v>
      </c>
    </row>
    <row r="323" spans="1:2" x14ac:dyDescent="0.35">
      <c r="A323" s="15">
        <v>44518</v>
      </c>
      <c r="B323" s="8">
        <v>311673</v>
      </c>
    </row>
    <row r="324" spans="1:2" x14ac:dyDescent="0.35">
      <c r="A324" s="15">
        <v>44519</v>
      </c>
      <c r="B324" s="8">
        <v>531479</v>
      </c>
    </row>
    <row r="325" spans="1:2" x14ac:dyDescent="0.35">
      <c r="A325" s="15">
        <v>44520</v>
      </c>
      <c r="B325" s="8">
        <v>508751</v>
      </c>
    </row>
    <row r="326" spans="1:2" x14ac:dyDescent="0.35">
      <c r="A326" s="15">
        <v>44521</v>
      </c>
      <c r="B326" s="8">
        <v>438839</v>
      </c>
    </row>
    <row r="327" spans="1:2" x14ac:dyDescent="0.35">
      <c r="A327" s="15">
        <v>44522</v>
      </c>
      <c r="B327" s="8">
        <v>360252</v>
      </c>
    </row>
    <row r="328" spans="1:2" x14ac:dyDescent="0.35">
      <c r="A328" s="15">
        <v>44523</v>
      </c>
      <c r="B328" s="8">
        <v>659865</v>
      </c>
    </row>
    <row r="329" spans="1:2" x14ac:dyDescent="0.35">
      <c r="A329" s="15">
        <v>44524</v>
      </c>
      <c r="B329" s="8">
        <v>299852</v>
      </c>
    </row>
    <row r="330" spans="1:2" x14ac:dyDescent="0.35">
      <c r="A330" s="15">
        <v>44525</v>
      </c>
      <c r="B330" s="8">
        <v>325927</v>
      </c>
    </row>
    <row r="331" spans="1:2" x14ac:dyDescent="0.35">
      <c r="A331" s="15">
        <v>44526</v>
      </c>
      <c r="B331" s="8">
        <v>680567</v>
      </c>
    </row>
    <row r="332" spans="1:2" x14ac:dyDescent="0.35">
      <c r="A332" s="15">
        <v>44527</v>
      </c>
      <c r="B332" s="8">
        <v>486141</v>
      </c>
    </row>
    <row r="333" spans="1:2" x14ac:dyDescent="0.35">
      <c r="A333" s="15">
        <v>44528</v>
      </c>
      <c r="B333" s="8">
        <v>481119</v>
      </c>
    </row>
    <row r="334" spans="1:2" x14ac:dyDescent="0.35">
      <c r="A334" s="15">
        <v>44529</v>
      </c>
      <c r="B334" s="8">
        <v>807562</v>
      </c>
    </row>
    <row r="335" spans="1:2" x14ac:dyDescent="0.35">
      <c r="A335" s="15">
        <v>44530</v>
      </c>
      <c r="B335" s="8">
        <v>503290</v>
      </c>
    </row>
    <row r="336" spans="1:2" x14ac:dyDescent="0.35">
      <c r="A336" s="15">
        <v>44531</v>
      </c>
      <c r="B336" s="8">
        <v>590469</v>
      </c>
    </row>
    <row r="337" spans="1:2" x14ac:dyDescent="0.35">
      <c r="A337" s="15">
        <v>44532</v>
      </c>
      <c r="B337" s="8">
        <v>358116</v>
      </c>
    </row>
    <row r="338" spans="1:2" x14ac:dyDescent="0.35">
      <c r="A338" s="15">
        <v>44533</v>
      </c>
      <c r="B338" s="8">
        <v>517798</v>
      </c>
    </row>
    <row r="339" spans="1:2" x14ac:dyDescent="0.35">
      <c r="A339" s="15">
        <v>44534</v>
      </c>
      <c r="B339" s="8">
        <v>659745</v>
      </c>
    </row>
    <row r="340" spans="1:2" x14ac:dyDescent="0.35">
      <c r="A340" s="15">
        <v>44535</v>
      </c>
      <c r="B340" s="8">
        <v>462692</v>
      </c>
    </row>
    <row r="341" spans="1:2" x14ac:dyDescent="0.35">
      <c r="A341" s="15">
        <v>44536</v>
      </c>
      <c r="B341" s="8">
        <v>472176</v>
      </c>
    </row>
    <row r="342" spans="1:2" x14ac:dyDescent="0.35">
      <c r="A342" s="15">
        <v>44537</v>
      </c>
      <c r="B342" s="8">
        <v>631889</v>
      </c>
    </row>
    <row r="343" spans="1:2" x14ac:dyDescent="0.35">
      <c r="A343" s="15">
        <v>44538</v>
      </c>
      <c r="B343" s="8">
        <v>435736</v>
      </c>
    </row>
    <row r="344" spans="1:2" x14ac:dyDescent="0.35">
      <c r="A344" s="15">
        <v>44539</v>
      </c>
      <c r="B344" s="8">
        <v>248240</v>
      </c>
    </row>
    <row r="345" spans="1:2" x14ac:dyDescent="0.35">
      <c r="A345" s="15">
        <v>44540</v>
      </c>
      <c r="B345" s="8">
        <v>509727</v>
      </c>
    </row>
    <row r="346" spans="1:2" x14ac:dyDescent="0.35">
      <c r="A346" s="15">
        <v>44541</v>
      </c>
      <c r="B346" s="8">
        <v>646433</v>
      </c>
    </row>
    <row r="347" spans="1:2" x14ac:dyDescent="0.35">
      <c r="A347" s="15">
        <v>44542</v>
      </c>
      <c r="B347" s="8">
        <v>283697</v>
      </c>
    </row>
    <row r="348" spans="1:2" x14ac:dyDescent="0.35">
      <c r="A348" s="15">
        <v>44543</v>
      </c>
      <c r="B348" s="8">
        <v>375696</v>
      </c>
    </row>
    <row r="349" spans="1:2" x14ac:dyDescent="0.35">
      <c r="A349" s="15">
        <v>44544</v>
      </c>
      <c r="B349" s="8">
        <v>223011</v>
      </c>
    </row>
    <row r="350" spans="1:2" x14ac:dyDescent="0.35">
      <c r="A350" s="15">
        <v>44545</v>
      </c>
      <c r="B350" s="8">
        <v>625788</v>
      </c>
    </row>
    <row r="351" spans="1:2" x14ac:dyDescent="0.35">
      <c r="A351" s="15">
        <v>44546</v>
      </c>
      <c r="B351" s="8">
        <v>293727</v>
      </c>
    </row>
    <row r="352" spans="1:2" x14ac:dyDescent="0.35">
      <c r="A352" s="15">
        <v>44547</v>
      </c>
      <c r="B352" s="8">
        <v>539951</v>
      </c>
    </row>
    <row r="353" spans="1:2" x14ac:dyDescent="0.35">
      <c r="A353" s="15">
        <v>44548</v>
      </c>
      <c r="B353" s="8">
        <v>563858</v>
      </c>
    </row>
    <row r="354" spans="1:2" x14ac:dyDescent="0.35">
      <c r="A354" s="15">
        <v>44549</v>
      </c>
      <c r="B354" s="8">
        <v>685772</v>
      </c>
    </row>
    <row r="355" spans="1:2" x14ac:dyDescent="0.35">
      <c r="A355" s="15">
        <v>44550</v>
      </c>
      <c r="B355" s="8">
        <v>364498</v>
      </c>
    </row>
    <row r="356" spans="1:2" x14ac:dyDescent="0.35">
      <c r="A356" s="15">
        <v>44551</v>
      </c>
      <c r="B356" s="8">
        <v>598486</v>
      </c>
    </row>
    <row r="357" spans="1:2" x14ac:dyDescent="0.35">
      <c r="A357" s="15">
        <v>44552</v>
      </c>
      <c r="B357" s="8">
        <v>293359</v>
      </c>
    </row>
    <row r="358" spans="1:2" x14ac:dyDescent="0.35">
      <c r="A358" s="15">
        <v>44553</v>
      </c>
      <c r="B358" s="8">
        <v>491058</v>
      </c>
    </row>
    <row r="359" spans="1:2" x14ac:dyDescent="0.35">
      <c r="A359" s="15">
        <v>44554</v>
      </c>
      <c r="B359" s="8">
        <v>279040</v>
      </c>
    </row>
    <row r="360" spans="1:2" x14ac:dyDescent="0.35">
      <c r="A360" s="15">
        <v>44555</v>
      </c>
      <c r="B360" s="8">
        <v>531219</v>
      </c>
    </row>
    <row r="361" spans="1:2" x14ac:dyDescent="0.35">
      <c r="A361" s="15">
        <v>44556</v>
      </c>
      <c r="B361" s="8">
        <v>363836</v>
      </c>
    </row>
    <row r="362" spans="1:2" x14ac:dyDescent="0.35">
      <c r="A362" s="15">
        <v>44557</v>
      </c>
      <c r="B362" s="8">
        <v>572446</v>
      </c>
    </row>
    <row r="363" spans="1:2" x14ac:dyDescent="0.35">
      <c r="A363" s="15">
        <v>44558</v>
      </c>
      <c r="B363" s="8">
        <v>290785</v>
      </c>
    </row>
    <row r="364" spans="1:2" x14ac:dyDescent="0.35">
      <c r="A364" s="15">
        <v>44559</v>
      </c>
      <c r="B364" s="8">
        <v>537094</v>
      </c>
    </row>
    <row r="365" spans="1:2" x14ac:dyDescent="0.35">
      <c r="A365" s="15">
        <v>44560</v>
      </c>
      <c r="B365" s="8">
        <v>286751</v>
      </c>
    </row>
    <row r="366" spans="1:2" x14ac:dyDescent="0.35">
      <c r="A366" s="15">
        <v>44561</v>
      </c>
      <c r="B366" s="8">
        <v>397135</v>
      </c>
    </row>
    <row r="367" spans="1:2" x14ac:dyDescent="0.35">
      <c r="A367" s="15">
        <v>44562</v>
      </c>
      <c r="B367" s="8">
        <v>538011</v>
      </c>
    </row>
    <row r="368" spans="1:2" x14ac:dyDescent="0.35">
      <c r="A368" s="15">
        <v>44563</v>
      </c>
      <c r="B368" s="8">
        <v>486270</v>
      </c>
    </row>
    <row r="369" spans="1:2" x14ac:dyDescent="0.35">
      <c r="A369" s="15">
        <v>44564</v>
      </c>
      <c r="B369" s="8">
        <v>695786</v>
      </c>
    </row>
    <row r="370" spans="1:2" x14ac:dyDescent="0.35">
      <c r="A370" s="15">
        <v>44565</v>
      </c>
      <c r="B370" s="8">
        <v>199851</v>
      </c>
    </row>
    <row r="371" spans="1:2" x14ac:dyDescent="0.35">
      <c r="A371" s="15">
        <v>44566</v>
      </c>
      <c r="B371" s="8">
        <v>309289</v>
      </c>
    </row>
    <row r="372" spans="1:2" x14ac:dyDescent="0.35">
      <c r="A372" s="15">
        <v>44567</v>
      </c>
      <c r="B372" s="8">
        <v>291775</v>
      </c>
    </row>
    <row r="373" spans="1:2" x14ac:dyDescent="0.35">
      <c r="A373" s="15">
        <v>44568</v>
      </c>
      <c r="B373" s="8">
        <v>336145</v>
      </c>
    </row>
    <row r="374" spans="1:2" x14ac:dyDescent="0.35">
      <c r="A374" s="15">
        <v>44569</v>
      </c>
      <c r="B374" s="8">
        <v>378167</v>
      </c>
    </row>
    <row r="375" spans="1:2" x14ac:dyDescent="0.35">
      <c r="A375" s="15">
        <v>44570</v>
      </c>
      <c r="B375" s="8">
        <v>255949</v>
      </c>
    </row>
    <row r="376" spans="1:2" x14ac:dyDescent="0.35">
      <c r="A376" s="15">
        <v>44571</v>
      </c>
      <c r="B376" s="8">
        <v>533879</v>
      </c>
    </row>
    <row r="377" spans="1:2" x14ac:dyDescent="0.35">
      <c r="A377" s="15">
        <v>44572</v>
      </c>
      <c r="B377" s="8">
        <v>566719</v>
      </c>
    </row>
    <row r="378" spans="1:2" x14ac:dyDescent="0.35">
      <c r="A378" s="15">
        <v>44573</v>
      </c>
      <c r="B378" s="8">
        <v>1053889</v>
      </c>
    </row>
    <row r="379" spans="1:2" x14ac:dyDescent="0.35">
      <c r="A379" s="15">
        <v>44574</v>
      </c>
      <c r="B379" s="8">
        <v>353054</v>
      </c>
    </row>
    <row r="380" spans="1:2" x14ac:dyDescent="0.35">
      <c r="A380" s="15">
        <v>44575</v>
      </c>
      <c r="B380" s="8">
        <v>327015</v>
      </c>
    </row>
    <row r="381" spans="1:2" x14ac:dyDescent="0.35">
      <c r="A381" s="15">
        <v>44576</v>
      </c>
      <c r="B381" s="8">
        <v>495345</v>
      </c>
    </row>
    <row r="382" spans="1:2" x14ac:dyDescent="0.35">
      <c r="A382" s="15">
        <v>44577</v>
      </c>
      <c r="B382" s="8">
        <v>535119</v>
      </c>
    </row>
    <row r="383" spans="1:2" x14ac:dyDescent="0.35">
      <c r="A383" s="15">
        <v>44578</v>
      </c>
      <c r="B383" s="8">
        <v>383883</v>
      </c>
    </row>
    <row r="384" spans="1:2" x14ac:dyDescent="0.35">
      <c r="A384" s="15">
        <v>44579</v>
      </c>
      <c r="B384" s="8">
        <v>565549</v>
      </c>
    </row>
    <row r="385" spans="1:2" x14ac:dyDescent="0.35">
      <c r="A385" s="15">
        <v>44580</v>
      </c>
      <c r="B385" s="8">
        <v>467163</v>
      </c>
    </row>
    <row r="386" spans="1:2" x14ac:dyDescent="0.35">
      <c r="A386" s="15">
        <v>44581</v>
      </c>
      <c r="B386" s="8">
        <v>422024</v>
      </c>
    </row>
    <row r="387" spans="1:2" x14ac:dyDescent="0.35">
      <c r="A387" s="15">
        <v>44582</v>
      </c>
      <c r="B387" s="8">
        <v>381072</v>
      </c>
    </row>
    <row r="388" spans="1:2" x14ac:dyDescent="0.35">
      <c r="A388" s="15">
        <v>44583</v>
      </c>
      <c r="B388" s="8">
        <v>603901</v>
      </c>
    </row>
    <row r="389" spans="1:2" x14ac:dyDescent="0.35">
      <c r="A389" s="15">
        <v>44584</v>
      </c>
      <c r="B389" s="8">
        <v>713141</v>
      </c>
    </row>
    <row r="390" spans="1:2" x14ac:dyDescent="0.35">
      <c r="A390" s="15">
        <v>44585</v>
      </c>
      <c r="B390" s="8">
        <v>533575</v>
      </c>
    </row>
    <row r="391" spans="1:2" x14ac:dyDescent="0.35">
      <c r="A391" s="15">
        <v>44586</v>
      </c>
      <c r="B391" s="8">
        <v>578116</v>
      </c>
    </row>
    <row r="392" spans="1:2" x14ac:dyDescent="0.35">
      <c r="A392" s="15">
        <v>44587</v>
      </c>
      <c r="B392" s="8">
        <v>577951</v>
      </c>
    </row>
    <row r="393" spans="1:2" x14ac:dyDescent="0.35">
      <c r="A393" s="15">
        <v>44588</v>
      </c>
      <c r="B393" s="8">
        <v>323873</v>
      </c>
    </row>
    <row r="394" spans="1:2" x14ac:dyDescent="0.35">
      <c r="A394" s="15">
        <v>44589</v>
      </c>
      <c r="B394" s="8">
        <v>348392</v>
      </c>
    </row>
    <row r="395" spans="1:2" x14ac:dyDescent="0.35">
      <c r="A395" s="15">
        <v>44590</v>
      </c>
      <c r="B395" s="8">
        <v>414151</v>
      </c>
    </row>
    <row r="396" spans="1:2" x14ac:dyDescent="0.35">
      <c r="A396" s="15">
        <v>44591</v>
      </c>
      <c r="B396" s="8">
        <v>421053</v>
      </c>
    </row>
    <row r="397" spans="1:2" x14ac:dyDescent="0.35">
      <c r="A397" s="15">
        <v>44592</v>
      </c>
      <c r="B397" s="8">
        <v>332081</v>
      </c>
    </row>
    <row r="398" spans="1:2" x14ac:dyDescent="0.35">
      <c r="A398" s="15">
        <v>44593</v>
      </c>
      <c r="B398" s="8">
        <v>706842</v>
      </c>
    </row>
    <row r="399" spans="1:2" x14ac:dyDescent="0.35">
      <c r="A399" s="15">
        <v>44594</v>
      </c>
      <c r="B399" s="8">
        <v>395491</v>
      </c>
    </row>
    <row r="400" spans="1:2" x14ac:dyDescent="0.35">
      <c r="A400" s="15">
        <v>44595</v>
      </c>
      <c r="B400" s="8">
        <v>539358</v>
      </c>
    </row>
    <row r="401" spans="1:2" x14ac:dyDescent="0.35">
      <c r="A401" s="15">
        <v>44596</v>
      </c>
      <c r="B401" s="8">
        <v>736688</v>
      </c>
    </row>
    <row r="402" spans="1:2" x14ac:dyDescent="0.35">
      <c r="A402" s="15">
        <v>44597</v>
      </c>
      <c r="B402" s="8">
        <v>872248</v>
      </c>
    </row>
    <row r="403" spans="1:2" x14ac:dyDescent="0.35">
      <c r="A403" s="15">
        <v>44598</v>
      </c>
      <c r="B403" s="8">
        <v>629686</v>
      </c>
    </row>
    <row r="404" spans="1:2" x14ac:dyDescent="0.35">
      <c r="A404" s="15">
        <v>44599</v>
      </c>
      <c r="B404" s="8">
        <v>373010</v>
      </c>
    </row>
    <row r="405" spans="1:2" x14ac:dyDescent="0.35">
      <c r="A405" s="15">
        <v>44600</v>
      </c>
      <c r="B405" s="8">
        <v>707860</v>
      </c>
    </row>
    <row r="406" spans="1:2" x14ac:dyDescent="0.35">
      <c r="A406" s="15">
        <v>44601</v>
      </c>
      <c r="B406" s="8">
        <v>367054</v>
      </c>
    </row>
    <row r="407" spans="1:2" x14ac:dyDescent="0.35">
      <c r="A407" s="15">
        <v>44602</v>
      </c>
      <c r="B407" s="8">
        <v>641161</v>
      </c>
    </row>
    <row r="408" spans="1:2" x14ac:dyDescent="0.35">
      <c r="A408" s="15">
        <v>44603</v>
      </c>
      <c r="B408" s="8">
        <v>443150</v>
      </c>
    </row>
    <row r="409" spans="1:2" x14ac:dyDescent="0.35">
      <c r="A409" s="15">
        <v>44604</v>
      </c>
      <c r="B409" s="8">
        <v>583201</v>
      </c>
    </row>
    <row r="410" spans="1:2" x14ac:dyDescent="0.35">
      <c r="A410" s="15">
        <v>44605</v>
      </c>
      <c r="B410" s="8">
        <v>536283</v>
      </c>
    </row>
    <row r="411" spans="1:2" x14ac:dyDescent="0.35">
      <c r="A411" s="15">
        <v>44606</v>
      </c>
      <c r="B411" s="8">
        <v>303825</v>
      </c>
    </row>
    <row r="412" spans="1:2" x14ac:dyDescent="0.35">
      <c r="A412" s="15">
        <v>44607</v>
      </c>
      <c r="B412" s="8">
        <v>602012</v>
      </c>
    </row>
    <row r="413" spans="1:2" x14ac:dyDescent="0.35">
      <c r="A413" s="15">
        <v>44608</v>
      </c>
      <c r="B413" s="8">
        <v>680637</v>
      </c>
    </row>
    <row r="414" spans="1:2" x14ac:dyDescent="0.35">
      <c r="A414" s="15">
        <v>44609</v>
      </c>
      <c r="B414" s="8">
        <v>369058</v>
      </c>
    </row>
    <row r="415" spans="1:2" x14ac:dyDescent="0.35">
      <c r="A415" s="15">
        <v>44610</v>
      </c>
      <c r="B415" s="8">
        <v>394319</v>
      </c>
    </row>
    <row r="416" spans="1:2" x14ac:dyDescent="0.35">
      <c r="A416" s="15">
        <v>44611</v>
      </c>
      <c r="B416" s="8">
        <v>405840</v>
      </c>
    </row>
    <row r="417" spans="1:2" x14ac:dyDescent="0.35">
      <c r="A417" s="15">
        <v>44612</v>
      </c>
      <c r="B417" s="8">
        <v>292800</v>
      </c>
    </row>
    <row r="418" spans="1:2" x14ac:dyDescent="0.35">
      <c r="A418" s="15">
        <v>44613</v>
      </c>
      <c r="B418" s="8">
        <v>718812</v>
      </c>
    </row>
    <row r="419" spans="1:2" x14ac:dyDescent="0.35">
      <c r="A419" s="15">
        <v>44614</v>
      </c>
      <c r="B419" s="8">
        <v>419308</v>
      </c>
    </row>
    <row r="420" spans="1:2" x14ac:dyDescent="0.35">
      <c r="A420" s="15">
        <v>44615</v>
      </c>
      <c r="B420" s="8">
        <v>531592</v>
      </c>
    </row>
    <row r="421" spans="1:2" x14ac:dyDescent="0.35">
      <c r="A421" s="15">
        <v>44616</v>
      </c>
      <c r="B421" s="8">
        <v>593547</v>
      </c>
    </row>
    <row r="422" spans="1:2" x14ac:dyDescent="0.35">
      <c r="A422" s="15">
        <v>44617</v>
      </c>
      <c r="B422" s="8">
        <v>629933</v>
      </c>
    </row>
    <row r="423" spans="1:2" x14ac:dyDescent="0.35">
      <c r="A423" s="15">
        <v>44618</v>
      </c>
      <c r="B423" s="8">
        <v>590829</v>
      </c>
    </row>
    <row r="424" spans="1:2" x14ac:dyDescent="0.35">
      <c r="A424" s="15">
        <v>44619</v>
      </c>
      <c r="B424" s="8">
        <v>522090</v>
      </c>
    </row>
    <row r="425" spans="1:2" x14ac:dyDescent="0.35">
      <c r="A425" s="15">
        <v>44620</v>
      </c>
      <c r="B425" s="8">
        <v>554101</v>
      </c>
    </row>
    <row r="426" spans="1:2" x14ac:dyDescent="0.35">
      <c r="A426" s="15">
        <v>44621</v>
      </c>
      <c r="B426" s="8">
        <v>329499</v>
      </c>
    </row>
    <row r="427" spans="1:2" x14ac:dyDescent="0.35">
      <c r="A427" s="15">
        <v>44622</v>
      </c>
      <c r="B427" s="8">
        <v>519322</v>
      </c>
    </row>
    <row r="428" spans="1:2" x14ac:dyDescent="0.35">
      <c r="A428" s="15">
        <v>44623</v>
      </c>
      <c r="B428" s="8">
        <v>269280</v>
      </c>
    </row>
    <row r="429" spans="1:2" x14ac:dyDescent="0.35">
      <c r="A429" s="15">
        <v>44624</v>
      </c>
      <c r="B429" s="8">
        <v>633572</v>
      </c>
    </row>
    <row r="430" spans="1:2" x14ac:dyDescent="0.35">
      <c r="A430" s="15">
        <v>44625</v>
      </c>
      <c r="B430" s="8">
        <v>429578</v>
      </c>
    </row>
    <row r="431" spans="1:2" x14ac:dyDescent="0.35">
      <c r="A431" s="15">
        <v>44626</v>
      </c>
      <c r="B431" s="8">
        <v>451215</v>
      </c>
    </row>
    <row r="432" spans="1:2" x14ac:dyDescent="0.35">
      <c r="A432" s="15">
        <v>44627</v>
      </c>
      <c r="B432" s="8">
        <v>568188</v>
      </c>
    </row>
    <row r="433" spans="1:2" x14ac:dyDescent="0.35">
      <c r="A433" s="15">
        <v>44628</v>
      </c>
      <c r="B433" s="8">
        <v>758922</v>
      </c>
    </row>
    <row r="434" spans="1:2" x14ac:dyDescent="0.35">
      <c r="A434" s="15">
        <v>44629</v>
      </c>
      <c r="B434" s="8">
        <v>395416</v>
      </c>
    </row>
    <row r="435" spans="1:2" x14ac:dyDescent="0.35">
      <c r="A435" s="15">
        <v>44630</v>
      </c>
      <c r="B435" s="8">
        <v>677745</v>
      </c>
    </row>
    <row r="436" spans="1:2" x14ac:dyDescent="0.35">
      <c r="A436" s="15">
        <v>44631</v>
      </c>
      <c r="B436" s="8">
        <v>310110</v>
      </c>
    </row>
    <row r="437" spans="1:2" x14ac:dyDescent="0.35">
      <c r="A437" s="15">
        <v>44632</v>
      </c>
      <c r="B437" s="8">
        <v>301269</v>
      </c>
    </row>
    <row r="438" spans="1:2" x14ac:dyDescent="0.35">
      <c r="A438" s="15">
        <v>44633</v>
      </c>
      <c r="B438" s="8">
        <v>319599</v>
      </c>
    </row>
    <row r="439" spans="1:2" x14ac:dyDescent="0.35">
      <c r="A439" s="15">
        <v>44634</v>
      </c>
      <c r="B439" s="8">
        <v>309974</v>
      </c>
    </row>
    <row r="440" spans="1:2" x14ac:dyDescent="0.35">
      <c r="A440" s="15">
        <v>44635</v>
      </c>
      <c r="B440" s="8">
        <v>719466</v>
      </c>
    </row>
    <row r="441" spans="1:2" x14ac:dyDescent="0.35">
      <c r="A441" s="15">
        <v>44636</v>
      </c>
      <c r="B441" s="8">
        <v>332468</v>
      </c>
    </row>
    <row r="442" spans="1:2" x14ac:dyDescent="0.35">
      <c r="A442" s="15">
        <v>44637</v>
      </c>
      <c r="B442" s="8">
        <v>646881</v>
      </c>
    </row>
    <row r="443" spans="1:2" x14ac:dyDescent="0.35">
      <c r="A443" s="15">
        <v>44638</v>
      </c>
      <c r="B443" s="8">
        <v>509529</v>
      </c>
    </row>
    <row r="444" spans="1:2" x14ac:dyDescent="0.35">
      <c r="A444" s="15">
        <v>44639</v>
      </c>
      <c r="B444" s="8">
        <v>714988</v>
      </c>
    </row>
    <row r="445" spans="1:2" x14ac:dyDescent="0.35">
      <c r="A445" s="15">
        <v>44640</v>
      </c>
      <c r="B445" s="8">
        <v>324457</v>
      </c>
    </row>
    <row r="446" spans="1:2" x14ac:dyDescent="0.35">
      <c r="A446" s="15">
        <v>44641</v>
      </c>
      <c r="B446" s="8">
        <v>423129</v>
      </c>
    </row>
    <row r="447" spans="1:2" x14ac:dyDescent="0.35">
      <c r="A447" s="15">
        <v>44642</v>
      </c>
      <c r="B447" s="8">
        <v>560037</v>
      </c>
    </row>
    <row r="448" spans="1:2" x14ac:dyDescent="0.35">
      <c r="A448" s="15">
        <v>44643</v>
      </c>
      <c r="B448" s="8">
        <v>761755</v>
      </c>
    </row>
    <row r="449" spans="1:2" x14ac:dyDescent="0.35">
      <c r="A449" s="15">
        <v>44644</v>
      </c>
      <c r="B449" s="8">
        <v>451754</v>
      </c>
    </row>
    <row r="450" spans="1:2" x14ac:dyDescent="0.35">
      <c r="A450" s="15">
        <v>44645</v>
      </c>
      <c r="B450" s="8">
        <v>307901</v>
      </c>
    </row>
    <row r="451" spans="1:2" x14ac:dyDescent="0.35">
      <c r="A451" s="15">
        <v>44646</v>
      </c>
      <c r="B451" s="8">
        <v>378209</v>
      </c>
    </row>
    <row r="452" spans="1:2" x14ac:dyDescent="0.35">
      <c r="A452" s="15">
        <v>44647</v>
      </c>
      <c r="B452" s="8">
        <v>400721</v>
      </c>
    </row>
    <row r="453" spans="1:2" x14ac:dyDescent="0.35">
      <c r="A453" s="15">
        <v>44648</v>
      </c>
      <c r="B453" s="8">
        <v>357613</v>
      </c>
    </row>
    <row r="454" spans="1:2" x14ac:dyDescent="0.35">
      <c r="A454" s="15">
        <v>44649</v>
      </c>
      <c r="B454" s="8">
        <v>482548</v>
      </c>
    </row>
    <row r="455" spans="1:2" x14ac:dyDescent="0.35">
      <c r="A455" s="15">
        <v>44650</v>
      </c>
      <c r="B455" s="8">
        <v>742416</v>
      </c>
    </row>
    <row r="456" spans="1:2" x14ac:dyDescent="0.35">
      <c r="A456" s="15">
        <v>44651</v>
      </c>
      <c r="B456" s="8">
        <v>517846</v>
      </c>
    </row>
    <row r="457" spans="1:2" x14ac:dyDescent="0.35">
      <c r="A457" s="15">
        <v>44652</v>
      </c>
      <c r="B457" s="8">
        <v>690624</v>
      </c>
    </row>
    <row r="458" spans="1:2" x14ac:dyDescent="0.35">
      <c r="A458" s="15">
        <v>44653</v>
      </c>
      <c r="B458" s="8">
        <v>281094</v>
      </c>
    </row>
    <row r="459" spans="1:2" x14ac:dyDescent="0.35">
      <c r="A459" s="15">
        <v>44654</v>
      </c>
      <c r="B459" s="8">
        <v>825001</v>
      </c>
    </row>
    <row r="460" spans="1:2" x14ac:dyDescent="0.35">
      <c r="A460" s="15">
        <v>44655</v>
      </c>
      <c r="B460" s="8">
        <v>330770</v>
      </c>
    </row>
    <row r="461" spans="1:2" x14ac:dyDescent="0.35">
      <c r="A461" s="15">
        <v>44656</v>
      </c>
      <c r="B461" s="8">
        <v>460597</v>
      </c>
    </row>
    <row r="462" spans="1:2" x14ac:dyDescent="0.35">
      <c r="A462" s="15">
        <v>44657</v>
      </c>
      <c r="B462" s="8">
        <v>644673</v>
      </c>
    </row>
    <row r="463" spans="1:2" x14ac:dyDescent="0.35">
      <c r="A463" s="15">
        <v>44658</v>
      </c>
      <c r="B463" s="8">
        <v>562058</v>
      </c>
    </row>
    <row r="464" spans="1:2" x14ac:dyDescent="0.35">
      <c r="A464" s="15">
        <v>44659</v>
      </c>
      <c r="B464" s="8">
        <v>517142</v>
      </c>
    </row>
    <row r="465" spans="1:2" x14ac:dyDescent="0.35">
      <c r="A465" s="15">
        <v>44660</v>
      </c>
      <c r="B465" s="8">
        <v>503263</v>
      </c>
    </row>
    <row r="466" spans="1:2" x14ac:dyDescent="0.35">
      <c r="A466" s="15">
        <v>44661</v>
      </c>
      <c r="B466" s="8">
        <v>503162</v>
      </c>
    </row>
    <row r="467" spans="1:2" x14ac:dyDescent="0.35">
      <c r="A467" s="15">
        <v>44662</v>
      </c>
      <c r="B467" s="8">
        <v>318630</v>
      </c>
    </row>
    <row r="468" spans="1:2" x14ac:dyDescent="0.35">
      <c r="A468" s="15">
        <v>44663</v>
      </c>
      <c r="B468" s="8">
        <v>705770</v>
      </c>
    </row>
    <row r="469" spans="1:2" x14ac:dyDescent="0.35">
      <c r="A469" s="15">
        <v>44664</v>
      </c>
      <c r="B469" s="8">
        <v>380846</v>
      </c>
    </row>
    <row r="470" spans="1:2" x14ac:dyDescent="0.35">
      <c r="A470" s="15">
        <v>44665</v>
      </c>
      <c r="B470" s="8">
        <v>623768</v>
      </c>
    </row>
    <row r="471" spans="1:2" x14ac:dyDescent="0.35">
      <c r="A471" s="15">
        <v>44666</v>
      </c>
      <c r="B471" s="8">
        <v>399971</v>
      </c>
    </row>
    <row r="472" spans="1:2" x14ac:dyDescent="0.35">
      <c r="A472" s="15">
        <v>44667</v>
      </c>
      <c r="B472" s="8">
        <v>615067</v>
      </c>
    </row>
    <row r="473" spans="1:2" x14ac:dyDescent="0.35">
      <c r="A473" s="15">
        <v>44668</v>
      </c>
      <c r="B473" s="8">
        <v>543160</v>
      </c>
    </row>
    <row r="474" spans="1:2" x14ac:dyDescent="0.35">
      <c r="A474" s="15">
        <v>44669</v>
      </c>
      <c r="B474" s="8">
        <v>595835</v>
      </c>
    </row>
    <row r="475" spans="1:2" x14ac:dyDescent="0.35">
      <c r="A475" s="15">
        <v>44670</v>
      </c>
      <c r="B475" s="8">
        <v>467613</v>
      </c>
    </row>
    <row r="476" spans="1:2" x14ac:dyDescent="0.35">
      <c r="A476" s="15">
        <v>44671</v>
      </c>
      <c r="B476" s="8">
        <v>388447</v>
      </c>
    </row>
    <row r="477" spans="1:2" x14ac:dyDescent="0.35">
      <c r="A477" s="15">
        <v>44672</v>
      </c>
      <c r="B477" s="8">
        <v>747302</v>
      </c>
    </row>
    <row r="478" spans="1:2" x14ac:dyDescent="0.35">
      <c r="A478" s="15">
        <v>44673</v>
      </c>
      <c r="B478" s="8">
        <v>369282</v>
      </c>
    </row>
    <row r="479" spans="1:2" x14ac:dyDescent="0.35">
      <c r="A479" s="15">
        <v>44674</v>
      </c>
      <c r="B479" s="8">
        <v>449920</v>
      </c>
    </row>
    <row r="480" spans="1:2" x14ac:dyDescent="0.35">
      <c r="A480" s="15">
        <v>44675</v>
      </c>
      <c r="B480" s="8">
        <v>777460</v>
      </c>
    </row>
    <row r="481" spans="1:2" x14ac:dyDescent="0.35">
      <c r="A481" s="15">
        <v>44676</v>
      </c>
      <c r="B481" s="8">
        <v>557346</v>
      </c>
    </row>
    <row r="482" spans="1:2" x14ac:dyDescent="0.35">
      <c r="A482" s="15">
        <v>44677</v>
      </c>
      <c r="B482" s="8">
        <v>566771</v>
      </c>
    </row>
    <row r="483" spans="1:2" x14ac:dyDescent="0.35">
      <c r="A483" s="15">
        <v>44678</v>
      </c>
      <c r="B483" s="8">
        <v>364513</v>
      </c>
    </row>
    <row r="484" spans="1:2" x14ac:dyDescent="0.35">
      <c r="A484" s="15">
        <v>44679</v>
      </c>
      <c r="B484" s="8">
        <v>668014</v>
      </c>
    </row>
    <row r="485" spans="1:2" x14ac:dyDescent="0.35">
      <c r="A485" s="15">
        <v>44680</v>
      </c>
      <c r="B485" s="8">
        <v>761419</v>
      </c>
    </row>
    <row r="486" spans="1:2" x14ac:dyDescent="0.35">
      <c r="A486" s="15">
        <v>44681</v>
      </c>
      <c r="B486" s="8">
        <v>695939</v>
      </c>
    </row>
    <row r="487" spans="1:2" x14ac:dyDescent="0.35">
      <c r="A487" s="15">
        <v>44682</v>
      </c>
      <c r="B487" s="3">
        <f>_xlfn.FORECAST.LINEAR(A487,B2:B486,A2:A486)</f>
        <v>555308.87348556146</v>
      </c>
    </row>
    <row r="488" spans="1:2" x14ac:dyDescent="0.35">
      <c r="A488" s="15">
        <v>44683</v>
      </c>
      <c r="B488" s="3">
        <f t="shared" ref="B488:B517" si="0">_xlfn.FORECAST.LINEAR(A488,B3:B487,A3:A487)</f>
        <v>556726.40266280994</v>
      </c>
    </row>
    <row r="489" spans="1:2" x14ac:dyDescent="0.35">
      <c r="A489" s="15">
        <v>44684</v>
      </c>
      <c r="B489" s="3">
        <f t="shared" si="0"/>
        <v>556881.33453771099</v>
      </c>
    </row>
    <row r="490" spans="1:2" x14ac:dyDescent="0.35">
      <c r="A490" s="15">
        <v>44685</v>
      </c>
      <c r="B490" s="3">
        <f t="shared" si="0"/>
        <v>557901.37683134526</v>
      </c>
    </row>
    <row r="491" spans="1:2" x14ac:dyDescent="0.35">
      <c r="A491" s="15">
        <v>44686</v>
      </c>
      <c r="B491" s="3">
        <f t="shared" si="0"/>
        <v>557786.89877000824</v>
      </c>
    </row>
    <row r="492" spans="1:2" x14ac:dyDescent="0.35">
      <c r="A492" s="15">
        <v>44687</v>
      </c>
      <c r="B492" s="3">
        <f t="shared" si="0"/>
        <v>557442.95357146487</v>
      </c>
    </row>
    <row r="493" spans="1:2" x14ac:dyDescent="0.35">
      <c r="A493" s="15">
        <v>44688</v>
      </c>
      <c r="B493" s="3">
        <f t="shared" si="0"/>
        <v>558741.18782551587</v>
      </c>
    </row>
    <row r="494" spans="1:2" x14ac:dyDescent="0.35">
      <c r="A494" s="15">
        <v>44689</v>
      </c>
      <c r="B494" s="3">
        <f t="shared" si="0"/>
        <v>558470.61931819469</v>
      </c>
    </row>
    <row r="495" spans="1:2" x14ac:dyDescent="0.35">
      <c r="A495" s="15">
        <v>44690</v>
      </c>
      <c r="B495" s="3">
        <f t="shared" si="0"/>
        <v>558573.27539229393</v>
      </c>
    </row>
    <row r="496" spans="1:2" x14ac:dyDescent="0.35">
      <c r="A496" s="15">
        <v>44691</v>
      </c>
      <c r="B496" s="3">
        <f t="shared" si="0"/>
        <v>559192.65954189748</v>
      </c>
    </row>
    <row r="497" spans="1:2" x14ac:dyDescent="0.35">
      <c r="A497" s="15">
        <v>44692</v>
      </c>
      <c r="B497" s="3">
        <f t="shared" si="0"/>
        <v>560245.64975804463</v>
      </c>
    </row>
    <row r="498" spans="1:2" x14ac:dyDescent="0.35">
      <c r="A498" s="15">
        <v>44693</v>
      </c>
      <c r="B498" s="3">
        <f t="shared" si="0"/>
        <v>561073.96467855573</v>
      </c>
    </row>
    <row r="499" spans="1:2" x14ac:dyDescent="0.35">
      <c r="A499" s="15">
        <v>44694</v>
      </c>
      <c r="B499" s="3">
        <f t="shared" si="0"/>
        <v>561529.71361025423</v>
      </c>
    </row>
    <row r="500" spans="1:2" x14ac:dyDescent="0.35">
      <c r="A500" s="15">
        <v>44695</v>
      </c>
      <c r="B500" s="3">
        <f t="shared" si="0"/>
        <v>562286.59790083393</v>
      </c>
    </row>
    <row r="501" spans="1:2" x14ac:dyDescent="0.35">
      <c r="A501" s="15">
        <v>44696</v>
      </c>
      <c r="B501" s="3">
        <f t="shared" si="0"/>
        <v>561841.11565697566</v>
      </c>
    </row>
    <row r="502" spans="1:2" x14ac:dyDescent="0.35">
      <c r="A502" s="15">
        <v>44697</v>
      </c>
      <c r="B502" s="3">
        <f t="shared" si="0"/>
        <v>563302.19913173467</v>
      </c>
    </row>
    <row r="503" spans="1:2" x14ac:dyDescent="0.35">
      <c r="A503" s="15">
        <v>44698</v>
      </c>
      <c r="B503" s="3">
        <f t="shared" si="0"/>
        <v>564714.96125909686</v>
      </c>
    </row>
    <row r="504" spans="1:2" x14ac:dyDescent="0.35">
      <c r="A504" s="15">
        <v>44699</v>
      </c>
      <c r="B504" s="3">
        <f t="shared" si="0"/>
        <v>566170.816639781</v>
      </c>
    </row>
    <row r="505" spans="1:2" x14ac:dyDescent="0.35">
      <c r="A505" s="15">
        <v>44700</v>
      </c>
      <c r="B505" s="3">
        <f t="shared" si="0"/>
        <v>567072.40037630498</v>
      </c>
    </row>
    <row r="506" spans="1:2" x14ac:dyDescent="0.35">
      <c r="A506" s="15">
        <v>44701</v>
      </c>
      <c r="B506" s="3">
        <f t="shared" si="0"/>
        <v>567466.7199363485</v>
      </c>
    </row>
    <row r="507" spans="1:2" x14ac:dyDescent="0.35">
      <c r="A507" s="15">
        <v>44702</v>
      </c>
      <c r="B507" s="3">
        <f t="shared" si="0"/>
        <v>568030.27557148039</v>
      </c>
    </row>
    <row r="508" spans="1:2" x14ac:dyDescent="0.35">
      <c r="A508" s="15">
        <v>44703</v>
      </c>
      <c r="B508" s="3">
        <f t="shared" si="0"/>
        <v>569615.46364842355</v>
      </c>
    </row>
    <row r="509" spans="1:2" x14ac:dyDescent="0.35">
      <c r="A509" s="15">
        <v>44704</v>
      </c>
      <c r="B509" s="3">
        <f t="shared" si="0"/>
        <v>569308.9804825522</v>
      </c>
    </row>
    <row r="510" spans="1:2" x14ac:dyDescent="0.35">
      <c r="A510" s="15">
        <v>44705</v>
      </c>
      <c r="B510" s="3">
        <f t="shared" si="0"/>
        <v>570906.25518415868</v>
      </c>
    </row>
    <row r="511" spans="1:2" x14ac:dyDescent="0.35">
      <c r="A511" s="15">
        <v>44706</v>
      </c>
      <c r="B511" s="3">
        <f t="shared" si="0"/>
        <v>570716.89249945432</v>
      </c>
    </row>
    <row r="512" spans="1:2" x14ac:dyDescent="0.35">
      <c r="A512" s="15">
        <v>44707</v>
      </c>
      <c r="B512" s="3">
        <f t="shared" si="0"/>
        <v>571401.8500597477</v>
      </c>
    </row>
    <row r="513" spans="1:2" x14ac:dyDescent="0.35">
      <c r="A513" s="15">
        <v>44708</v>
      </c>
      <c r="B513" s="3">
        <f t="shared" si="0"/>
        <v>571920.44599647447</v>
      </c>
    </row>
    <row r="514" spans="1:2" x14ac:dyDescent="0.35">
      <c r="A514" s="15">
        <v>44709</v>
      </c>
      <c r="B514" s="3">
        <f t="shared" si="0"/>
        <v>572130.76466742158</v>
      </c>
    </row>
    <row r="515" spans="1:2" x14ac:dyDescent="0.35">
      <c r="A515" s="15">
        <v>44710</v>
      </c>
      <c r="B515" s="3">
        <f t="shared" si="0"/>
        <v>572059.31690858305</v>
      </c>
    </row>
    <row r="516" spans="1:2" x14ac:dyDescent="0.35">
      <c r="A516" s="15">
        <v>44711</v>
      </c>
      <c r="B516" s="3">
        <f t="shared" si="0"/>
        <v>571711.93163825199</v>
      </c>
    </row>
    <row r="517" spans="1:2" x14ac:dyDescent="0.35">
      <c r="A517" s="15">
        <v>44712</v>
      </c>
      <c r="B517" s="3">
        <f t="shared" si="0"/>
        <v>571245.06435468793</v>
      </c>
    </row>
  </sheetData>
  <sortState xmlns:xlrd2="http://schemas.microsoft.com/office/spreadsheetml/2017/richdata2" ref="A2:B517">
    <sortCondition ref="A1:A517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6253-C669-4C12-A198-5F964ACF01B2}">
  <dimension ref="A1:C517"/>
  <sheetViews>
    <sheetView topLeftCell="A477" workbookViewId="0">
      <selection activeCell="B508" sqref="B508"/>
    </sheetView>
  </sheetViews>
  <sheetFormatPr defaultRowHeight="14.5" x14ac:dyDescent="0.35"/>
  <cols>
    <col min="1" max="1" width="10.1796875" style="7" bestFit="1" customWidth="1"/>
    <col min="2" max="3" width="10.54296875" bestFit="1" customWidth="1"/>
  </cols>
  <sheetData>
    <row r="1" spans="1:3" x14ac:dyDescent="0.35">
      <c r="A1" s="13" t="s">
        <v>0</v>
      </c>
      <c r="B1" s="1" t="s">
        <v>7</v>
      </c>
    </row>
    <row r="2" spans="1:3" x14ac:dyDescent="0.35">
      <c r="A2" s="12">
        <v>44197</v>
      </c>
      <c r="B2" s="8">
        <v>452662</v>
      </c>
      <c r="C2" s="8"/>
    </row>
    <row r="3" spans="1:3" x14ac:dyDescent="0.35">
      <c r="A3" s="12">
        <v>44198</v>
      </c>
      <c r="B3" s="8">
        <v>146183</v>
      </c>
      <c r="C3" s="8"/>
    </row>
    <row r="4" spans="1:3" x14ac:dyDescent="0.35">
      <c r="A4" s="12">
        <v>44199</v>
      </c>
      <c r="B4" s="8">
        <v>356901</v>
      </c>
      <c r="C4" s="8"/>
    </row>
    <row r="5" spans="1:3" x14ac:dyDescent="0.35">
      <c r="A5" s="12">
        <v>44200</v>
      </c>
      <c r="B5" s="8">
        <v>82679</v>
      </c>
      <c r="C5" s="8"/>
    </row>
    <row r="6" spans="1:3" x14ac:dyDescent="0.35">
      <c r="A6" s="12">
        <v>44201</v>
      </c>
      <c r="B6" s="8">
        <v>30531</v>
      </c>
      <c r="C6" s="8"/>
    </row>
    <row r="7" spans="1:3" x14ac:dyDescent="0.35">
      <c r="A7" s="12">
        <v>44202</v>
      </c>
      <c r="B7" s="8">
        <v>430238</v>
      </c>
      <c r="C7" s="8"/>
    </row>
    <row r="8" spans="1:3" x14ac:dyDescent="0.35">
      <c r="A8" s="12">
        <v>44203</v>
      </c>
      <c r="B8" s="8">
        <v>50350</v>
      </c>
      <c r="C8" s="8"/>
    </row>
    <row r="9" spans="1:3" x14ac:dyDescent="0.35">
      <c r="A9" s="12">
        <v>44204</v>
      </c>
      <c r="B9" s="8">
        <v>143969</v>
      </c>
      <c r="C9" s="8"/>
    </row>
    <row r="10" spans="1:3" x14ac:dyDescent="0.35">
      <c r="A10" s="12">
        <v>44205</v>
      </c>
      <c r="B10" s="8">
        <v>270853</v>
      </c>
      <c r="C10" s="8"/>
    </row>
    <row r="11" spans="1:3" x14ac:dyDescent="0.35">
      <c r="A11" s="12">
        <v>44206</v>
      </c>
      <c r="B11" s="8">
        <v>375896</v>
      </c>
      <c r="C11" s="8"/>
    </row>
    <row r="12" spans="1:3" x14ac:dyDescent="0.35">
      <c r="A12" s="12">
        <v>44207</v>
      </c>
      <c r="B12" s="8">
        <v>320784</v>
      </c>
      <c r="C12" s="8"/>
    </row>
    <row r="13" spans="1:3" x14ac:dyDescent="0.35">
      <c r="A13" s="12">
        <v>44208</v>
      </c>
      <c r="B13" s="8">
        <v>230822</v>
      </c>
      <c r="C13" s="8"/>
    </row>
    <row r="14" spans="1:3" x14ac:dyDescent="0.35">
      <c r="A14" s="12">
        <v>44209</v>
      </c>
      <c r="B14" s="8">
        <v>304526</v>
      </c>
      <c r="C14" s="8"/>
    </row>
    <row r="15" spans="1:3" x14ac:dyDescent="0.35">
      <c r="A15" s="12">
        <v>44210</v>
      </c>
      <c r="B15" s="8">
        <v>14827</v>
      </c>
      <c r="C15" s="8"/>
    </row>
    <row r="16" spans="1:3" x14ac:dyDescent="0.35">
      <c r="A16" s="12">
        <v>44211</v>
      </c>
      <c r="B16" s="8">
        <v>478579</v>
      </c>
      <c r="C16" s="8"/>
    </row>
    <row r="17" spans="1:3" x14ac:dyDescent="0.35">
      <c r="A17" s="12">
        <v>44212</v>
      </c>
      <c r="B17" s="8">
        <v>464542</v>
      </c>
      <c r="C17" s="8"/>
    </row>
    <row r="18" spans="1:3" x14ac:dyDescent="0.35">
      <c r="A18" s="12">
        <v>44213</v>
      </c>
      <c r="B18" s="8">
        <v>472728</v>
      </c>
      <c r="C18" s="8"/>
    </row>
    <row r="19" spans="1:3" x14ac:dyDescent="0.35">
      <c r="A19" s="12">
        <v>44214</v>
      </c>
      <c r="B19" s="8">
        <v>336818</v>
      </c>
      <c r="C19" s="8"/>
    </row>
    <row r="20" spans="1:3" x14ac:dyDescent="0.35">
      <c r="A20" s="12">
        <v>44215</v>
      </c>
      <c r="B20" s="8">
        <v>214185</v>
      </c>
      <c r="C20" s="8"/>
    </row>
    <row r="21" spans="1:3" x14ac:dyDescent="0.35">
      <c r="A21" s="12">
        <v>44216</v>
      </c>
      <c r="B21" s="8">
        <v>256362</v>
      </c>
      <c r="C21" s="8"/>
    </row>
    <row r="22" spans="1:3" x14ac:dyDescent="0.35">
      <c r="A22" s="12">
        <v>44217</v>
      </c>
      <c r="B22" s="8">
        <v>503378</v>
      </c>
      <c r="C22" s="8"/>
    </row>
    <row r="23" spans="1:3" x14ac:dyDescent="0.35">
      <c r="A23" s="12">
        <v>44218</v>
      </c>
      <c r="B23" s="8">
        <v>44721</v>
      </c>
      <c r="C23" s="8"/>
    </row>
    <row r="24" spans="1:3" x14ac:dyDescent="0.35">
      <c r="A24" s="12">
        <v>44219</v>
      </c>
      <c r="B24" s="8">
        <v>507381</v>
      </c>
      <c r="C24" s="8"/>
    </row>
    <row r="25" spans="1:3" x14ac:dyDescent="0.35">
      <c r="A25" s="12">
        <v>44220</v>
      </c>
      <c r="B25" s="8">
        <v>73997</v>
      </c>
      <c r="C25" s="8"/>
    </row>
    <row r="26" spans="1:3" x14ac:dyDescent="0.35">
      <c r="A26" s="12">
        <v>44221</v>
      </c>
      <c r="B26" s="8">
        <v>288151</v>
      </c>
      <c r="C26" s="8"/>
    </row>
    <row r="27" spans="1:3" x14ac:dyDescent="0.35">
      <c r="A27" s="12">
        <v>44222</v>
      </c>
      <c r="B27" s="8">
        <v>248436</v>
      </c>
      <c r="C27" s="8"/>
    </row>
    <row r="28" spans="1:3" x14ac:dyDescent="0.35">
      <c r="A28" s="12">
        <v>44223</v>
      </c>
      <c r="B28" s="8">
        <v>175098</v>
      </c>
      <c r="C28" s="8"/>
    </row>
    <row r="29" spans="1:3" x14ac:dyDescent="0.35">
      <c r="A29" s="12">
        <v>44224</v>
      </c>
      <c r="B29" s="8">
        <v>109217</v>
      </c>
      <c r="C29" s="8"/>
    </row>
    <row r="30" spans="1:3" x14ac:dyDescent="0.35">
      <c r="A30" s="12">
        <v>44225</v>
      </c>
      <c r="B30" s="8">
        <v>45708</v>
      </c>
      <c r="C30" s="8"/>
    </row>
    <row r="31" spans="1:3" x14ac:dyDescent="0.35">
      <c r="A31" s="12">
        <v>44226</v>
      </c>
      <c r="B31" s="8">
        <v>20845</v>
      </c>
      <c r="C31" s="8"/>
    </row>
    <row r="32" spans="1:3" x14ac:dyDescent="0.35">
      <c r="A32" s="12">
        <v>44227</v>
      </c>
      <c r="B32" s="8">
        <v>50115</v>
      </c>
      <c r="C32" s="8"/>
    </row>
    <row r="33" spans="1:3" x14ac:dyDescent="0.35">
      <c r="A33" s="12">
        <v>44228</v>
      </c>
      <c r="B33" s="8">
        <v>406778</v>
      </c>
      <c r="C33" s="8"/>
    </row>
    <row r="34" spans="1:3" x14ac:dyDescent="0.35">
      <c r="A34" s="12">
        <v>44229</v>
      </c>
      <c r="B34" s="8">
        <v>204208</v>
      </c>
      <c r="C34" s="8"/>
    </row>
    <row r="35" spans="1:3" x14ac:dyDescent="0.35">
      <c r="A35" s="12">
        <v>44230</v>
      </c>
      <c r="B35" s="8">
        <v>143660</v>
      </c>
      <c r="C35" s="8"/>
    </row>
    <row r="36" spans="1:3" x14ac:dyDescent="0.35">
      <c r="A36" s="12">
        <v>44231</v>
      </c>
      <c r="B36" s="8">
        <v>154109</v>
      </c>
      <c r="C36" s="8"/>
    </row>
    <row r="37" spans="1:3" x14ac:dyDescent="0.35">
      <c r="A37" s="12">
        <v>44232</v>
      </c>
      <c r="B37" s="8">
        <v>420795</v>
      </c>
      <c r="C37" s="8"/>
    </row>
    <row r="38" spans="1:3" x14ac:dyDescent="0.35">
      <c r="A38" s="12">
        <v>44233</v>
      </c>
      <c r="B38" s="8">
        <v>201968</v>
      </c>
      <c r="C38" s="8"/>
    </row>
    <row r="39" spans="1:3" x14ac:dyDescent="0.35">
      <c r="A39" s="12">
        <v>44234</v>
      </c>
      <c r="B39" s="8">
        <v>396322</v>
      </c>
      <c r="C39" s="8"/>
    </row>
    <row r="40" spans="1:3" x14ac:dyDescent="0.35">
      <c r="A40" s="12">
        <v>44235</v>
      </c>
      <c r="B40" s="8">
        <v>205267</v>
      </c>
      <c r="C40" s="8"/>
    </row>
    <row r="41" spans="1:3" x14ac:dyDescent="0.35">
      <c r="A41" s="12">
        <v>44236</v>
      </c>
      <c r="B41" s="8">
        <v>315914</v>
      </c>
      <c r="C41" s="8"/>
    </row>
    <row r="42" spans="1:3" x14ac:dyDescent="0.35">
      <c r="A42" s="12">
        <v>44237</v>
      </c>
      <c r="B42" s="8">
        <v>331093</v>
      </c>
      <c r="C42" s="8"/>
    </row>
    <row r="43" spans="1:3" x14ac:dyDescent="0.35">
      <c r="A43" s="12">
        <v>44238</v>
      </c>
      <c r="B43" s="8">
        <v>400445</v>
      </c>
      <c r="C43" s="8"/>
    </row>
    <row r="44" spans="1:3" x14ac:dyDescent="0.35">
      <c r="A44" s="12">
        <v>44239</v>
      </c>
      <c r="B44" s="8">
        <v>405823</v>
      </c>
      <c r="C44" s="8"/>
    </row>
    <row r="45" spans="1:3" x14ac:dyDescent="0.35">
      <c r="A45" s="12">
        <v>44240</v>
      </c>
      <c r="B45" s="8">
        <v>292417</v>
      </c>
      <c r="C45" s="8"/>
    </row>
    <row r="46" spans="1:3" x14ac:dyDescent="0.35">
      <c r="A46" s="12">
        <v>44241</v>
      </c>
      <c r="B46" s="8">
        <v>316209</v>
      </c>
      <c r="C46" s="8"/>
    </row>
    <row r="47" spans="1:3" x14ac:dyDescent="0.35">
      <c r="A47" s="12">
        <v>44242</v>
      </c>
      <c r="B47" s="8">
        <v>111215</v>
      </c>
      <c r="C47" s="8"/>
    </row>
    <row r="48" spans="1:3" x14ac:dyDescent="0.35">
      <c r="A48" s="12">
        <v>44243</v>
      </c>
      <c r="B48" s="8">
        <v>320661</v>
      </c>
      <c r="C48" s="8"/>
    </row>
    <row r="49" spans="1:3" x14ac:dyDescent="0.35">
      <c r="A49" s="12">
        <v>44244</v>
      </c>
      <c r="B49" s="8">
        <v>94467</v>
      </c>
      <c r="C49" s="8"/>
    </row>
    <row r="50" spans="1:3" x14ac:dyDescent="0.35">
      <c r="A50" s="12">
        <v>44245</v>
      </c>
      <c r="B50" s="8">
        <v>137913</v>
      </c>
      <c r="C50" s="8"/>
    </row>
    <row r="51" spans="1:3" x14ac:dyDescent="0.35">
      <c r="A51" s="12">
        <v>44246</v>
      </c>
      <c r="B51" s="8">
        <v>141391</v>
      </c>
      <c r="C51" s="8"/>
    </row>
    <row r="52" spans="1:3" x14ac:dyDescent="0.35">
      <c r="A52" s="12">
        <v>44247</v>
      </c>
      <c r="B52" s="8">
        <v>183644</v>
      </c>
      <c r="C52" s="8"/>
    </row>
    <row r="53" spans="1:3" x14ac:dyDescent="0.35">
      <c r="A53" s="12">
        <v>44248</v>
      </c>
      <c r="B53" s="8">
        <v>113605</v>
      </c>
      <c r="C53" s="8"/>
    </row>
    <row r="54" spans="1:3" x14ac:dyDescent="0.35">
      <c r="A54" s="12">
        <v>44249</v>
      </c>
      <c r="B54" s="8">
        <v>250503</v>
      </c>
      <c r="C54" s="8"/>
    </row>
    <row r="55" spans="1:3" x14ac:dyDescent="0.35">
      <c r="A55" s="12">
        <v>44250</v>
      </c>
      <c r="B55" s="8">
        <v>156428</v>
      </c>
      <c r="C55" s="8"/>
    </row>
    <row r="56" spans="1:3" x14ac:dyDescent="0.35">
      <c r="A56" s="12">
        <v>44251</v>
      </c>
      <c r="B56" s="8">
        <v>295762</v>
      </c>
      <c r="C56" s="8"/>
    </row>
    <row r="57" spans="1:3" x14ac:dyDescent="0.35">
      <c r="A57" s="12">
        <v>44252</v>
      </c>
      <c r="B57" s="8">
        <v>346171</v>
      </c>
      <c r="C57" s="8"/>
    </row>
    <row r="58" spans="1:3" x14ac:dyDescent="0.35">
      <c r="A58" s="12">
        <v>44253</v>
      </c>
      <c r="B58" s="8">
        <v>484134</v>
      </c>
      <c r="C58" s="8"/>
    </row>
    <row r="59" spans="1:3" x14ac:dyDescent="0.35">
      <c r="A59" s="12">
        <v>44254</v>
      </c>
      <c r="B59" s="8">
        <v>477036</v>
      </c>
      <c r="C59" s="8"/>
    </row>
    <row r="60" spans="1:3" x14ac:dyDescent="0.35">
      <c r="A60" s="12">
        <v>44255</v>
      </c>
      <c r="B60" s="8">
        <v>432378</v>
      </c>
      <c r="C60" s="8"/>
    </row>
    <row r="61" spans="1:3" x14ac:dyDescent="0.35">
      <c r="A61" s="12">
        <v>44256</v>
      </c>
      <c r="B61" s="8">
        <v>224476</v>
      </c>
      <c r="C61" s="8"/>
    </row>
    <row r="62" spans="1:3" x14ac:dyDescent="0.35">
      <c r="A62" s="12">
        <v>44257</v>
      </c>
      <c r="B62" s="8">
        <v>266969</v>
      </c>
      <c r="C62" s="8"/>
    </row>
    <row r="63" spans="1:3" x14ac:dyDescent="0.35">
      <c r="A63" s="12">
        <v>44258</v>
      </c>
      <c r="B63" s="8">
        <v>500515</v>
      </c>
      <c r="C63" s="8"/>
    </row>
    <row r="64" spans="1:3" x14ac:dyDescent="0.35">
      <c r="A64" s="12">
        <v>44259</v>
      </c>
      <c r="B64" s="8">
        <v>501970</v>
      </c>
      <c r="C64" s="8"/>
    </row>
    <row r="65" spans="1:3" x14ac:dyDescent="0.35">
      <c r="A65" s="12">
        <v>44260</v>
      </c>
      <c r="B65" s="8">
        <v>158839</v>
      </c>
      <c r="C65" s="8"/>
    </row>
    <row r="66" spans="1:3" x14ac:dyDescent="0.35">
      <c r="A66" s="12">
        <v>44261</v>
      </c>
      <c r="B66" s="8">
        <v>397992</v>
      </c>
      <c r="C66" s="8"/>
    </row>
    <row r="67" spans="1:3" x14ac:dyDescent="0.35">
      <c r="A67" s="12">
        <v>44262</v>
      </c>
      <c r="B67" s="8">
        <v>130315</v>
      </c>
      <c r="C67" s="8"/>
    </row>
    <row r="68" spans="1:3" x14ac:dyDescent="0.35">
      <c r="A68" s="12">
        <v>44263</v>
      </c>
      <c r="B68" s="8">
        <v>270925</v>
      </c>
      <c r="C68" s="8"/>
    </row>
    <row r="69" spans="1:3" x14ac:dyDescent="0.35">
      <c r="A69" s="12">
        <v>44264</v>
      </c>
      <c r="B69" s="8">
        <v>104633</v>
      </c>
      <c r="C69" s="8"/>
    </row>
    <row r="70" spans="1:3" x14ac:dyDescent="0.35">
      <c r="A70" s="12">
        <v>44265</v>
      </c>
      <c r="B70" s="8">
        <v>510405</v>
      </c>
      <c r="C70" s="8"/>
    </row>
    <row r="71" spans="1:3" x14ac:dyDescent="0.35">
      <c r="A71" s="12">
        <v>44266</v>
      </c>
      <c r="B71" s="8">
        <v>66087</v>
      </c>
      <c r="C71" s="8"/>
    </row>
    <row r="72" spans="1:3" x14ac:dyDescent="0.35">
      <c r="A72" s="12">
        <v>44267</v>
      </c>
      <c r="B72" s="8">
        <v>311433</v>
      </c>
      <c r="C72" s="8"/>
    </row>
    <row r="73" spans="1:3" x14ac:dyDescent="0.35">
      <c r="A73" s="12">
        <v>44268</v>
      </c>
      <c r="B73" s="8">
        <v>396623</v>
      </c>
      <c r="C73" s="8"/>
    </row>
    <row r="74" spans="1:3" x14ac:dyDescent="0.35">
      <c r="A74" s="12">
        <v>44269</v>
      </c>
      <c r="B74" s="8">
        <v>236424</v>
      </c>
      <c r="C74" s="8"/>
    </row>
    <row r="75" spans="1:3" x14ac:dyDescent="0.35">
      <c r="A75" s="12">
        <v>44270</v>
      </c>
      <c r="B75" s="8">
        <v>115480</v>
      </c>
      <c r="C75" s="8"/>
    </row>
    <row r="76" spans="1:3" x14ac:dyDescent="0.35">
      <c r="A76" s="12">
        <v>44271</v>
      </c>
      <c r="B76" s="8">
        <v>51031</v>
      </c>
      <c r="C76" s="8"/>
    </row>
    <row r="77" spans="1:3" x14ac:dyDescent="0.35">
      <c r="A77" s="12">
        <v>44272</v>
      </c>
      <c r="B77" s="8">
        <v>361060</v>
      </c>
      <c r="C77" s="8"/>
    </row>
    <row r="78" spans="1:3" x14ac:dyDescent="0.35">
      <c r="A78" s="12">
        <v>44273</v>
      </c>
      <c r="B78" s="8">
        <v>68891</v>
      </c>
      <c r="C78" s="8"/>
    </row>
    <row r="79" spans="1:3" x14ac:dyDescent="0.35">
      <c r="A79" s="12">
        <v>44274</v>
      </c>
      <c r="B79" s="8">
        <v>260578</v>
      </c>
      <c r="C79" s="8"/>
    </row>
    <row r="80" spans="1:3" x14ac:dyDescent="0.35">
      <c r="A80" s="12">
        <v>44275</v>
      </c>
      <c r="B80" s="8">
        <v>175104</v>
      </c>
      <c r="C80" s="8"/>
    </row>
    <row r="81" spans="1:3" x14ac:dyDescent="0.35">
      <c r="A81" s="12">
        <v>44276</v>
      </c>
      <c r="B81" s="8">
        <v>277160</v>
      </c>
      <c r="C81" s="8"/>
    </row>
    <row r="82" spans="1:3" x14ac:dyDescent="0.35">
      <c r="A82" s="12">
        <v>44277</v>
      </c>
      <c r="B82" s="8">
        <v>540886</v>
      </c>
      <c r="C82" s="8"/>
    </row>
    <row r="83" spans="1:3" x14ac:dyDescent="0.35">
      <c r="A83" s="12">
        <v>44278</v>
      </c>
      <c r="B83" s="8">
        <v>459008</v>
      </c>
      <c r="C83" s="8"/>
    </row>
    <row r="84" spans="1:3" x14ac:dyDescent="0.35">
      <c r="A84" s="12">
        <v>44279</v>
      </c>
      <c r="B84" s="8">
        <v>73115</v>
      </c>
      <c r="C84" s="8"/>
    </row>
    <row r="85" spans="1:3" x14ac:dyDescent="0.35">
      <c r="A85" s="12">
        <v>44280</v>
      </c>
      <c r="B85" s="8">
        <v>76168</v>
      </c>
      <c r="C85" s="8"/>
    </row>
    <row r="86" spans="1:3" x14ac:dyDescent="0.35">
      <c r="A86" s="12">
        <v>44281</v>
      </c>
      <c r="B86" s="8">
        <v>5552</v>
      </c>
      <c r="C86" s="8"/>
    </row>
    <row r="87" spans="1:3" x14ac:dyDescent="0.35">
      <c r="A87" s="12">
        <v>44282</v>
      </c>
      <c r="B87" s="8">
        <v>155087</v>
      </c>
      <c r="C87" s="8"/>
    </row>
    <row r="88" spans="1:3" x14ac:dyDescent="0.35">
      <c r="A88" s="12">
        <v>44283</v>
      </c>
      <c r="B88" s="8">
        <v>208892</v>
      </c>
      <c r="C88" s="8"/>
    </row>
    <row r="89" spans="1:3" x14ac:dyDescent="0.35">
      <c r="A89" s="12">
        <v>44284</v>
      </c>
      <c r="B89" s="8">
        <v>128949</v>
      </c>
      <c r="C89" s="8"/>
    </row>
    <row r="90" spans="1:3" x14ac:dyDescent="0.35">
      <c r="A90" s="12">
        <v>44285</v>
      </c>
      <c r="B90" s="8">
        <v>509077</v>
      </c>
      <c r="C90" s="8"/>
    </row>
    <row r="91" spans="1:3" x14ac:dyDescent="0.35">
      <c r="A91" s="12">
        <v>44286</v>
      </c>
      <c r="B91" s="8">
        <v>347967</v>
      </c>
      <c r="C91" s="8"/>
    </row>
    <row r="92" spans="1:3" x14ac:dyDescent="0.35">
      <c r="A92" s="12">
        <v>44287</v>
      </c>
      <c r="B92" s="8">
        <v>424238</v>
      </c>
      <c r="C92" s="8"/>
    </row>
    <row r="93" spans="1:3" x14ac:dyDescent="0.35">
      <c r="A93" s="12">
        <v>44288</v>
      </c>
      <c r="B93" s="8">
        <v>68443</v>
      </c>
      <c r="C93" s="8"/>
    </row>
    <row r="94" spans="1:3" x14ac:dyDescent="0.35">
      <c r="A94" s="12">
        <v>44289</v>
      </c>
      <c r="B94" s="8">
        <v>305260</v>
      </c>
      <c r="C94" s="8"/>
    </row>
    <row r="95" spans="1:3" x14ac:dyDescent="0.35">
      <c r="A95" s="12">
        <v>44290</v>
      </c>
      <c r="B95" s="8">
        <v>355203</v>
      </c>
      <c r="C95" s="8"/>
    </row>
    <row r="96" spans="1:3" x14ac:dyDescent="0.35">
      <c r="A96" s="12">
        <v>44291</v>
      </c>
      <c r="B96" s="8">
        <v>419530</v>
      </c>
      <c r="C96" s="8"/>
    </row>
    <row r="97" spans="1:3" x14ac:dyDescent="0.35">
      <c r="A97" s="12">
        <v>44292</v>
      </c>
      <c r="B97" s="8">
        <v>334792</v>
      </c>
      <c r="C97" s="8"/>
    </row>
    <row r="98" spans="1:3" x14ac:dyDescent="0.35">
      <c r="A98" s="12">
        <v>44293</v>
      </c>
      <c r="B98" s="8">
        <v>519588</v>
      </c>
      <c r="C98" s="8"/>
    </row>
    <row r="99" spans="1:3" x14ac:dyDescent="0.35">
      <c r="A99" s="12">
        <v>44294</v>
      </c>
      <c r="B99" s="8">
        <v>444548</v>
      </c>
      <c r="C99" s="8"/>
    </row>
    <row r="100" spans="1:3" x14ac:dyDescent="0.35">
      <c r="A100" s="12">
        <v>44295</v>
      </c>
      <c r="B100" s="8">
        <v>326719</v>
      </c>
      <c r="C100" s="8"/>
    </row>
    <row r="101" spans="1:3" x14ac:dyDescent="0.35">
      <c r="A101" s="12">
        <v>44296</v>
      </c>
      <c r="B101" s="8">
        <v>247883</v>
      </c>
      <c r="C101" s="8"/>
    </row>
    <row r="102" spans="1:3" x14ac:dyDescent="0.35">
      <c r="A102" s="12">
        <v>44297</v>
      </c>
      <c r="B102" s="8">
        <v>281816</v>
      </c>
      <c r="C102" s="8"/>
    </row>
    <row r="103" spans="1:3" x14ac:dyDescent="0.35">
      <c r="A103" s="12">
        <v>44298</v>
      </c>
      <c r="B103" s="8">
        <v>365507</v>
      </c>
      <c r="C103" s="8"/>
    </row>
    <row r="104" spans="1:3" x14ac:dyDescent="0.35">
      <c r="A104" s="12">
        <v>44299</v>
      </c>
      <c r="B104" s="8">
        <v>106512</v>
      </c>
      <c r="C104" s="8"/>
    </row>
    <row r="105" spans="1:3" x14ac:dyDescent="0.35">
      <c r="A105" s="12">
        <v>44300</v>
      </c>
      <c r="B105" s="8">
        <v>432794</v>
      </c>
      <c r="C105" s="8"/>
    </row>
    <row r="106" spans="1:3" x14ac:dyDescent="0.35">
      <c r="A106" s="12">
        <v>44301</v>
      </c>
      <c r="B106" s="8">
        <v>306778</v>
      </c>
      <c r="C106" s="8"/>
    </row>
    <row r="107" spans="1:3" x14ac:dyDescent="0.35">
      <c r="A107" s="12">
        <v>44302</v>
      </c>
      <c r="B107" s="8">
        <v>107604</v>
      </c>
      <c r="C107" s="8"/>
    </row>
    <row r="108" spans="1:3" x14ac:dyDescent="0.35">
      <c r="A108" s="12">
        <v>44303</v>
      </c>
      <c r="B108" s="8">
        <v>294089</v>
      </c>
      <c r="C108" s="8"/>
    </row>
    <row r="109" spans="1:3" x14ac:dyDescent="0.35">
      <c r="A109" s="12">
        <v>44304</v>
      </c>
      <c r="B109" s="8">
        <v>422503</v>
      </c>
      <c r="C109" s="8"/>
    </row>
    <row r="110" spans="1:3" x14ac:dyDescent="0.35">
      <c r="A110" s="12">
        <v>44305</v>
      </c>
      <c r="B110" s="8">
        <v>341491</v>
      </c>
      <c r="C110" s="8"/>
    </row>
    <row r="111" spans="1:3" x14ac:dyDescent="0.35">
      <c r="A111" s="12">
        <v>44306</v>
      </c>
      <c r="B111" s="8">
        <v>416417</v>
      </c>
      <c r="C111" s="8"/>
    </row>
    <row r="112" spans="1:3" x14ac:dyDescent="0.35">
      <c r="A112" s="12">
        <v>44307</v>
      </c>
      <c r="B112" s="8">
        <v>468344</v>
      </c>
      <c r="C112" s="8"/>
    </row>
    <row r="113" spans="1:3" x14ac:dyDescent="0.35">
      <c r="A113" s="12">
        <v>44308</v>
      </c>
      <c r="B113" s="8">
        <v>449356</v>
      </c>
      <c r="C113" s="8"/>
    </row>
    <row r="114" spans="1:3" x14ac:dyDescent="0.35">
      <c r="A114" s="12">
        <v>44309</v>
      </c>
      <c r="B114" s="8">
        <v>560092</v>
      </c>
      <c r="C114" s="8"/>
    </row>
    <row r="115" spans="1:3" x14ac:dyDescent="0.35">
      <c r="A115" s="12">
        <v>44310</v>
      </c>
      <c r="B115" s="8">
        <v>535893</v>
      </c>
      <c r="C115" s="8"/>
    </row>
    <row r="116" spans="1:3" x14ac:dyDescent="0.35">
      <c r="A116" s="12">
        <v>44311</v>
      </c>
      <c r="B116" s="8">
        <v>312037</v>
      </c>
      <c r="C116" s="8"/>
    </row>
    <row r="117" spans="1:3" x14ac:dyDescent="0.35">
      <c r="A117" s="12">
        <v>44312</v>
      </c>
      <c r="B117" s="8">
        <v>393031</v>
      </c>
      <c r="C117" s="8"/>
    </row>
    <row r="118" spans="1:3" x14ac:dyDescent="0.35">
      <c r="A118" s="12">
        <v>44313</v>
      </c>
      <c r="B118" s="8">
        <v>459483</v>
      </c>
      <c r="C118" s="8"/>
    </row>
    <row r="119" spans="1:3" x14ac:dyDescent="0.35">
      <c r="A119" s="12">
        <v>44314</v>
      </c>
      <c r="B119" s="8">
        <v>521721</v>
      </c>
      <c r="C119" s="8"/>
    </row>
    <row r="120" spans="1:3" x14ac:dyDescent="0.35">
      <c r="A120" s="12">
        <v>44315</v>
      </c>
      <c r="B120" s="8">
        <v>339726</v>
      </c>
      <c r="C120" s="8"/>
    </row>
    <row r="121" spans="1:3" x14ac:dyDescent="0.35">
      <c r="A121" s="12">
        <v>44316</v>
      </c>
      <c r="B121" s="8">
        <v>175150</v>
      </c>
      <c r="C121" s="8"/>
    </row>
    <row r="122" spans="1:3" x14ac:dyDescent="0.35">
      <c r="A122" s="12">
        <v>44317</v>
      </c>
      <c r="B122" s="8">
        <v>479071</v>
      </c>
      <c r="C122" s="8"/>
    </row>
    <row r="123" spans="1:3" x14ac:dyDescent="0.35">
      <c r="A123" s="12">
        <v>44318</v>
      </c>
      <c r="B123" s="8">
        <v>372324</v>
      </c>
      <c r="C123" s="8"/>
    </row>
    <row r="124" spans="1:3" x14ac:dyDescent="0.35">
      <c r="A124" s="12">
        <v>44319</v>
      </c>
      <c r="B124" s="8">
        <v>250786</v>
      </c>
      <c r="C124" s="8"/>
    </row>
    <row r="125" spans="1:3" x14ac:dyDescent="0.35">
      <c r="A125" s="12">
        <v>44320</v>
      </c>
      <c r="B125" s="8">
        <v>524032</v>
      </c>
      <c r="C125" s="8"/>
    </row>
    <row r="126" spans="1:3" x14ac:dyDescent="0.35">
      <c r="A126" s="12">
        <v>44321</v>
      </c>
      <c r="B126" s="8">
        <v>119540</v>
      </c>
      <c r="C126" s="8"/>
    </row>
    <row r="127" spans="1:3" x14ac:dyDescent="0.35">
      <c r="A127" s="12">
        <v>44322</v>
      </c>
      <c r="B127" s="8">
        <v>492362</v>
      </c>
      <c r="C127" s="8"/>
    </row>
    <row r="128" spans="1:3" x14ac:dyDescent="0.35">
      <c r="A128" s="12">
        <v>44323</v>
      </c>
      <c r="B128" s="8">
        <v>261499</v>
      </c>
      <c r="C128" s="8"/>
    </row>
    <row r="129" spans="1:3" x14ac:dyDescent="0.35">
      <c r="A129" s="12">
        <v>44324</v>
      </c>
      <c r="B129" s="8">
        <v>318227</v>
      </c>
      <c r="C129" s="8"/>
    </row>
    <row r="130" spans="1:3" x14ac:dyDescent="0.35">
      <c r="A130" s="12">
        <v>44325</v>
      </c>
      <c r="B130" s="8">
        <v>543500</v>
      </c>
      <c r="C130" s="8"/>
    </row>
    <row r="131" spans="1:3" x14ac:dyDescent="0.35">
      <c r="A131" s="12">
        <v>44326</v>
      </c>
      <c r="B131" s="8">
        <v>162261</v>
      </c>
      <c r="C131" s="8"/>
    </row>
    <row r="132" spans="1:3" x14ac:dyDescent="0.35">
      <c r="A132" s="12">
        <v>44327</v>
      </c>
      <c r="B132" s="8">
        <v>524660</v>
      </c>
      <c r="C132" s="8"/>
    </row>
    <row r="133" spans="1:3" x14ac:dyDescent="0.35">
      <c r="A133" s="12">
        <v>44328</v>
      </c>
      <c r="B133" s="8">
        <v>346718</v>
      </c>
      <c r="C133" s="8"/>
    </row>
    <row r="134" spans="1:3" x14ac:dyDescent="0.35">
      <c r="A134" s="12">
        <v>44329</v>
      </c>
      <c r="B134" s="8">
        <v>415397</v>
      </c>
      <c r="C134" s="8"/>
    </row>
    <row r="135" spans="1:3" x14ac:dyDescent="0.35">
      <c r="A135" s="12">
        <v>44330</v>
      </c>
      <c r="B135" s="8">
        <v>423297</v>
      </c>
      <c r="C135" s="8"/>
    </row>
    <row r="136" spans="1:3" x14ac:dyDescent="0.35">
      <c r="A136" s="12">
        <v>44331</v>
      </c>
      <c r="B136" s="8">
        <v>112638</v>
      </c>
      <c r="C136" s="8"/>
    </row>
    <row r="137" spans="1:3" x14ac:dyDescent="0.35">
      <c r="A137" s="12">
        <v>44332</v>
      </c>
      <c r="B137" s="8">
        <v>487543</v>
      </c>
      <c r="C137" s="8"/>
    </row>
    <row r="138" spans="1:3" x14ac:dyDescent="0.35">
      <c r="A138" s="12">
        <v>44333</v>
      </c>
      <c r="B138" s="8">
        <v>432368</v>
      </c>
      <c r="C138" s="8"/>
    </row>
    <row r="139" spans="1:3" x14ac:dyDescent="0.35">
      <c r="A139" s="12">
        <v>44334</v>
      </c>
      <c r="B139" s="8">
        <v>480462</v>
      </c>
      <c r="C139" s="8"/>
    </row>
    <row r="140" spans="1:3" x14ac:dyDescent="0.35">
      <c r="A140" s="12">
        <v>44335</v>
      </c>
      <c r="B140" s="8">
        <v>393870</v>
      </c>
      <c r="C140" s="8"/>
    </row>
    <row r="141" spans="1:3" x14ac:dyDescent="0.35">
      <c r="A141" s="12">
        <v>44336</v>
      </c>
      <c r="B141" s="8">
        <v>414863</v>
      </c>
      <c r="C141" s="8"/>
    </row>
    <row r="142" spans="1:3" x14ac:dyDescent="0.35">
      <c r="A142" s="12">
        <v>44337</v>
      </c>
      <c r="B142" s="8">
        <v>466878</v>
      </c>
      <c r="C142" s="8"/>
    </row>
    <row r="143" spans="1:3" x14ac:dyDescent="0.35">
      <c r="A143" s="12">
        <v>44338</v>
      </c>
      <c r="B143" s="8">
        <v>320846</v>
      </c>
      <c r="C143" s="8"/>
    </row>
    <row r="144" spans="1:3" x14ac:dyDescent="0.35">
      <c r="A144" s="12">
        <v>44339</v>
      </c>
      <c r="B144" s="8">
        <v>484345</v>
      </c>
      <c r="C144" s="8"/>
    </row>
    <row r="145" spans="1:3" x14ac:dyDescent="0.35">
      <c r="A145" s="12">
        <v>44340</v>
      </c>
      <c r="B145" s="8">
        <v>296852</v>
      </c>
      <c r="C145" s="8"/>
    </row>
    <row r="146" spans="1:3" x14ac:dyDescent="0.35">
      <c r="A146" s="12">
        <v>44341</v>
      </c>
      <c r="B146" s="8">
        <v>452374</v>
      </c>
      <c r="C146" s="8"/>
    </row>
    <row r="147" spans="1:3" x14ac:dyDescent="0.35">
      <c r="A147" s="12">
        <v>44342</v>
      </c>
      <c r="B147" s="8">
        <v>538103</v>
      </c>
      <c r="C147" s="8"/>
    </row>
    <row r="148" spans="1:3" x14ac:dyDescent="0.35">
      <c r="A148" s="12">
        <v>44343</v>
      </c>
      <c r="B148" s="8">
        <v>311762</v>
      </c>
      <c r="C148" s="8"/>
    </row>
    <row r="149" spans="1:3" x14ac:dyDescent="0.35">
      <c r="A149" s="12">
        <v>44344</v>
      </c>
      <c r="B149" s="8">
        <v>251386</v>
      </c>
      <c r="C149" s="8"/>
    </row>
    <row r="150" spans="1:3" x14ac:dyDescent="0.35">
      <c r="A150" s="12">
        <v>44345</v>
      </c>
      <c r="B150" s="8">
        <v>236555</v>
      </c>
      <c r="C150" s="8"/>
    </row>
    <row r="151" spans="1:3" x14ac:dyDescent="0.35">
      <c r="A151" s="12">
        <v>44346</v>
      </c>
      <c r="B151" s="8">
        <v>209710</v>
      </c>
      <c r="C151" s="8"/>
    </row>
    <row r="152" spans="1:3" x14ac:dyDescent="0.35">
      <c r="A152" s="12">
        <v>44347</v>
      </c>
      <c r="B152" s="8">
        <v>490271</v>
      </c>
      <c r="C152" s="8"/>
    </row>
    <row r="153" spans="1:3" x14ac:dyDescent="0.35">
      <c r="A153" s="12">
        <v>44348</v>
      </c>
      <c r="B153" s="8">
        <v>476634</v>
      </c>
      <c r="C153" s="8"/>
    </row>
    <row r="154" spans="1:3" x14ac:dyDescent="0.35">
      <c r="A154" s="12">
        <v>44349</v>
      </c>
      <c r="B154" s="8">
        <v>175301</v>
      </c>
      <c r="C154" s="8"/>
    </row>
    <row r="155" spans="1:3" x14ac:dyDescent="0.35">
      <c r="A155" s="12">
        <v>44350</v>
      </c>
      <c r="B155" s="8">
        <v>229508</v>
      </c>
      <c r="C155" s="8"/>
    </row>
    <row r="156" spans="1:3" x14ac:dyDescent="0.35">
      <c r="A156" s="12">
        <v>44351</v>
      </c>
      <c r="B156" s="8">
        <v>518899</v>
      </c>
      <c r="C156" s="8"/>
    </row>
    <row r="157" spans="1:3" x14ac:dyDescent="0.35">
      <c r="A157" s="12">
        <v>44352</v>
      </c>
      <c r="B157" s="8">
        <v>185518</v>
      </c>
      <c r="C157" s="8"/>
    </row>
    <row r="158" spans="1:3" x14ac:dyDescent="0.35">
      <c r="A158" s="12">
        <v>44353</v>
      </c>
      <c r="B158" s="8">
        <v>365810</v>
      </c>
      <c r="C158" s="8"/>
    </row>
    <row r="159" spans="1:3" x14ac:dyDescent="0.35">
      <c r="A159" s="12">
        <v>44354</v>
      </c>
      <c r="B159" s="8">
        <v>103489</v>
      </c>
      <c r="C159" s="8"/>
    </row>
    <row r="160" spans="1:3" x14ac:dyDescent="0.35">
      <c r="A160" s="12">
        <v>44355</v>
      </c>
      <c r="B160" s="8">
        <v>311557</v>
      </c>
      <c r="C160" s="8"/>
    </row>
    <row r="161" spans="1:3" x14ac:dyDescent="0.35">
      <c r="A161" s="12">
        <v>44356</v>
      </c>
      <c r="B161" s="8">
        <v>281504</v>
      </c>
      <c r="C161" s="8"/>
    </row>
    <row r="162" spans="1:3" x14ac:dyDescent="0.35">
      <c r="A162" s="12">
        <v>44357</v>
      </c>
      <c r="B162" s="8">
        <v>184904</v>
      </c>
      <c r="C162" s="8"/>
    </row>
    <row r="163" spans="1:3" x14ac:dyDescent="0.35">
      <c r="A163" s="12">
        <v>44358</v>
      </c>
      <c r="B163" s="8">
        <v>183764</v>
      </c>
      <c r="C163" s="8"/>
    </row>
    <row r="164" spans="1:3" x14ac:dyDescent="0.35">
      <c r="A164" s="12">
        <v>44359</v>
      </c>
      <c r="B164" s="8">
        <v>444316</v>
      </c>
      <c r="C164" s="8"/>
    </row>
    <row r="165" spans="1:3" x14ac:dyDescent="0.35">
      <c r="A165" s="12">
        <v>44360</v>
      </c>
      <c r="B165" s="8">
        <v>274801</v>
      </c>
      <c r="C165" s="8"/>
    </row>
    <row r="166" spans="1:3" x14ac:dyDescent="0.35">
      <c r="A166" s="12">
        <v>44361</v>
      </c>
      <c r="B166" s="8">
        <v>773931</v>
      </c>
      <c r="C166" s="8"/>
    </row>
    <row r="167" spans="1:3" x14ac:dyDescent="0.35">
      <c r="A167" s="12">
        <v>44362</v>
      </c>
      <c r="B167" s="8">
        <v>595285</v>
      </c>
      <c r="C167" s="8"/>
    </row>
    <row r="168" spans="1:3" x14ac:dyDescent="0.35">
      <c r="A168" s="12">
        <v>44363</v>
      </c>
      <c r="B168" s="8">
        <v>247444</v>
      </c>
      <c r="C168" s="8"/>
    </row>
    <row r="169" spans="1:3" x14ac:dyDescent="0.35">
      <c r="A169" s="12">
        <v>44364</v>
      </c>
      <c r="B169" s="8">
        <v>203261</v>
      </c>
      <c r="C169" s="8"/>
    </row>
    <row r="170" spans="1:3" x14ac:dyDescent="0.35">
      <c r="A170" s="12">
        <v>44365</v>
      </c>
      <c r="B170" s="8">
        <v>599137</v>
      </c>
      <c r="C170" s="8"/>
    </row>
    <row r="171" spans="1:3" x14ac:dyDescent="0.35">
      <c r="A171" s="12">
        <v>44366</v>
      </c>
      <c r="B171" s="8">
        <v>505522</v>
      </c>
      <c r="C171" s="8"/>
    </row>
    <row r="172" spans="1:3" x14ac:dyDescent="0.35">
      <c r="A172" s="12">
        <v>44367</v>
      </c>
      <c r="B172" s="8">
        <v>544405</v>
      </c>
      <c r="C172" s="8"/>
    </row>
    <row r="173" spans="1:3" x14ac:dyDescent="0.35">
      <c r="A173" s="12">
        <v>44368</v>
      </c>
      <c r="B173" s="8">
        <v>285768</v>
      </c>
      <c r="C173" s="8"/>
    </row>
    <row r="174" spans="1:3" x14ac:dyDescent="0.35">
      <c r="A174" s="12">
        <v>44369</v>
      </c>
      <c r="B174" s="8">
        <v>310300</v>
      </c>
      <c r="C174" s="8"/>
    </row>
    <row r="175" spans="1:3" x14ac:dyDescent="0.35">
      <c r="A175" s="12">
        <v>44370</v>
      </c>
      <c r="B175" s="8">
        <v>286750</v>
      </c>
      <c r="C175" s="8"/>
    </row>
    <row r="176" spans="1:3" x14ac:dyDescent="0.35">
      <c r="A176" s="12">
        <v>44371</v>
      </c>
      <c r="B176" s="8">
        <v>409856</v>
      </c>
      <c r="C176" s="8"/>
    </row>
    <row r="177" spans="1:3" x14ac:dyDescent="0.35">
      <c r="A177" s="12">
        <v>44372</v>
      </c>
      <c r="B177" s="8">
        <v>525842</v>
      </c>
      <c r="C177" s="8"/>
    </row>
    <row r="178" spans="1:3" x14ac:dyDescent="0.35">
      <c r="A178" s="12">
        <v>44373</v>
      </c>
      <c r="B178" s="8">
        <v>182871</v>
      </c>
      <c r="C178" s="8"/>
    </row>
    <row r="179" spans="1:3" x14ac:dyDescent="0.35">
      <c r="A179" s="12">
        <v>44374</v>
      </c>
      <c r="B179" s="8">
        <v>533756</v>
      </c>
      <c r="C179" s="8"/>
    </row>
    <row r="180" spans="1:3" x14ac:dyDescent="0.35">
      <c r="A180" s="12">
        <v>44375</v>
      </c>
      <c r="B180" s="8">
        <v>272294</v>
      </c>
      <c r="C180" s="8"/>
    </row>
    <row r="181" spans="1:3" x14ac:dyDescent="0.35">
      <c r="A181" s="12">
        <v>44376</v>
      </c>
      <c r="B181" s="8">
        <v>435186</v>
      </c>
      <c r="C181" s="8"/>
    </row>
    <row r="182" spans="1:3" x14ac:dyDescent="0.35">
      <c r="A182" s="12">
        <v>44377</v>
      </c>
      <c r="B182" s="8">
        <v>335120</v>
      </c>
      <c r="C182" s="8"/>
    </row>
    <row r="183" spans="1:3" x14ac:dyDescent="0.35">
      <c r="A183" s="12">
        <v>44378</v>
      </c>
      <c r="B183" s="8">
        <v>551378</v>
      </c>
      <c r="C183" s="8"/>
    </row>
    <row r="184" spans="1:3" x14ac:dyDescent="0.35">
      <c r="A184" s="12">
        <v>44379</v>
      </c>
      <c r="B184" s="8">
        <v>336517</v>
      </c>
      <c r="C184" s="8"/>
    </row>
    <row r="185" spans="1:3" x14ac:dyDescent="0.35">
      <c r="A185" s="12">
        <v>44380</v>
      </c>
      <c r="B185" s="8">
        <v>362914</v>
      </c>
      <c r="C185" s="8"/>
    </row>
    <row r="186" spans="1:3" x14ac:dyDescent="0.35">
      <c r="A186" s="12">
        <v>44381</v>
      </c>
      <c r="B186" s="8">
        <v>224821</v>
      </c>
      <c r="C186" s="8"/>
    </row>
    <row r="187" spans="1:3" x14ac:dyDescent="0.35">
      <c r="A187" s="12">
        <v>44382</v>
      </c>
      <c r="B187" s="8">
        <v>305488</v>
      </c>
      <c r="C187" s="8"/>
    </row>
    <row r="188" spans="1:3" x14ac:dyDescent="0.35">
      <c r="A188" s="12">
        <v>44383</v>
      </c>
      <c r="B188" s="8">
        <v>480675</v>
      </c>
      <c r="C188" s="8"/>
    </row>
    <row r="189" spans="1:3" x14ac:dyDescent="0.35">
      <c r="A189" s="12">
        <v>44384</v>
      </c>
      <c r="B189" s="8">
        <v>407886</v>
      </c>
      <c r="C189" s="8"/>
    </row>
    <row r="190" spans="1:3" x14ac:dyDescent="0.35">
      <c r="A190" s="12">
        <v>44385</v>
      </c>
      <c r="B190" s="8">
        <v>673840</v>
      </c>
      <c r="C190" s="8"/>
    </row>
    <row r="191" spans="1:3" x14ac:dyDescent="0.35">
      <c r="A191" s="12">
        <v>44386</v>
      </c>
      <c r="B191" s="8">
        <v>134538</v>
      </c>
      <c r="C191" s="8"/>
    </row>
    <row r="192" spans="1:3" x14ac:dyDescent="0.35">
      <c r="A192" s="12">
        <v>44387</v>
      </c>
      <c r="B192" s="8">
        <v>149582</v>
      </c>
      <c r="C192" s="8"/>
    </row>
    <row r="193" spans="1:3" x14ac:dyDescent="0.35">
      <c r="A193" s="12">
        <v>44388</v>
      </c>
      <c r="B193" s="8">
        <v>235179</v>
      </c>
      <c r="C193" s="8"/>
    </row>
    <row r="194" spans="1:3" x14ac:dyDescent="0.35">
      <c r="A194" s="12">
        <v>44389</v>
      </c>
      <c r="B194" s="8">
        <v>472583</v>
      </c>
      <c r="C194" s="8"/>
    </row>
    <row r="195" spans="1:3" x14ac:dyDescent="0.35">
      <c r="A195" s="12">
        <v>44390</v>
      </c>
      <c r="B195" s="8">
        <v>455650</v>
      </c>
      <c r="C195" s="8"/>
    </row>
    <row r="196" spans="1:3" x14ac:dyDescent="0.35">
      <c r="A196" s="12">
        <v>44391</v>
      </c>
      <c r="B196" s="8">
        <v>259011</v>
      </c>
      <c r="C196" s="8"/>
    </row>
    <row r="197" spans="1:3" x14ac:dyDescent="0.35">
      <c r="A197" s="12">
        <v>44392</v>
      </c>
      <c r="B197" s="8">
        <v>191741</v>
      </c>
      <c r="C197" s="8"/>
    </row>
    <row r="198" spans="1:3" x14ac:dyDescent="0.35">
      <c r="A198" s="12">
        <v>44393</v>
      </c>
      <c r="B198" s="8">
        <v>434503</v>
      </c>
      <c r="C198" s="8"/>
    </row>
    <row r="199" spans="1:3" x14ac:dyDescent="0.35">
      <c r="A199" s="12">
        <v>44394</v>
      </c>
      <c r="B199" s="8">
        <v>327132</v>
      </c>
      <c r="C199" s="8"/>
    </row>
    <row r="200" spans="1:3" x14ac:dyDescent="0.35">
      <c r="A200" s="12">
        <v>44395</v>
      </c>
      <c r="B200" s="8">
        <v>590687</v>
      </c>
      <c r="C200" s="8"/>
    </row>
    <row r="201" spans="1:3" x14ac:dyDescent="0.35">
      <c r="A201" s="12">
        <v>44396</v>
      </c>
      <c r="B201" s="8">
        <v>152234</v>
      </c>
      <c r="C201" s="8"/>
    </row>
    <row r="202" spans="1:3" x14ac:dyDescent="0.35">
      <c r="A202" s="12">
        <v>44397</v>
      </c>
      <c r="B202" s="8">
        <v>387518</v>
      </c>
      <c r="C202" s="8"/>
    </row>
    <row r="203" spans="1:3" x14ac:dyDescent="0.35">
      <c r="A203" s="12">
        <v>44398</v>
      </c>
      <c r="B203" s="8">
        <v>589994</v>
      </c>
      <c r="C203" s="8"/>
    </row>
    <row r="204" spans="1:3" x14ac:dyDescent="0.35">
      <c r="A204" s="12">
        <v>44399</v>
      </c>
      <c r="B204" s="8">
        <v>248645</v>
      </c>
      <c r="C204" s="8"/>
    </row>
    <row r="205" spans="1:3" x14ac:dyDescent="0.35">
      <c r="A205" s="12">
        <v>44400</v>
      </c>
      <c r="B205" s="8">
        <v>146185</v>
      </c>
      <c r="C205" s="8"/>
    </row>
    <row r="206" spans="1:3" x14ac:dyDescent="0.35">
      <c r="A206" s="12">
        <v>44401</v>
      </c>
      <c r="B206" s="8">
        <v>73252</v>
      </c>
      <c r="C206" s="8"/>
    </row>
    <row r="207" spans="1:3" x14ac:dyDescent="0.35">
      <c r="A207" s="12">
        <v>44402</v>
      </c>
      <c r="B207" s="8">
        <v>377575</v>
      </c>
      <c r="C207" s="8"/>
    </row>
    <row r="208" spans="1:3" x14ac:dyDescent="0.35">
      <c r="A208" s="12">
        <v>44403</v>
      </c>
      <c r="B208" s="8">
        <v>573584</v>
      </c>
      <c r="C208" s="8"/>
    </row>
    <row r="209" spans="1:3" x14ac:dyDescent="0.35">
      <c r="A209" s="12">
        <v>44404</v>
      </c>
      <c r="B209" s="8">
        <v>274519</v>
      </c>
      <c r="C209" s="8"/>
    </row>
    <row r="210" spans="1:3" x14ac:dyDescent="0.35">
      <c r="A210" s="12">
        <v>44405</v>
      </c>
      <c r="B210" s="8">
        <v>618266</v>
      </c>
      <c r="C210" s="8"/>
    </row>
    <row r="211" spans="1:3" x14ac:dyDescent="0.35">
      <c r="A211" s="12">
        <v>44406</v>
      </c>
      <c r="B211" s="8">
        <v>593096</v>
      </c>
      <c r="C211" s="8"/>
    </row>
    <row r="212" spans="1:3" x14ac:dyDescent="0.35">
      <c r="A212" s="12">
        <v>44407</v>
      </c>
      <c r="B212" s="8">
        <v>551608</v>
      </c>
      <c r="C212" s="8"/>
    </row>
    <row r="213" spans="1:3" x14ac:dyDescent="0.35">
      <c r="A213" s="12">
        <v>44408</v>
      </c>
      <c r="B213" s="8">
        <v>262030</v>
      </c>
      <c r="C213" s="8"/>
    </row>
    <row r="214" spans="1:3" x14ac:dyDescent="0.35">
      <c r="A214" s="12">
        <v>44409</v>
      </c>
      <c r="B214" s="8">
        <v>807732</v>
      </c>
      <c r="C214" s="8"/>
    </row>
    <row r="215" spans="1:3" x14ac:dyDescent="0.35">
      <c r="A215" s="12">
        <v>44410</v>
      </c>
      <c r="B215" s="8">
        <v>561512</v>
      </c>
      <c r="C215" s="8"/>
    </row>
    <row r="216" spans="1:3" x14ac:dyDescent="0.35">
      <c r="A216" s="12">
        <v>44411</v>
      </c>
      <c r="B216" s="8">
        <v>411194</v>
      </c>
      <c r="C216" s="8"/>
    </row>
    <row r="217" spans="1:3" x14ac:dyDescent="0.35">
      <c r="A217" s="12">
        <v>44412</v>
      </c>
      <c r="B217" s="8">
        <v>222606</v>
      </c>
      <c r="C217" s="8"/>
    </row>
    <row r="218" spans="1:3" x14ac:dyDescent="0.35">
      <c r="A218" s="12">
        <v>44413</v>
      </c>
      <c r="B218" s="8">
        <v>172507</v>
      </c>
      <c r="C218" s="8"/>
    </row>
    <row r="219" spans="1:3" x14ac:dyDescent="0.35">
      <c r="A219" s="12">
        <v>44414</v>
      </c>
      <c r="B219" s="8">
        <v>336553</v>
      </c>
      <c r="C219" s="8"/>
    </row>
    <row r="220" spans="1:3" x14ac:dyDescent="0.35">
      <c r="A220" s="12">
        <v>44415</v>
      </c>
      <c r="B220" s="8">
        <v>280722</v>
      </c>
      <c r="C220" s="8"/>
    </row>
    <row r="221" spans="1:3" x14ac:dyDescent="0.35">
      <c r="A221" s="12">
        <v>44416</v>
      </c>
      <c r="B221" s="8">
        <v>541499</v>
      </c>
      <c r="C221" s="8"/>
    </row>
    <row r="222" spans="1:3" x14ac:dyDescent="0.35">
      <c r="A222" s="12">
        <v>44417</v>
      </c>
      <c r="B222" s="8">
        <v>352291</v>
      </c>
      <c r="C222" s="8"/>
    </row>
    <row r="223" spans="1:3" x14ac:dyDescent="0.35">
      <c r="A223" s="12">
        <v>44418</v>
      </c>
      <c r="B223" s="8">
        <v>546132</v>
      </c>
      <c r="C223" s="8"/>
    </row>
    <row r="224" spans="1:3" x14ac:dyDescent="0.35">
      <c r="A224" s="12">
        <v>44419</v>
      </c>
      <c r="B224" s="8">
        <v>605745</v>
      </c>
      <c r="C224" s="8"/>
    </row>
    <row r="225" spans="1:3" x14ac:dyDescent="0.35">
      <c r="A225" s="12">
        <v>44420</v>
      </c>
      <c r="B225" s="8">
        <v>224914</v>
      </c>
      <c r="C225" s="8"/>
    </row>
    <row r="226" spans="1:3" x14ac:dyDescent="0.35">
      <c r="A226" s="12">
        <v>44421</v>
      </c>
      <c r="B226" s="8">
        <v>613965</v>
      </c>
      <c r="C226" s="8"/>
    </row>
    <row r="227" spans="1:3" x14ac:dyDescent="0.35">
      <c r="A227" s="12">
        <v>44422</v>
      </c>
      <c r="B227" s="8">
        <v>345724</v>
      </c>
      <c r="C227" s="8"/>
    </row>
    <row r="228" spans="1:3" x14ac:dyDescent="0.35">
      <c r="A228" s="12">
        <v>44423</v>
      </c>
      <c r="B228" s="8">
        <v>624399</v>
      </c>
      <c r="C228" s="8"/>
    </row>
    <row r="229" spans="1:3" x14ac:dyDescent="0.35">
      <c r="A229" s="12">
        <v>44424</v>
      </c>
      <c r="B229" s="8">
        <v>356531</v>
      </c>
      <c r="C229" s="8"/>
    </row>
    <row r="230" spans="1:3" x14ac:dyDescent="0.35">
      <c r="A230" s="12">
        <v>44425</v>
      </c>
      <c r="B230" s="8">
        <v>229251</v>
      </c>
      <c r="C230" s="8"/>
    </row>
    <row r="231" spans="1:3" x14ac:dyDescent="0.35">
      <c r="A231" s="12">
        <v>44426</v>
      </c>
      <c r="B231" s="8">
        <v>254684</v>
      </c>
      <c r="C231" s="8"/>
    </row>
    <row r="232" spans="1:3" x14ac:dyDescent="0.35">
      <c r="A232" s="12">
        <v>44427</v>
      </c>
      <c r="B232" s="8">
        <v>327466</v>
      </c>
      <c r="C232" s="8"/>
    </row>
    <row r="233" spans="1:3" x14ac:dyDescent="0.35">
      <c r="A233" s="12">
        <v>44428</v>
      </c>
      <c r="B233" s="8">
        <v>502579</v>
      </c>
      <c r="C233" s="8"/>
    </row>
    <row r="234" spans="1:3" x14ac:dyDescent="0.35">
      <c r="A234" s="12">
        <v>44429</v>
      </c>
      <c r="B234" s="8">
        <v>602946</v>
      </c>
      <c r="C234" s="8"/>
    </row>
    <row r="235" spans="1:3" x14ac:dyDescent="0.35">
      <c r="A235" s="12">
        <v>44430</v>
      </c>
      <c r="B235" s="8">
        <v>307616</v>
      </c>
      <c r="C235" s="8"/>
    </row>
    <row r="236" spans="1:3" x14ac:dyDescent="0.35">
      <c r="A236" s="12">
        <v>44431</v>
      </c>
      <c r="B236" s="8">
        <v>190924</v>
      </c>
      <c r="C236" s="8"/>
    </row>
    <row r="237" spans="1:3" x14ac:dyDescent="0.35">
      <c r="A237" s="12">
        <v>44432</v>
      </c>
      <c r="B237" s="8">
        <v>353841</v>
      </c>
      <c r="C237" s="8"/>
    </row>
    <row r="238" spans="1:3" x14ac:dyDescent="0.35">
      <c r="A238" s="12">
        <v>44433</v>
      </c>
      <c r="B238" s="8">
        <v>489478</v>
      </c>
      <c r="C238" s="8"/>
    </row>
    <row r="239" spans="1:3" x14ac:dyDescent="0.35">
      <c r="A239" s="12">
        <v>44434</v>
      </c>
      <c r="B239" s="8">
        <v>450525</v>
      </c>
      <c r="C239" s="8"/>
    </row>
    <row r="240" spans="1:3" x14ac:dyDescent="0.35">
      <c r="A240" s="12">
        <v>44435</v>
      </c>
      <c r="B240" s="8">
        <v>493787</v>
      </c>
      <c r="C240" s="8"/>
    </row>
    <row r="241" spans="1:3" x14ac:dyDescent="0.35">
      <c r="A241" s="12">
        <v>44436</v>
      </c>
      <c r="B241" s="8">
        <v>531076</v>
      </c>
      <c r="C241" s="8"/>
    </row>
    <row r="242" spans="1:3" x14ac:dyDescent="0.35">
      <c r="A242" s="12">
        <v>44437</v>
      </c>
      <c r="B242" s="8">
        <v>222774</v>
      </c>
      <c r="C242" s="8"/>
    </row>
    <row r="243" spans="1:3" x14ac:dyDescent="0.35">
      <c r="A243" s="12">
        <v>44438</v>
      </c>
      <c r="B243" s="8">
        <v>393402</v>
      </c>
      <c r="C243" s="8"/>
    </row>
    <row r="244" spans="1:3" x14ac:dyDescent="0.35">
      <c r="A244" s="12">
        <v>44439</v>
      </c>
      <c r="B244" s="8">
        <v>279511</v>
      </c>
      <c r="C244" s="8"/>
    </row>
    <row r="245" spans="1:3" x14ac:dyDescent="0.35">
      <c r="A245" s="12">
        <v>44440</v>
      </c>
      <c r="B245" s="8">
        <v>639457</v>
      </c>
      <c r="C245" s="8"/>
    </row>
    <row r="246" spans="1:3" x14ac:dyDescent="0.35">
      <c r="A246" s="12">
        <v>44441</v>
      </c>
      <c r="B246" s="8">
        <v>207125</v>
      </c>
      <c r="C246" s="8"/>
    </row>
    <row r="247" spans="1:3" x14ac:dyDescent="0.35">
      <c r="A247" s="12">
        <v>44442</v>
      </c>
      <c r="B247" s="8">
        <v>516834</v>
      </c>
      <c r="C247" s="8"/>
    </row>
    <row r="248" spans="1:3" x14ac:dyDescent="0.35">
      <c r="A248" s="12">
        <v>44443</v>
      </c>
      <c r="B248" s="8">
        <v>343692</v>
      </c>
      <c r="C248" s="8"/>
    </row>
    <row r="249" spans="1:3" x14ac:dyDescent="0.35">
      <c r="A249" s="12">
        <v>44444</v>
      </c>
      <c r="B249" s="8">
        <v>548785</v>
      </c>
      <c r="C249" s="8"/>
    </row>
    <row r="250" spans="1:3" x14ac:dyDescent="0.35">
      <c r="A250" s="12">
        <v>44445</v>
      </c>
      <c r="B250" s="8">
        <v>350783</v>
      </c>
      <c r="C250" s="8"/>
    </row>
    <row r="251" spans="1:3" x14ac:dyDescent="0.35">
      <c r="A251" s="12">
        <v>44446</v>
      </c>
      <c r="B251" s="8">
        <v>595458</v>
      </c>
      <c r="C251" s="8"/>
    </row>
    <row r="252" spans="1:3" x14ac:dyDescent="0.35">
      <c r="A252" s="12">
        <v>44447</v>
      </c>
      <c r="B252" s="8">
        <v>438842</v>
      </c>
      <c r="C252" s="8"/>
    </row>
    <row r="253" spans="1:3" x14ac:dyDescent="0.35">
      <c r="A253" s="12">
        <v>44448</v>
      </c>
      <c r="B253" s="8">
        <v>381308</v>
      </c>
      <c r="C253" s="8"/>
    </row>
    <row r="254" spans="1:3" x14ac:dyDescent="0.35">
      <c r="A254" s="12">
        <v>44449</v>
      </c>
      <c r="B254" s="8">
        <v>401431</v>
      </c>
      <c r="C254" s="8"/>
    </row>
    <row r="255" spans="1:3" x14ac:dyDescent="0.35">
      <c r="A255" s="12">
        <v>44450</v>
      </c>
      <c r="B255" s="8">
        <v>199432</v>
      </c>
      <c r="C255" s="8"/>
    </row>
    <row r="256" spans="1:3" x14ac:dyDescent="0.35">
      <c r="A256" s="12">
        <v>44451</v>
      </c>
      <c r="B256" s="8">
        <v>232865</v>
      </c>
      <c r="C256" s="8"/>
    </row>
    <row r="257" spans="1:3" x14ac:dyDescent="0.35">
      <c r="A257" s="12">
        <v>44452</v>
      </c>
      <c r="B257" s="8">
        <v>271655</v>
      </c>
      <c r="C257" s="8"/>
    </row>
    <row r="258" spans="1:3" x14ac:dyDescent="0.35">
      <c r="A258" s="12">
        <v>44453</v>
      </c>
      <c r="B258" s="8">
        <v>650380</v>
      </c>
      <c r="C258" s="8"/>
    </row>
    <row r="259" spans="1:3" x14ac:dyDescent="0.35">
      <c r="A259" s="12">
        <v>44454</v>
      </c>
      <c r="B259" s="8">
        <v>216733</v>
      </c>
      <c r="C259" s="8"/>
    </row>
    <row r="260" spans="1:3" x14ac:dyDescent="0.35">
      <c r="A260" s="12">
        <v>44455</v>
      </c>
      <c r="B260" s="8">
        <v>501169</v>
      </c>
      <c r="C260" s="8"/>
    </row>
    <row r="261" spans="1:3" x14ac:dyDescent="0.35">
      <c r="A261" s="12">
        <v>44456</v>
      </c>
      <c r="B261" s="8">
        <v>477493</v>
      </c>
      <c r="C261" s="8"/>
    </row>
    <row r="262" spans="1:3" x14ac:dyDescent="0.35">
      <c r="A262" s="12">
        <v>44457</v>
      </c>
      <c r="B262" s="8">
        <v>712983</v>
      </c>
      <c r="C262" s="8"/>
    </row>
    <row r="263" spans="1:3" x14ac:dyDescent="0.35">
      <c r="A263" s="12">
        <v>44458</v>
      </c>
      <c r="B263" s="8">
        <v>621905</v>
      </c>
      <c r="C263" s="8"/>
    </row>
    <row r="264" spans="1:3" x14ac:dyDescent="0.35">
      <c r="A264" s="12">
        <v>44459</v>
      </c>
      <c r="B264" s="8">
        <v>534507</v>
      </c>
      <c r="C264" s="8"/>
    </row>
    <row r="265" spans="1:3" x14ac:dyDescent="0.35">
      <c r="A265" s="12">
        <v>44460</v>
      </c>
      <c r="B265" s="8">
        <v>584204</v>
      </c>
      <c r="C265" s="8"/>
    </row>
    <row r="266" spans="1:3" x14ac:dyDescent="0.35">
      <c r="A266" s="12">
        <v>44461</v>
      </c>
      <c r="B266" s="8">
        <v>370621</v>
      </c>
      <c r="C266" s="8"/>
    </row>
    <row r="267" spans="1:3" x14ac:dyDescent="0.35">
      <c r="A267" s="12">
        <v>44462</v>
      </c>
      <c r="B267" s="8">
        <v>600666</v>
      </c>
      <c r="C267" s="8"/>
    </row>
    <row r="268" spans="1:3" x14ac:dyDescent="0.35">
      <c r="A268" s="12">
        <v>44463</v>
      </c>
      <c r="B268" s="8">
        <v>338281</v>
      </c>
      <c r="C268" s="8"/>
    </row>
    <row r="269" spans="1:3" x14ac:dyDescent="0.35">
      <c r="A269" s="12">
        <v>44464</v>
      </c>
      <c r="B269" s="8">
        <v>595509</v>
      </c>
      <c r="C269" s="8"/>
    </row>
    <row r="270" spans="1:3" x14ac:dyDescent="0.35">
      <c r="A270" s="12">
        <v>44465</v>
      </c>
      <c r="B270" s="8">
        <v>593935</v>
      </c>
      <c r="C270" s="8"/>
    </row>
    <row r="271" spans="1:3" x14ac:dyDescent="0.35">
      <c r="A271" s="12">
        <v>44466</v>
      </c>
      <c r="B271" s="8">
        <v>625776</v>
      </c>
      <c r="C271" s="8"/>
    </row>
    <row r="272" spans="1:3" x14ac:dyDescent="0.35">
      <c r="A272" s="12">
        <v>44467</v>
      </c>
      <c r="B272" s="8">
        <v>224185</v>
      </c>
      <c r="C272" s="8"/>
    </row>
    <row r="273" spans="1:3" x14ac:dyDescent="0.35">
      <c r="A273" s="12">
        <v>44468</v>
      </c>
      <c r="B273" s="8">
        <v>363800</v>
      </c>
      <c r="C273" s="8"/>
    </row>
    <row r="274" spans="1:3" x14ac:dyDescent="0.35">
      <c r="A274" s="12">
        <v>44469</v>
      </c>
      <c r="B274" s="8">
        <v>576090</v>
      </c>
      <c r="C274" s="8"/>
    </row>
    <row r="275" spans="1:3" x14ac:dyDescent="0.35">
      <c r="A275" s="12">
        <v>44470</v>
      </c>
      <c r="B275" s="8">
        <v>202377</v>
      </c>
      <c r="C275" s="8"/>
    </row>
    <row r="276" spans="1:3" x14ac:dyDescent="0.35">
      <c r="A276" s="12">
        <v>44471</v>
      </c>
      <c r="B276" s="8">
        <v>244354</v>
      </c>
      <c r="C276" s="8"/>
    </row>
    <row r="277" spans="1:3" x14ac:dyDescent="0.35">
      <c r="A277" s="12">
        <v>44472</v>
      </c>
      <c r="B277" s="8">
        <v>494896</v>
      </c>
      <c r="C277" s="8"/>
    </row>
    <row r="278" spans="1:3" x14ac:dyDescent="0.35">
      <c r="A278" s="12">
        <v>44473</v>
      </c>
      <c r="B278" s="8">
        <v>347293</v>
      </c>
      <c r="C278" s="8"/>
    </row>
    <row r="279" spans="1:3" x14ac:dyDescent="0.35">
      <c r="A279" s="12">
        <v>44474</v>
      </c>
      <c r="B279" s="8">
        <v>407468</v>
      </c>
      <c r="C279" s="8"/>
    </row>
    <row r="280" spans="1:3" x14ac:dyDescent="0.35">
      <c r="A280" s="12">
        <v>44475</v>
      </c>
      <c r="B280" s="8">
        <v>177028</v>
      </c>
      <c r="C280" s="8"/>
    </row>
    <row r="281" spans="1:3" x14ac:dyDescent="0.35">
      <c r="A281" s="12">
        <v>44476</v>
      </c>
      <c r="B281" s="8">
        <v>511401</v>
      </c>
      <c r="C281" s="8"/>
    </row>
    <row r="282" spans="1:3" x14ac:dyDescent="0.35">
      <c r="A282" s="12">
        <v>44477</v>
      </c>
      <c r="B282" s="8">
        <v>508603</v>
      </c>
      <c r="C282" s="8"/>
    </row>
    <row r="283" spans="1:3" x14ac:dyDescent="0.35">
      <c r="A283" s="12">
        <v>44478</v>
      </c>
      <c r="B283" s="8">
        <v>393115</v>
      </c>
      <c r="C283" s="8"/>
    </row>
    <row r="284" spans="1:3" x14ac:dyDescent="0.35">
      <c r="A284" s="12">
        <v>44479</v>
      </c>
      <c r="B284" s="8">
        <v>532455</v>
      </c>
      <c r="C284" s="8"/>
    </row>
    <row r="285" spans="1:3" x14ac:dyDescent="0.35">
      <c r="A285" s="12">
        <v>44480</v>
      </c>
      <c r="B285" s="8">
        <v>618859</v>
      </c>
      <c r="C285" s="8"/>
    </row>
    <row r="286" spans="1:3" x14ac:dyDescent="0.35">
      <c r="A286" s="12">
        <v>44481</v>
      </c>
      <c r="B286" s="8">
        <v>981595</v>
      </c>
      <c r="C286" s="8"/>
    </row>
    <row r="287" spans="1:3" x14ac:dyDescent="0.35">
      <c r="A287" s="12">
        <v>44482</v>
      </c>
      <c r="B287" s="8">
        <v>601150</v>
      </c>
      <c r="C287" s="8"/>
    </row>
    <row r="288" spans="1:3" x14ac:dyDescent="0.35">
      <c r="A288" s="12">
        <v>44483</v>
      </c>
      <c r="B288" s="8">
        <v>570875</v>
      </c>
      <c r="C288" s="8"/>
    </row>
    <row r="289" spans="1:3" x14ac:dyDescent="0.35">
      <c r="A289" s="12">
        <v>44484</v>
      </c>
      <c r="B289" s="8">
        <v>634874</v>
      </c>
      <c r="C289" s="8"/>
    </row>
    <row r="290" spans="1:3" x14ac:dyDescent="0.35">
      <c r="A290" s="12">
        <v>44485</v>
      </c>
      <c r="B290" s="8">
        <v>315247</v>
      </c>
      <c r="C290" s="8"/>
    </row>
    <row r="291" spans="1:3" x14ac:dyDescent="0.35">
      <c r="A291" s="12">
        <v>44486</v>
      </c>
      <c r="B291" s="8">
        <v>220451</v>
      </c>
      <c r="C291" s="8"/>
    </row>
    <row r="292" spans="1:3" x14ac:dyDescent="0.35">
      <c r="A292" s="12">
        <v>44487</v>
      </c>
      <c r="B292" s="8">
        <v>374623</v>
      </c>
      <c r="C292" s="8"/>
    </row>
    <row r="293" spans="1:3" x14ac:dyDescent="0.35">
      <c r="A293" s="12">
        <v>44488</v>
      </c>
      <c r="B293" s="8">
        <v>641838</v>
      </c>
      <c r="C293" s="8"/>
    </row>
    <row r="294" spans="1:3" x14ac:dyDescent="0.35">
      <c r="A294" s="12">
        <v>44489</v>
      </c>
      <c r="B294" s="8">
        <v>450034</v>
      </c>
      <c r="C294" s="8"/>
    </row>
    <row r="295" spans="1:3" x14ac:dyDescent="0.35">
      <c r="A295" s="12">
        <v>44490</v>
      </c>
      <c r="B295" s="8">
        <v>430776</v>
      </c>
      <c r="C295" s="8"/>
    </row>
    <row r="296" spans="1:3" x14ac:dyDescent="0.35">
      <c r="A296" s="12">
        <v>44491</v>
      </c>
      <c r="B296" s="8">
        <v>606797</v>
      </c>
      <c r="C296" s="8"/>
    </row>
    <row r="297" spans="1:3" x14ac:dyDescent="0.35">
      <c r="A297" s="12">
        <v>44492</v>
      </c>
      <c r="B297" s="8">
        <v>561316</v>
      </c>
      <c r="C297" s="8"/>
    </row>
    <row r="298" spans="1:3" x14ac:dyDescent="0.35">
      <c r="A298" s="12">
        <v>44493</v>
      </c>
      <c r="B298" s="8">
        <v>256762</v>
      </c>
      <c r="C298" s="8"/>
    </row>
    <row r="299" spans="1:3" x14ac:dyDescent="0.35">
      <c r="A299" s="12">
        <v>44494</v>
      </c>
      <c r="B299" s="8">
        <v>560083</v>
      </c>
      <c r="C299" s="8"/>
    </row>
    <row r="300" spans="1:3" x14ac:dyDescent="0.35">
      <c r="A300" s="12">
        <v>44495</v>
      </c>
      <c r="B300" s="8">
        <v>628160</v>
      </c>
      <c r="C300" s="8"/>
    </row>
    <row r="301" spans="1:3" x14ac:dyDescent="0.35">
      <c r="A301" s="12">
        <v>44496</v>
      </c>
      <c r="B301" s="8">
        <v>505597</v>
      </c>
      <c r="C301" s="8"/>
    </row>
    <row r="302" spans="1:3" x14ac:dyDescent="0.35">
      <c r="A302" s="12">
        <v>44497</v>
      </c>
      <c r="B302" s="8">
        <v>468742</v>
      </c>
      <c r="C302" s="8"/>
    </row>
    <row r="303" spans="1:3" x14ac:dyDescent="0.35">
      <c r="A303" s="12">
        <v>44498</v>
      </c>
      <c r="B303" s="8">
        <v>393085</v>
      </c>
      <c r="C303" s="8"/>
    </row>
    <row r="304" spans="1:3" x14ac:dyDescent="0.35">
      <c r="A304" s="12">
        <v>44499</v>
      </c>
      <c r="B304" s="8">
        <v>576717</v>
      </c>
      <c r="C304" s="8"/>
    </row>
    <row r="305" spans="1:3" x14ac:dyDescent="0.35">
      <c r="A305" s="12">
        <v>44500</v>
      </c>
      <c r="B305" s="8">
        <v>387428</v>
      </c>
      <c r="C305" s="8"/>
    </row>
    <row r="306" spans="1:3" x14ac:dyDescent="0.35">
      <c r="A306" s="12">
        <v>44501</v>
      </c>
      <c r="B306" s="8">
        <v>596177</v>
      </c>
      <c r="C306" s="8"/>
    </row>
    <row r="307" spans="1:3" x14ac:dyDescent="0.35">
      <c r="A307" s="12">
        <v>44502</v>
      </c>
      <c r="B307" s="8">
        <v>254171</v>
      </c>
      <c r="C307" s="8"/>
    </row>
    <row r="308" spans="1:3" x14ac:dyDescent="0.35">
      <c r="A308" s="12">
        <v>44503</v>
      </c>
      <c r="B308" s="8">
        <v>453720</v>
      </c>
      <c r="C308" s="8"/>
    </row>
    <row r="309" spans="1:3" x14ac:dyDescent="0.35">
      <c r="A309" s="12">
        <v>44504</v>
      </c>
      <c r="B309" s="8">
        <v>396892</v>
      </c>
      <c r="C309" s="8"/>
    </row>
    <row r="310" spans="1:3" x14ac:dyDescent="0.35">
      <c r="A310" s="12">
        <v>44505</v>
      </c>
      <c r="B310" s="8">
        <v>521334</v>
      </c>
      <c r="C310" s="8"/>
    </row>
    <row r="311" spans="1:3" x14ac:dyDescent="0.35">
      <c r="A311" s="12">
        <v>44506</v>
      </c>
      <c r="B311" s="8">
        <v>451052</v>
      </c>
      <c r="C311" s="8"/>
    </row>
    <row r="312" spans="1:3" x14ac:dyDescent="0.35">
      <c r="A312" s="12">
        <v>44507</v>
      </c>
      <c r="B312" s="8">
        <v>685391</v>
      </c>
      <c r="C312" s="8"/>
    </row>
    <row r="313" spans="1:3" x14ac:dyDescent="0.35">
      <c r="A313" s="12">
        <v>44508</v>
      </c>
      <c r="B313" s="8">
        <v>419982</v>
      </c>
      <c r="C313" s="8"/>
    </row>
    <row r="314" spans="1:3" x14ac:dyDescent="0.35">
      <c r="A314" s="12">
        <v>44509</v>
      </c>
      <c r="B314" s="8">
        <v>207910</v>
      </c>
      <c r="C314" s="8"/>
    </row>
    <row r="315" spans="1:3" x14ac:dyDescent="0.35">
      <c r="A315" s="12">
        <v>44510</v>
      </c>
      <c r="B315" s="8">
        <v>443652</v>
      </c>
      <c r="C315" s="8"/>
    </row>
    <row r="316" spans="1:3" x14ac:dyDescent="0.35">
      <c r="A316" s="12">
        <v>44511</v>
      </c>
      <c r="B316" s="8">
        <v>469510</v>
      </c>
      <c r="C316" s="8"/>
    </row>
    <row r="317" spans="1:3" x14ac:dyDescent="0.35">
      <c r="A317" s="12">
        <v>44512</v>
      </c>
      <c r="B317" s="8">
        <v>688573</v>
      </c>
      <c r="C317" s="8"/>
    </row>
    <row r="318" spans="1:3" x14ac:dyDescent="0.35">
      <c r="A318" s="12">
        <v>44513</v>
      </c>
      <c r="B318" s="8">
        <v>391197</v>
      </c>
      <c r="C318" s="8"/>
    </row>
    <row r="319" spans="1:3" x14ac:dyDescent="0.35">
      <c r="A319" s="12">
        <v>44514</v>
      </c>
      <c r="B319" s="8">
        <v>381814</v>
      </c>
      <c r="C319" s="8"/>
    </row>
    <row r="320" spans="1:3" x14ac:dyDescent="0.35">
      <c r="A320" s="12">
        <v>44515</v>
      </c>
      <c r="B320" s="8">
        <v>208837</v>
      </c>
      <c r="C320" s="8"/>
    </row>
    <row r="321" spans="1:3" x14ac:dyDescent="0.35">
      <c r="A321" s="12">
        <v>44516</v>
      </c>
      <c r="B321" s="8">
        <v>287921</v>
      </c>
      <c r="C321" s="8"/>
    </row>
    <row r="322" spans="1:3" x14ac:dyDescent="0.35">
      <c r="A322" s="12">
        <v>44517</v>
      </c>
      <c r="B322" s="8">
        <v>372253</v>
      </c>
      <c r="C322" s="8"/>
    </row>
    <row r="323" spans="1:3" x14ac:dyDescent="0.35">
      <c r="A323" s="12">
        <v>44518</v>
      </c>
      <c r="B323" s="8">
        <v>311673</v>
      </c>
      <c r="C323" s="8"/>
    </row>
    <row r="324" spans="1:3" x14ac:dyDescent="0.35">
      <c r="A324" s="12">
        <v>44519</v>
      </c>
      <c r="B324" s="8">
        <v>531479</v>
      </c>
      <c r="C324" s="8"/>
    </row>
    <row r="325" spans="1:3" x14ac:dyDescent="0.35">
      <c r="A325" s="12">
        <v>44520</v>
      </c>
      <c r="B325" s="8">
        <v>508751</v>
      </c>
      <c r="C325" s="8"/>
    </row>
    <row r="326" spans="1:3" x14ac:dyDescent="0.35">
      <c r="A326" s="12">
        <v>44521</v>
      </c>
      <c r="B326" s="8">
        <v>438839</v>
      </c>
      <c r="C326" s="8"/>
    </row>
    <row r="327" spans="1:3" x14ac:dyDescent="0.35">
      <c r="A327" s="12">
        <v>44522</v>
      </c>
      <c r="B327" s="8">
        <v>360252</v>
      </c>
      <c r="C327" s="8"/>
    </row>
    <row r="328" spans="1:3" x14ac:dyDescent="0.35">
      <c r="A328" s="12">
        <v>44523</v>
      </c>
      <c r="B328" s="8">
        <v>659865</v>
      </c>
      <c r="C328" s="8"/>
    </row>
    <row r="329" spans="1:3" x14ac:dyDescent="0.35">
      <c r="A329" s="12">
        <v>44524</v>
      </c>
      <c r="B329" s="8">
        <v>299852</v>
      </c>
      <c r="C329" s="8"/>
    </row>
    <row r="330" spans="1:3" x14ac:dyDescent="0.35">
      <c r="A330" s="12">
        <v>44525</v>
      </c>
      <c r="B330" s="8">
        <v>325927</v>
      </c>
      <c r="C330" s="8"/>
    </row>
    <row r="331" spans="1:3" x14ac:dyDescent="0.35">
      <c r="A331" s="12">
        <v>44526</v>
      </c>
      <c r="B331" s="8">
        <v>680567</v>
      </c>
      <c r="C331" s="8"/>
    </row>
    <row r="332" spans="1:3" x14ac:dyDescent="0.35">
      <c r="A332" s="12">
        <v>44527</v>
      </c>
      <c r="B332" s="8">
        <v>486141</v>
      </c>
      <c r="C332" s="8"/>
    </row>
    <row r="333" spans="1:3" x14ac:dyDescent="0.35">
      <c r="A333" s="12">
        <v>44528</v>
      </c>
      <c r="B333" s="8">
        <v>481119</v>
      </c>
      <c r="C333" s="8"/>
    </row>
    <row r="334" spans="1:3" x14ac:dyDescent="0.35">
      <c r="A334" s="12">
        <v>44529</v>
      </c>
      <c r="B334" s="8">
        <v>807562</v>
      </c>
      <c r="C334" s="8"/>
    </row>
    <row r="335" spans="1:3" x14ac:dyDescent="0.35">
      <c r="A335" s="12">
        <v>44530</v>
      </c>
      <c r="B335" s="8">
        <v>503290</v>
      </c>
      <c r="C335" s="8"/>
    </row>
    <row r="336" spans="1:3" x14ac:dyDescent="0.35">
      <c r="A336" s="12">
        <v>44531</v>
      </c>
      <c r="B336" s="8">
        <v>590469</v>
      </c>
      <c r="C336" s="8"/>
    </row>
    <row r="337" spans="1:3" x14ac:dyDescent="0.35">
      <c r="A337" s="12">
        <v>44532</v>
      </c>
      <c r="B337" s="8">
        <v>358116</v>
      </c>
      <c r="C337" s="8"/>
    </row>
    <row r="338" spans="1:3" x14ac:dyDescent="0.35">
      <c r="A338" s="12">
        <v>44533</v>
      </c>
      <c r="B338" s="8">
        <v>517798</v>
      </c>
      <c r="C338" s="8"/>
    </row>
    <row r="339" spans="1:3" x14ac:dyDescent="0.35">
      <c r="A339" s="12">
        <v>44534</v>
      </c>
      <c r="B339" s="8">
        <v>659745</v>
      </c>
      <c r="C339" s="8"/>
    </row>
    <row r="340" spans="1:3" x14ac:dyDescent="0.35">
      <c r="A340" s="12">
        <v>44535</v>
      </c>
      <c r="B340" s="8">
        <v>462692</v>
      </c>
      <c r="C340" s="8"/>
    </row>
    <row r="341" spans="1:3" x14ac:dyDescent="0.35">
      <c r="A341" s="12">
        <v>44536</v>
      </c>
      <c r="B341" s="8">
        <v>472176</v>
      </c>
      <c r="C341" s="8"/>
    </row>
    <row r="342" spans="1:3" x14ac:dyDescent="0.35">
      <c r="A342" s="12">
        <v>44537</v>
      </c>
      <c r="B342" s="8">
        <v>631889</v>
      </c>
      <c r="C342" s="8"/>
    </row>
    <row r="343" spans="1:3" x14ac:dyDescent="0.35">
      <c r="A343" s="12">
        <v>44538</v>
      </c>
      <c r="B343" s="8">
        <v>435736</v>
      </c>
      <c r="C343" s="8"/>
    </row>
    <row r="344" spans="1:3" x14ac:dyDescent="0.35">
      <c r="A344" s="12">
        <v>44539</v>
      </c>
      <c r="B344" s="8">
        <v>248240</v>
      </c>
      <c r="C344" s="8"/>
    </row>
    <row r="345" spans="1:3" x14ac:dyDescent="0.35">
      <c r="A345" s="12">
        <v>44540</v>
      </c>
      <c r="B345" s="8">
        <v>509727</v>
      </c>
      <c r="C345" s="8"/>
    </row>
    <row r="346" spans="1:3" x14ac:dyDescent="0.35">
      <c r="A346" s="12">
        <v>44541</v>
      </c>
      <c r="B346" s="8">
        <v>646433</v>
      </c>
      <c r="C346" s="8"/>
    </row>
    <row r="347" spans="1:3" x14ac:dyDescent="0.35">
      <c r="A347" s="12">
        <v>44542</v>
      </c>
      <c r="B347" s="8">
        <v>283697</v>
      </c>
      <c r="C347" s="8"/>
    </row>
    <row r="348" spans="1:3" x14ac:dyDescent="0.35">
      <c r="A348" s="12">
        <v>44543</v>
      </c>
      <c r="B348" s="8">
        <v>375696</v>
      </c>
      <c r="C348" s="8"/>
    </row>
    <row r="349" spans="1:3" x14ac:dyDescent="0.35">
      <c r="A349" s="12">
        <v>44544</v>
      </c>
      <c r="B349" s="8">
        <v>223011</v>
      </c>
      <c r="C349" s="8"/>
    </row>
    <row r="350" spans="1:3" x14ac:dyDescent="0.35">
      <c r="A350" s="12">
        <v>44545</v>
      </c>
      <c r="B350" s="8">
        <v>625788</v>
      </c>
      <c r="C350" s="8"/>
    </row>
    <row r="351" spans="1:3" x14ac:dyDescent="0.35">
      <c r="A351" s="12">
        <v>44546</v>
      </c>
      <c r="B351" s="8">
        <v>293727</v>
      </c>
      <c r="C351" s="8"/>
    </row>
    <row r="352" spans="1:3" x14ac:dyDescent="0.35">
      <c r="A352" s="12">
        <v>44547</v>
      </c>
      <c r="B352" s="8">
        <v>539951</v>
      </c>
      <c r="C352" s="8"/>
    </row>
    <row r="353" spans="1:3" x14ac:dyDescent="0.35">
      <c r="A353" s="12">
        <v>44548</v>
      </c>
      <c r="B353" s="8">
        <v>563858</v>
      </c>
      <c r="C353" s="8"/>
    </row>
    <row r="354" spans="1:3" x14ac:dyDescent="0.35">
      <c r="A354" s="12">
        <v>44549</v>
      </c>
      <c r="B354" s="8">
        <v>685772</v>
      </c>
      <c r="C354" s="8"/>
    </row>
    <row r="355" spans="1:3" x14ac:dyDescent="0.35">
      <c r="A355" s="12">
        <v>44550</v>
      </c>
      <c r="B355" s="8">
        <v>364498</v>
      </c>
      <c r="C355" s="8"/>
    </row>
    <row r="356" spans="1:3" x14ac:dyDescent="0.35">
      <c r="A356" s="12">
        <v>44551</v>
      </c>
      <c r="B356" s="8">
        <v>598486</v>
      </c>
      <c r="C356" s="8"/>
    </row>
    <row r="357" spans="1:3" x14ac:dyDescent="0.35">
      <c r="A357" s="12">
        <v>44552</v>
      </c>
      <c r="B357" s="8">
        <v>293359</v>
      </c>
      <c r="C357" s="8"/>
    </row>
    <row r="358" spans="1:3" x14ac:dyDescent="0.35">
      <c r="A358" s="12">
        <v>44553</v>
      </c>
      <c r="B358" s="8">
        <v>491058</v>
      </c>
      <c r="C358" s="8"/>
    </row>
    <row r="359" spans="1:3" x14ac:dyDescent="0.35">
      <c r="A359" s="12">
        <v>44554</v>
      </c>
      <c r="B359" s="8">
        <v>279040</v>
      </c>
      <c r="C359" s="8"/>
    </row>
    <row r="360" spans="1:3" x14ac:dyDescent="0.35">
      <c r="A360" s="12">
        <v>44555</v>
      </c>
      <c r="B360" s="8">
        <v>531219</v>
      </c>
      <c r="C360" s="8"/>
    </row>
    <row r="361" spans="1:3" x14ac:dyDescent="0.35">
      <c r="A361" s="12">
        <v>44556</v>
      </c>
      <c r="B361" s="8">
        <v>363836</v>
      </c>
      <c r="C361" s="8"/>
    </row>
    <row r="362" spans="1:3" x14ac:dyDescent="0.35">
      <c r="A362" s="12">
        <v>44557</v>
      </c>
      <c r="B362" s="8">
        <v>572446</v>
      </c>
      <c r="C362" s="8"/>
    </row>
    <row r="363" spans="1:3" x14ac:dyDescent="0.35">
      <c r="A363" s="12">
        <v>44558</v>
      </c>
      <c r="B363" s="8">
        <v>290785</v>
      </c>
      <c r="C363" s="8"/>
    </row>
    <row r="364" spans="1:3" x14ac:dyDescent="0.35">
      <c r="A364" s="12">
        <v>44559</v>
      </c>
      <c r="B364" s="8">
        <v>537094</v>
      </c>
      <c r="C364" s="8"/>
    </row>
    <row r="365" spans="1:3" x14ac:dyDescent="0.35">
      <c r="A365" s="12">
        <v>44560</v>
      </c>
      <c r="B365" s="8">
        <v>286751</v>
      </c>
      <c r="C365" s="8"/>
    </row>
    <row r="366" spans="1:3" x14ac:dyDescent="0.35">
      <c r="A366" s="12">
        <v>44561</v>
      </c>
      <c r="B366" s="8">
        <v>397135</v>
      </c>
      <c r="C366" s="8"/>
    </row>
    <row r="367" spans="1:3" x14ac:dyDescent="0.35">
      <c r="A367" s="12">
        <v>44562</v>
      </c>
      <c r="B367" s="8">
        <v>538011</v>
      </c>
      <c r="C367" s="8"/>
    </row>
    <row r="368" spans="1:3" x14ac:dyDescent="0.35">
      <c r="A368" s="12">
        <v>44563</v>
      </c>
      <c r="B368" s="8">
        <v>486270</v>
      </c>
      <c r="C368" s="8"/>
    </row>
    <row r="369" spans="1:3" x14ac:dyDescent="0.35">
      <c r="A369" s="12">
        <v>44564</v>
      </c>
      <c r="B369" s="8">
        <v>695786</v>
      </c>
      <c r="C369" s="8"/>
    </row>
    <row r="370" spans="1:3" x14ac:dyDescent="0.35">
      <c r="A370" s="12">
        <v>44565</v>
      </c>
      <c r="B370" s="8">
        <v>199851</v>
      </c>
      <c r="C370" s="8"/>
    </row>
    <row r="371" spans="1:3" x14ac:dyDescent="0.35">
      <c r="A371" s="12">
        <v>44566</v>
      </c>
      <c r="B371" s="8">
        <v>309289</v>
      </c>
      <c r="C371" s="8"/>
    </row>
    <row r="372" spans="1:3" x14ac:dyDescent="0.35">
      <c r="A372" s="12">
        <v>44567</v>
      </c>
      <c r="B372" s="8">
        <v>291775</v>
      </c>
      <c r="C372" s="8"/>
    </row>
    <row r="373" spans="1:3" x14ac:dyDescent="0.35">
      <c r="A373" s="12">
        <v>44568</v>
      </c>
      <c r="B373" s="8">
        <v>336145</v>
      </c>
      <c r="C373" s="8"/>
    </row>
    <row r="374" spans="1:3" x14ac:dyDescent="0.35">
      <c r="A374" s="12">
        <v>44569</v>
      </c>
      <c r="B374" s="8">
        <v>378167</v>
      </c>
      <c r="C374" s="8"/>
    </row>
    <row r="375" spans="1:3" x14ac:dyDescent="0.35">
      <c r="A375" s="12">
        <v>44570</v>
      </c>
      <c r="B375" s="8">
        <v>255949</v>
      </c>
      <c r="C375" s="8"/>
    </row>
    <row r="376" spans="1:3" x14ac:dyDescent="0.35">
      <c r="A376" s="12">
        <v>44571</v>
      </c>
      <c r="B376" s="8">
        <v>533879</v>
      </c>
      <c r="C376" s="8"/>
    </row>
    <row r="377" spans="1:3" x14ac:dyDescent="0.35">
      <c r="A377" s="12">
        <v>44572</v>
      </c>
      <c r="B377" s="8">
        <v>566719</v>
      </c>
      <c r="C377" s="8"/>
    </row>
    <row r="378" spans="1:3" x14ac:dyDescent="0.35">
      <c r="A378" s="12">
        <v>44573</v>
      </c>
      <c r="B378" s="8">
        <v>1053889</v>
      </c>
      <c r="C378" s="8"/>
    </row>
    <row r="379" spans="1:3" x14ac:dyDescent="0.35">
      <c r="A379" s="12">
        <v>44574</v>
      </c>
      <c r="B379" s="8">
        <v>353054</v>
      </c>
      <c r="C379" s="8"/>
    </row>
    <row r="380" spans="1:3" x14ac:dyDescent="0.35">
      <c r="A380" s="12">
        <v>44575</v>
      </c>
      <c r="B380" s="8">
        <v>327015</v>
      </c>
      <c r="C380" s="8"/>
    </row>
    <row r="381" spans="1:3" x14ac:dyDescent="0.35">
      <c r="A381" s="12">
        <v>44576</v>
      </c>
      <c r="B381" s="8">
        <v>495345</v>
      </c>
      <c r="C381" s="8"/>
    </row>
    <row r="382" spans="1:3" x14ac:dyDescent="0.35">
      <c r="A382" s="12">
        <v>44577</v>
      </c>
      <c r="B382" s="8">
        <v>535119</v>
      </c>
      <c r="C382" s="8"/>
    </row>
    <row r="383" spans="1:3" x14ac:dyDescent="0.35">
      <c r="A383" s="12">
        <v>44578</v>
      </c>
      <c r="B383" s="8">
        <v>383883</v>
      </c>
      <c r="C383" s="8"/>
    </row>
    <row r="384" spans="1:3" x14ac:dyDescent="0.35">
      <c r="A384" s="12">
        <v>44579</v>
      </c>
      <c r="B384" s="8">
        <v>565549</v>
      </c>
      <c r="C384" s="8"/>
    </row>
    <row r="385" spans="1:3" x14ac:dyDescent="0.35">
      <c r="A385" s="12">
        <v>44580</v>
      </c>
      <c r="B385" s="8">
        <v>467163</v>
      </c>
      <c r="C385" s="8"/>
    </row>
    <row r="386" spans="1:3" x14ac:dyDescent="0.35">
      <c r="A386" s="12">
        <v>44581</v>
      </c>
      <c r="B386" s="8">
        <v>422024</v>
      </c>
      <c r="C386" s="8"/>
    </row>
    <row r="387" spans="1:3" x14ac:dyDescent="0.35">
      <c r="A387" s="12">
        <v>44582</v>
      </c>
      <c r="B387" s="8">
        <v>381072</v>
      </c>
      <c r="C387" s="8"/>
    </row>
    <row r="388" spans="1:3" x14ac:dyDescent="0.35">
      <c r="A388" s="12">
        <v>44583</v>
      </c>
      <c r="B388" s="8">
        <v>603901</v>
      </c>
      <c r="C388" s="8"/>
    </row>
    <row r="389" spans="1:3" x14ac:dyDescent="0.35">
      <c r="A389" s="12">
        <v>44584</v>
      </c>
      <c r="B389" s="8">
        <v>713141</v>
      </c>
      <c r="C389" s="8"/>
    </row>
    <row r="390" spans="1:3" x14ac:dyDescent="0.35">
      <c r="A390" s="12">
        <v>44585</v>
      </c>
      <c r="B390" s="8">
        <v>533575</v>
      </c>
      <c r="C390" s="8"/>
    </row>
    <row r="391" spans="1:3" x14ac:dyDescent="0.35">
      <c r="A391" s="12">
        <v>44586</v>
      </c>
      <c r="B391" s="8">
        <v>578116</v>
      </c>
      <c r="C391" s="8"/>
    </row>
    <row r="392" spans="1:3" x14ac:dyDescent="0.35">
      <c r="A392" s="12">
        <v>44587</v>
      </c>
      <c r="B392" s="8">
        <v>577951</v>
      </c>
      <c r="C392" s="8"/>
    </row>
    <row r="393" spans="1:3" x14ac:dyDescent="0.35">
      <c r="A393" s="12">
        <v>44588</v>
      </c>
      <c r="B393" s="8">
        <v>323873</v>
      </c>
      <c r="C393" s="8"/>
    </row>
    <row r="394" spans="1:3" x14ac:dyDescent="0.35">
      <c r="A394" s="12">
        <v>44589</v>
      </c>
      <c r="B394" s="8">
        <v>348392</v>
      </c>
      <c r="C394" s="8"/>
    </row>
    <row r="395" spans="1:3" x14ac:dyDescent="0.35">
      <c r="A395" s="12">
        <v>44590</v>
      </c>
      <c r="B395" s="8">
        <v>414151</v>
      </c>
      <c r="C395" s="8"/>
    </row>
    <row r="396" spans="1:3" x14ac:dyDescent="0.35">
      <c r="A396" s="12">
        <v>44591</v>
      </c>
      <c r="B396" s="8">
        <v>421053</v>
      </c>
      <c r="C396" s="8"/>
    </row>
    <row r="397" spans="1:3" x14ac:dyDescent="0.35">
      <c r="A397" s="12">
        <v>44592</v>
      </c>
      <c r="B397" s="8">
        <v>332081</v>
      </c>
      <c r="C397" s="8"/>
    </row>
    <row r="398" spans="1:3" x14ac:dyDescent="0.35">
      <c r="A398" s="12">
        <v>44593</v>
      </c>
      <c r="B398" s="8">
        <v>706842</v>
      </c>
      <c r="C398" s="8"/>
    </row>
    <row r="399" spans="1:3" x14ac:dyDescent="0.35">
      <c r="A399" s="12">
        <v>44594</v>
      </c>
      <c r="B399" s="8">
        <v>395491</v>
      </c>
      <c r="C399" s="8"/>
    </row>
    <row r="400" spans="1:3" x14ac:dyDescent="0.35">
      <c r="A400" s="12">
        <v>44595</v>
      </c>
      <c r="B400" s="8">
        <v>539358</v>
      </c>
      <c r="C400" s="8"/>
    </row>
    <row r="401" spans="1:3" x14ac:dyDescent="0.35">
      <c r="A401" s="12">
        <v>44596</v>
      </c>
      <c r="B401" s="8">
        <v>736688</v>
      </c>
      <c r="C401" s="8"/>
    </row>
    <row r="402" spans="1:3" x14ac:dyDescent="0.35">
      <c r="A402" s="12">
        <v>44597</v>
      </c>
      <c r="B402" s="8">
        <v>872248</v>
      </c>
      <c r="C402" s="8"/>
    </row>
    <row r="403" spans="1:3" x14ac:dyDescent="0.35">
      <c r="A403" s="12">
        <v>44598</v>
      </c>
      <c r="B403" s="8">
        <v>629686</v>
      </c>
      <c r="C403" s="8"/>
    </row>
    <row r="404" spans="1:3" x14ac:dyDescent="0.35">
      <c r="A404" s="12">
        <v>44599</v>
      </c>
      <c r="B404" s="8">
        <v>373010</v>
      </c>
      <c r="C404" s="8"/>
    </row>
    <row r="405" spans="1:3" x14ac:dyDescent="0.35">
      <c r="A405" s="12">
        <v>44600</v>
      </c>
      <c r="B405" s="8">
        <v>707860</v>
      </c>
      <c r="C405" s="8"/>
    </row>
    <row r="406" spans="1:3" x14ac:dyDescent="0.35">
      <c r="A406" s="12">
        <v>44601</v>
      </c>
      <c r="B406" s="8">
        <v>367054</v>
      </c>
      <c r="C406" s="8"/>
    </row>
    <row r="407" spans="1:3" x14ac:dyDescent="0.35">
      <c r="A407" s="12">
        <v>44602</v>
      </c>
      <c r="B407" s="8">
        <v>641161</v>
      </c>
      <c r="C407" s="8"/>
    </row>
    <row r="408" spans="1:3" x14ac:dyDescent="0.35">
      <c r="A408" s="12">
        <v>44603</v>
      </c>
      <c r="B408" s="8">
        <v>443150</v>
      </c>
      <c r="C408" s="8"/>
    </row>
    <row r="409" spans="1:3" x14ac:dyDescent="0.35">
      <c r="A409" s="12">
        <v>44604</v>
      </c>
      <c r="B409" s="8">
        <v>583201</v>
      </c>
      <c r="C409" s="8"/>
    </row>
    <row r="410" spans="1:3" x14ac:dyDescent="0.35">
      <c r="A410" s="12">
        <v>44605</v>
      </c>
      <c r="B410" s="8">
        <v>536283</v>
      </c>
      <c r="C410" s="8"/>
    </row>
    <row r="411" spans="1:3" x14ac:dyDescent="0.35">
      <c r="A411" s="12">
        <v>44606</v>
      </c>
      <c r="B411" s="8">
        <v>303825</v>
      </c>
      <c r="C411" s="8"/>
    </row>
    <row r="412" spans="1:3" x14ac:dyDescent="0.35">
      <c r="A412" s="12">
        <v>44607</v>
      </c>
      <c r="B412" s="8">
        <v>602012</v>
      </c>
      <c r="C412" s="8"/>
    </row>
    <row r="413" spans="1:3" x14ac:dyDescent="0.35">
      <c r="A413" s="12">
        <v>44608</v>
      </c>
      <c r="B413" s="8">
        <v>680637</v>
      </c>
      <c r="C413" s="8"/>
    </row>
    <row r="414" spans="1:3" x14ac:dyDescent="0.35">
      <c r="A414" s="12">
        <v>44609</v>
      </c>
      <c r="B414" s="8">
        <v>369058</v>
      </c>
      <c r="C414" s="8"/>
    </row>
    <row r="415" spans="1:3" x14ac:dyDescent="0.35">
      <c r="A415" s="12">
        <v>44610</v>
      </c>
      <c r="B415" s="8">
        <v>394319</v>
      </c>
      <c r="C415" s="8"/>
    </row>
    <row r="416" spans="1:3" x14ac:dyDescent="0.35">
      <c r="A416" s="12">
        <v>44611</v>
      </c>
      <c r="B416" s="8">
        <v>405840</v>
      </c>
      <c r="C416" s="8"/>
    </row>
    <row r="417" spans="1:3" x14ac:dyDescent="0.35">
      <c r="A417" s="12">
        <v>44612</v>
      </c>
      <c r="B417" s="8">
        <v>292800</v>
      </c>
      <c r="C417" s="8"/>
    </row>
    <row r="418" spans="1:3" x14ac:dyDescent="0.35">
      <c r="A418" s="12">
        <v>44613</v>
      </c>
      <c r="B418" s="8">
        <v>718812</v>
      </c>
      <c r="C418" s="8"/>
    </row>
    <row r="419" spans="1:3" x14ac:dyDescent="0.35">
      <c r="A419" s="12">
        <v>44614</v>
      </c>
      <c r="B419" s="8">
        <v>419308</v>
      </c>
      <c r="C419" s="8"/>
    </row>
    <row r="420" spans="1:3" x14ac:dyDescent="0.35">
      <c r="A420" s="12">
        <v>44615</v>
      </c>
      <c r="B420" s="8">
        <v>531592</v>
      </c>
      <c r="C420" s="8"/>
    </row>
    <row r="421" spans="1:3" x14ac:dyDescent="0.35">
      <c r="A421" s="12">
        <v>44616</v>
      </c>
      <c r="B421" s="8">
        <v>593547</v>
      </c>
      <c r="C421" s="8"/>
    </row>
    <row r="422" spans="1:3" x14ac:dyDescent="0.35">
      <c r="A422" s="12">
        <v>44617</v>
      </c>
      <c r="B422" s="8">
        <v>629933</v>
      </c>
      <c r="C422" s="8"/>
    </row>
    <row r="423" spans="1:3" x14ac:dyDescent="0.35">
      <c r="A423" s="12">
        <v>44618</v>
      </c>
      <c r="B423" s="8">
        <v>590829</v>
      </c>
      <c r="C423" s="8"/>
    </row>
    <row r="424" spans="1:3" x14ac:dyDescent="0.35">
      <c r="A424" s="12">
        <v>44619</v>
      </c>
      <c r="B424" s="8">
        <v>522090</v>
      </c>
      <c r="C424" s="8"/>
    </row>
    <row r="425" spans="1:3" x14ac:dyDescent="0.35">
      <c r="A425" s="12">
        <v>44620</v>
      </c>
      <c r="B425" s="8">
        <v>554101</v>
      </c>
      <c r="C425" s="8"/>
    </row>
    <row r="426" spans="1:3" x14ac:dyDescent="0.35">
      <c r="A426" s="12">
        <v>44621</v>
      </c>
      <c r="B426" s="8">
        <v>329499</v>
      </c>
      <c r="C426" s="8"/>
    </row>
    <row r="427" spans="1:3" x14ac:dyDescent="0.35">
      <c r="A427" s="12">
        <v>44622</v>
      </c>
      <c r="B427" s="8">
        <v>519322</v>
      </c>
      <c r="C427" s="8"/>
    </row>
    <row r="428" spans="1:3" x14ac:dyDescent="0.35">
      <c r="A428" s="12">
        <v>44623</v>
      </c>
      <c r="B428" s="8">
        <v>269280</v>
      </c>
      <c r="C428" s="8"/>
    </row>
    <row r="429" spans="1:3" x14ac:dyDescent="0.35">
      <c r="A429" s="12">
        <v>44624</v>
      </c>
      <c r="B429" s="8">
        <v>633572</v>
      </c>
      <c r="C429" s="8"/>
    </row>
    <row r="430" spans="1:3" x14ac:dyDescent="0.35">
      <c r="A430" s="12">
        <v>44625</v>
      </c>
      <c r="B430" s="8">
        <v>429578</v>
      </c>
      <c r="C430" s="8"/>
    </row>
    <row r="431" spans="1:3" x14ac:dyDescent="0.35">
      <c r="A431" s="12">
        <v>44626</v>
      </c>
      <c r="B431" s="8">
        <v>451215</v>
      </c>
      <c r="C431" s="8"/>
    </row>
    <row r="432" spans="1:3" x14ac:dyDescent="0.35">
      <c r="A432" s="12">
        <v>44627</v>
      </c>
      <c r="B432" s="8">
        <v>568188</v>
      </c>
      <c r="C432" s="8"/>
    </row>
    <row r="433" spans="1:3" x14ac:dyDescent="0.35">
      <c r="A433" s="12">
        <v>44628</v>
      </c>
      <c r="B433" s="8">
        <v>758922</v>
      </c>
      <c r="C433" s="8"/>
    </row>
    <row r="434" spans="1:3" x14ac:dyDescent="0.35">
      <c r="A434" s="12">
        <v>44629</v>
      </c>
      <c r="B434" s="8">
        <v>395416</v>
      </c>
      <c r="C434" s="8"/>
    </row>
    <row r="435" spans="1:3" x14ac:dyDescent="0.35">
      <c r="A435" s="12">
        <v>44630</v>
      </c>
      <c r="B435" s="8">
        <v>677745</v>
      </c>
      <c r="C435" s="8"/>
    </row>
    <row r="436" spans="1:3" x14ac:dyDescent="0.35">
      <c r="A436" s="12">
        <v>44631</v>
      </c>
      <c r="B436" s="8">
        <v>310110</v>
      </c>
      <c r="C436" s="8"/>
    </row>
    <row r="437" spans="1:3" x14ac:dyDescent="0.35">
      <c r="A437" s="12">
        <v>44632</v>
      </c>
      <c r="B437" s="8">
        <v>301269</v>
      </c>
      <c r="C437" s="8"/>
    </row>
    <row r="438" spans="1:3" x14ac:dyDescent="0.35">
      <c r="A438" s="12">
        <v>44633</v>
      </c>
      <c r="B438" s="8">
        <v>319599</v>
      </c>
      <c r="C438" s="8"/>
    </row>
    <row r="439" spans="1:3" x14ac:dyDescent="0.35">
      <c r="A439" s="12">
        <v>44634</v>
      </c>
      <c r="B439" s="8">
        <v>309974</v>
      </c>
      <c r="C439" s="8"/>
    </row>
    <row r="440" spans="1:3" x14ac:dyDescent="0.35">
      <c r="A440" s="12">
        <v>44635</v>
      </c>
      <c r="B440" s="8">
        <v>719466</v>
      </c>
      <c r="C440" s="8"/>
    </row>
    <row r="441" spans="1:3" x14ac:dyDescent="0.35">
      <c r="A441" s="12">
        <v>44636</v>
      </c>
      <c r="B441" s="8">
        <v>332468</v>
      </c>
      <c r="C441" s="8"/>
    </row>
    <row r="442" spans="1:3" x14ac:dyDescent="0.35">
      <c r="A442" s="12">
        <v>44637</v>
      </c>
      <c r="B442" s="8">
        <v>646881</v>
      </c>
      <c r="C442" s="8"/>
    </row>
    <row r="443" spans="1:3" x14ac:dyDescent="0.35">
      <c r="A443" s="12">
        <v>44638</v>
      </c>
      <c r="B443" s="8">
        <v>509529</v>
      </c>
      <c r="C443" s="8"/>
    </row>
    <row r="444" spans="1:3" x14ac:dyDescent="0.35">
      <c r="A444" s="12">
        <v>44639</v>
      </c>
      <c r="B444" s="8">
        <v>714988</v>
      </c>
      <c r="C444" s="8"/>
    </row>
    <row r="445" spans="1:3" x14ac:dyDescent="0.35">
      <c r="A445" s="12">
        <v>44640</v>
      </c>
      <c r="B445" s="8">
        <v>324457</v>
      </c>
      <c r="C445" s="8"/>
    </row>
    <row r="446" spans="1:3" x14ac:dyDescent="0.35">
      <c r="A446" s="12">
        <v>44641</v>
      </c>
      <c r="B446" s="8">
        <v>423129</v>
      </c>
      <c r="C446" s="8"/>
    </row>
    <row r="447" spans="1:3" x14ac:dyDescent="0.35">
      <c r="A447" s="12">
        <v>44642</v>
      </c>
      <c r="B447" s="8">
        <v>560037</v>
      </c>
      <c r="C447" s="8"/>
    </row>
    <row r="448" spans="1:3" x14ac:dyDescent="0.35">
      <c r="A448" s="12">
        <v>44643</v>
      </c>
      <c r="B448" s="8">
        <v>761755</v>
      </c>
      <c r="C448" s="8"/>
    </row>
    <row r="449" spans="1:3" x14ac:dyDescent="0.35">
      <c r="A449" s="12">
        <v>44644</v>
      </c>
      <c r="B449" s="8">
        <v>451754</v>
      </c>
      <c r="C449" s="8"/>
    </row>
    <row r="450" spans="1:3" x14ac:dyDescent="0.35">
      <c r="A450" s="12">
        <v>44645</v>
      </c>
      <c r="B450" s="8">
        <v>307901</v>
      </c>
      <c r="C450" s="8"/>
    </row>
    <row r="451" spans="1:3" x14ac:dyDescent="0.35">
      <c r="A451" s="12">
        <v>44646</v>
      </c>
      <c r="B451" s="8">
        <v>378209</v>
      </c>
      <c r="C451" s="8"/>
    </row>
    <row r="452" spans="1:3" x14ac:dyDescent="0.35">
      <c r="A452" s="12">
        <v>44647</v>
      </c>
      <c r="B452" s="8">
        <v>400721</v>
      </c>
      <c r="C452" s="8"/>
    </row>
    <row r="453" spans="1:3" x14ac:dyDescent="0.35">
      <c r="A453" s="12">
        <v>44648</v>
      </c>
      <c r="B453" s="8">
        <v>357613</v>
      </c>
      <c r="C453" s="8"/>
    </row>
    <row r="454" spans="1:3" x14ac:dyDescent="0.35">
      <c r="A454" s="12">
        <v>44649</v>
      </c>
      <c r="B454" s="8">
        <v>482548</v>
      </c>
      <c r="C454" s="8"/>
    </row>
    <row r="455" spans="1:3" x14ac:dyDescent="0.35">
      <c r="A455" s="12">
        <v>44650</v>
      </c>
      <c r="B455" s="8">
        <v>742416</v>
      </c>
      <c r="C455" s="8"/>
    </row>
    <row r="456" spans="1:3" x14ac:dyDescent="0.35">
      <c r="A456" s="12">
        <v>44651</v>
      </c>
      <c r="B456" s="8">
        <v>517846</v>
      </c>
      <c r="C456" s="8"/>
    </row>
    <row r="457" spans="1:3" x14ac:dyDescent="0.35">
      <c r="A457" s="12">
        <v>44652</v>
      </c>
      <c r="B457" s="8">
        <v>690624</v>
      </c>
      <c r="C457" s="8"/>
    </row>
    <row r="458" spans="1:3" x14ac:dyDescent="0.35">
      <c r="A458" s="12">
        <v>44653</v>
      </c>
      <c r="B458" s="8">
        <v>281094</v>
      </c>
      <c r="C458" s="8"/>
    </row>
    <row r="459" spans="1:3" x14ac:dyDescent="0.35">
      <c r="A459" s="12">
        <v>44654</v>
      </c>
      <c r="B459" s="8">
        <v>825001</v>
      </c>
      <c r="C459" s="8"/>
    </row>
    <row r="460" spans="1:3" x14ac:dyDescent="0.35">
      <c r="A460" s="12">
        <v>44655</v>
      </c>
      <c r="B460" s="8">
        <v>330770</v>
      </c>
      <c r="C460" s="8"/>
    </row>
    <row r="461" spans="1:3" x14ac:dyDescent="0.35">
      <c r="A461" s="12">
        <v>44656</v>
      </c>
      <c r="B461" s="8">
        <v>460597</v>
      </c>
      <c r="C461" s="8"/>
    </row>
    <row r="462" spans="1:3" x14ac:dyDescent="0.35">
      <c r="A462" s="12">
        <v>44657</v>
      </c>
      <c r="B462" s="8">
        <v>644673</v>
      </c>
      <c r="C462" s="8"/>
    </row>
    <row r="463" spans="1:3" x14ac:dyDescent="0.35">
      <c r="A463" s="12">
        <v>44658</v>
      </c>
      <c r="B463" s="8">
        <v>562058</v>
      </c>
      <c r="C463" s="8"/>
    </row>
    <row r="464" spans="1:3" x14ac:dyDescent="0.35">
      <c r="A464" s="12">
        <v>44659</v>
      </c>
      <c r="B464" s="8">
        <v>517142</v>
      </c>
      <c r="C464" s="8"/>
    </row>
    <row r="465" spans="1:3" x14ac:dyDescent="0.35">
      <c r="A465" s="12">
        <v>44660</v>
      </c>
      <c r="B465" s="8">
        <v>503263</v>
      </c>
      <c r="C465" s="8"/>
    </row>
    <row r="466" spans="1:3" x14ac:dyDescent="0.35">
      <c r="A466" s="12">
        <v>44661</v>
      </c>
      <c r="B466" s="8">
        <v>503162</v>
      </c>
      <c r="C466" s="8"/>
    </row>
    <row r="467" spans="1:3" x14ac:dyDescent="0.35">
      <c r="A467" s="12">
        <v>44662</v>
      </c>
      <c r="B467" s="8">
        <v>318630</v>
      </c>
      <c r="C467" s="8"/>
    </row>
    <row r="468" spans="1:3" x14ac:dyDescent="0.35">
      <c r="A468" s="12">
        <v>44663</v>
      </c>
      <c r="B468" s="8">
        <v>705770</v>
      </c>
      <c r="C468" s="8"/>
    </row>
    <row r="469" spans="1:3" x14ac:dyDescent="0.35">
      <c r="A469" s="12">
        <v>44664</v>
      </c>
      <c r="B469" s="8">
        <v>380846</v>
      </c>
      <c r="C469" s="8"/>
    </row>
    <row r="470" spans="1:3" x14ac:dyDescent="0.35">
      <c r="A470" s="12">
        <v>44665</v>
      </c>
      <c r="B470" s="8">
        <v>623768</v>
      </c>
      <c r="C470" s="8"/>
    </row>
    <row r="471" spans="1:3" x14ac:dyDescent="0.35">
      <c r="A471" s="12">
        <v>44666</v>
      </c>
      <c r="B471" s="8">
        <v>399971</v>
      </c>
      <c r="C471" s="8"/>
    </row>
    <row r="472" spans="1:3" x14ac:dyDescent="0.35">
      <c r="A472" s="12">
        <v>44667</v>
      </c>
      <c r="B472" s="8">
        <v>615067</v>
      </c>
      <c r="C472" s="8"/>
    </row>
    <row r="473" spans="1:3" x14ac:dyDescent="0.35">
      <c r="A473" s="12">
        <v>44668</v>
      </c>
      <c r="B473" s="8">
        <v>543160</v>
      </c>
      <c r="C473" s="8"/>
    </row>
    <row r="474" spans="1:3" x14ac:dyDescent="0.35">
      <c r="A474" s="12">
        <v>44669</v>
      </c>
      <c r="B474" s="8">
        <v>595835</v>
      </c>
      <c r="C474" s="8"/>
    </row>
    <row r="475" spans="1:3" x14ac:dyDescent="0.35">
      <c r="A475" s="12">
        <v>44670</v>
      </c>
      <c r="B475" s="8">
        <v>467613</v>
      </c>
      <c r="C475" s="8"/>
    </row>
    <row r="476" spans="1:3" x14ac:dyDescent="0.35">
      <c r="A476" s="12">
        <v>44671</v>
      </c>
      <c r="B476" s="8">
        <v>388447</v>
      </c>
      <c r="C476" s="8"/>
    </row>
    <row r="477" spans="1:3" x14ac:dyDescent="0.35">
      <c r="A477" s="12">
        <v>44672</v>
      </c>
      <c r="B477" s="8">
        <v>747302</v>
      </c>
      <c r="C477" s="8"/>
    </row>
    <row r="478" spans="1:3" x14ac:dyDescent="0.35">
      <c r="A478" s="12">
        <v>44673</v>
      </c>
      <c r="B478" s="8">
        <v>369282</v>
      </c>
      <c r="C478" s="8"/>
    </row>
    <row r="479" spans="1:3" x14ac:dyDescent="0.35">
      <c r="A479" s="12">
        <v>44674</v>
      </c>
      <c r="B479" s="8">
        <v>449920</v>
      </c>
      <c r="C479" s="8"/>
    </row>
    <row r="480" spans="1:3" x14ac:dyDescent="0.35">
      <c r="A480" s="12">
        <v>44675</v>
      </c>
      <c r="B480" s="8">
        <v>777460</v>
      </c>
      <c r="C480" s="8"/>
    </row>
    <row r="481" spans="1:3" x14ac:dyDescent="0.35">
      <c r="A481" s="12">
        <v>44676</v>
      </c>
      <c r="B481" s="8">
        <v>557346</v>
      </c>
      <c r="C481" s="8"/>
    </row>
    <row r="482" spans="1:3" x14ac:dyDescent="0.35">
      <c r="A482" s="12">
        <v>44677</v>
      </c>
      <c r="B482" s="8">
        <v>566771</v>
      </c>
      <c r="C482" s="8"/>
    </row>
    <row r="483" spans="1:3" x14ac:dyDescent="0.35">
      <c r="A483" s="12">
        <v>44678</v>
      </c>
      <c r="B483" s="8">
        <v>364513</v>
      </c>
      <c r="C483" s="8"/>
    </row>
    <row r="484" spans="1:3" x14ac:dyDescent="0.35">
      <c r="A484" s="12">
        <v>44679</v>
      </c>
      <c r="B484" s="8">
        <v>668014</v>
      </c>
      <c r="C484" s="8"/>
    </row>
    <row r="485" spans="1:3" x14ac:dyDescent="0.35">
      <c r="A485" s="12">
        <v>44680</v>
      </c>
      <c r="B485" s="8">
        <v>761419</v>
      </c>
      <c r="C485" s="8"/>
    </row>
    <row r="486" spans="1:3" x14ac:dyDescent="0.35">
      <c r="A486" s="12">
        <v>44681</v>
      </c>
      <c r="B486" s="8">
        <v>695939</v>
      </c>
      <c r="C486" s="8"/>
    </row>
    <row r="487" spans="1:3" x14ac:dyDescent="0.35">
      <c r="A487" s="12">
        <v>44682</v>
      </c>
      <c r="B487" s="3">
        <f>_xlfn.FORECAST.ETS(A487,$B$2:$B$486,$A$2:$A$486)</f>
        <v>578671.50765376643</v>
      </c>
      <c r="C487" s="8"/>
    </row>
    <row r="488" spans="1:3" x14ac:dyDescent="0.35">
      <c r="A488" s="12">
        <v>44683</v>
      </c>
      <c r="B488" s="3">
        <f t="shared" ref="B488:B517" si="0">_xlfn.FORECAST.ETS(A488,$B$2:$B$486,$A$2:$A$486)</f>
        <v>579610.01525142952</v>
      </c>
      <c r="C488" s="8"/>
    </row>
    <row r="489" spans="1:3" x14ac:dyDescent="0.35">
      <c r="A489" s="12">
        <v>44684</v>
      </c>
      <c r="B489" s="3">
        <f t="shared" si="0"/>
        <v>580548.52284908923</v>
      </c>
      <c r="C489" s="8"/>
    </row>
    <row r="490" spans="1:3" x14ac:dyDescent="0.35">
      <c r="A490" s="12">
        <v>44685</v>
      </c>
      <c r="B490" s="3">
        <f t="shared" si="0"/>
        <v>581487.03044675232</v>
      </c>
      <c r="C490" s="8"/>
    </row>
    <row r="491" spans="1:3" x14ac:dyDescent="0.35">
      <c r="A491" s="12">
        <v>44686</v>
      </c>
      <c r="B491" s="3">
        <f t="shared" si="0"/>
        <v>582425.53804441204</v>
      </c>
      <c r="C491" s="8"/>
    </row>
    <row r="492" spans="1:3" x14ac:dyDescent="0.35">
      <c r="A492" s="12">
        <v>44687</v>
      </c>
      <c r="B492" s="3">
        <f t="shared" si="0"/>
        <v>583364.04564207513</v>
      </c>
      <c r="C492" s="8"/>
    </row>
    <row r="493" spans="1:3" x14ac:dyDescent="0.35">
      <c r="A493" s="12">
        <v>44688</v>
      </c>
      <c r="B493" s="3">
        <f t="shared" si="0"/>
        <v>584302.55323973484</v>
      </c>
      <c r="C493" s="8"/>
    </row>
    <row r="494" spans="1:3" x14ac:dyDescent="0.35">
      <c r="A494" s="12">
        <v>44689</v>
      </c>
      <c r="B494" s="3">
        <f t="shared" si="0"/>
        <v>585241.06083739793</v>
      </c>
      <c r="C494" s="8"/>
    </row>
    <row r="495" spans="1:3" x14ac:dyDescent="0.35">
      <c r="A495" s="12">
        <v>44690</v>
      </c>
      <c r="B495" s="3">
        <f t="shared" si="0"/>
        <v>586179.56843505765</v>
      </c>
      <c r="C495" s="8"/>
    </row>
    <row r="496" spans="1:3" x14ac:dyDescent="0.35">
      <c r="A496" s="12">
        <v>44691</v>
      </c>
      <c r="B496" s="3">
        <f t="shared" si="0"/>
        <v>587118.07603272074</v>
      </c>
      <c r="C496" s="8"/>
    </row>
    <row r="497" spans="1:3" x14ac:dyDescent="0.35">
      <c r="A497" s="12">
        <v>44692</v>
      </c>
      <c r="B497" s="3">
        <f t="shared" si="0"/>
        <v>588056.58363038045</v>
      </c>
      <c r="C497" s="8"/>
    </row>
    <row r="498" spans="1:3" x14ac:dyDescent="0.35">
      <c r="A498" s="12">
        <v>44693</v>
      </c>
      <c r="B498" s="3">
        <f t="shared" si="0"/>
        <v>588995.09122804354</v>
      </c>
      <c r="C498" s="8"/>
    </row>
    <row r="499" spans="1:3" x14ac:dyDescent="0.35">
      <c r="A499" s="12">
        <v>44694</v>
      </c>
      <c r="B499" s="3">
        <f t="shared" si="0"/>
        <v>589933.59882570326</v>
      </c>
      <c r="C499" s="8"/>
    </row>
    <row r="500" spans="1:3" x14ac:dyDescent="0.35">
      <c r="A500" s="12">
        <v>44695</v>
      </c>
      <c r="B500" s="3">
        <f t="shared" si="0"/>
        <v>590872.10642336623</v>
      </c>
      <c r="C500" s="8"/>
    </row>
    <row r="501" spans="1:3" x14ac:dyDescent="0.35">
      <c r="A501" s="12">
        <v>44696</v>
      </c>
      <c r="B501" s="3">
        <f t="shared" si="0"/>
        <v>591810.61402102606</v>
      </c>
    </row>
    <row r="502" spans="1:3" x14ac:dyDescent="0.35">
      <c r="A502" s="12">
        <v>44697</v>
      </c>
      <c r="B502" s="3">
        <f t="shared" si="0"/>
        <v>592749.12161868904</v>
      </c>
    </row>
    <row r="503" spans="1:3" x14ac:dyDescent="0.35">
      <c r="A503" s="12">
        <v>44698</v>
      </c>
      <c r="B503" s="3">
        <f t="shared" si="0"/>
        <v>593687.62921634887</v>
      </c>
    </row>
    <row r="504" spans="1:3" x14ac:dyDescent="0.35">
      <c r="A504" s="12">
        <v>44699</v>
      </c>
      <c r="B504" s="3">
        <f t="shared" si="0"/>
        <v>594626.13681401184</v>
      </c>
    </row>
    <row r="505" spans="1:3" x14ac:dyDescent="0.35">
      <c r="A505" s="12">
        <v>44700</v>
      </c>
      <c r="B505" s="3">
        <f t="shared" si="0"/>
        <v>595564.64441167167</v>
      </c>
    </row>
    <row r="506" spans="1:3" x14ac:dyDescent="0.35">
      <c r="A506" s="12">
        <v>44701</v>
      </c>
      <c r="B506" s="3">
        <f t="shared" si="0"/>
        <v>596503.15200933465</v>
      </c>
    </row>
    <row r="507" spans="1:3" x14ac:dyDescent="0.35">
      <c r="A507" s="12">
        <v>44702</v>
      </c>
      <c r="B507" s="3">
        <f t="shared" si="0"/>
        <v>597441.65960699448</v>
      </c>
    </row>
    <row r="508" spans="1:3" x14ac:dyDescent="0.35">
      <c r="A508" s="12">
        <v>44703</v>
      </c>
      <c r="B508" s="3">
        <f t="shared" si="0"/>
        <v>598380.16720465745</v>
      </c>
    </row>
    <row r="509" spans="1:3" x14ac:dyDescent="0.35">
      <c r="A509" s="12">
        <v>44704</v>
      </c>
      <c r="B509" s="3">
        <f t="shared" si="0"/>
        <v>599318.67480231728</v>
      </c>
    </row>
    <row r="510" spans="1:3" x14ac:dyDescent="0.35">
      <c r="A510" s="12">
        <v>44705</v>
      </c>
      <c r="B510" s="3">
        <f t="shared" si="0"/>
        <v>600257.18239998026</v>
      </c>
    </row>
    <row r="511" spans="1:3" x14ac:dyDescent="0.35">
      <c r="A511" s="12">
        <v>44706</v>
      </c>
      <c r="B511" s="3">
        <f t="shared" si="0"/>
        <v>601195.68999764009</v>
      </c>
    </row>
    <row r="512" spans="1:3" x14ac:dyDescent="0.35">
      <c r="A512" s="12">
        <v>44707</v>
      </c>
      <c r="B512" s="3">
        <f t="shared" si="0"/>
        <v>602134.19759530306</v>
      </c>
    </row>
    <row r="513" spans="1:2" x14ac:dyDescent="0.35">
      <c r="A513" s="12">
        <v>44708</v>
      </c>
      <c r="B513" s="3">
        <f t="shared" si="0"/>
        <v>603072.70519296278</v>
      </c>
    </row>
    <row r="514" spans="1:2" x14ac:dyDescent="0.35">
      <c r="A514" s="12">
        <v>44709</v>
      </c>
      <c r="B514" s="3">
        <f t="shared" si="0"/>
        <v>604011.21279062587</v>
      </c>
    </row>
    <row r="515" spans="1:2" x14ac:dyDescent="0.35">
      <c r="A515" s="12">
        <v>44710</v>
      </c>
      <c r="B515" s="3">
        <f t="shared" si="0"/>
        <v>604949.72038828558</v>
      </c>
    </row>
    <row r="516" spans="1:2" x14ac:dyDescent="0.35">
      <c r="A516" s="12">
        <v>44711</v>
      </c>
      <c r="B516" s="3">
        <f t="shared" si="0"/>
        <v>605888.22798594867</v>
      </c>
    </row>
    <row r="517" spans="1:2" x14ac:dyDescent="0.35">
      <c r="A517" s="12">
        <v>44712</v>
      </c>
      <c r="B517" s="3">
        <f t="shared" si="0"/>
        <v>606826.73558360839</v>
      </c>
    </row>
  </sheetData>
  <sortState xmlns:xlrd2="http://schemas.microsoft.com/office/spreadsheetml/2017/richdata2" ref="A2:B500">
    <sortCondition ref="A3:A500"/>
  </sortState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DEE7-81CF-44D9-A219-80D5752C2865}">
  <dimension ref="A1:E608"/>
  <sheetViews>
    <sheetView workbookViewId="0"/>
  </sheetViews>
  <sheetFormatPr defaultRowHeight="14.5" x14ac:dyDescent="0.35"/>
  <cols>
    <col min="1" max="1" width="10.1796875" bestFit="1" customWidth="1"/>
    <col min="2" max="2" width="16.453125" customWidth="1"/>
    <col min="3" max="3" width="25.26953125" customWidth="1"/>
    <col min="4" max="4" width="40" customWidth="1"/>
    <col min="5" max="5" width="40.1796875" customWidth="1"/>
  </cols>
  <sheetData>
    <row r="1" spans="1:5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s="12">
        <v>44197</v>
      </c>
      <c r="B2" s="9">
        <v>452662</v>
      </c>
    </row>
    <row r="3" spans="1:5" x14ac:dyDescent="0.35">
      <c r="A3" s="12">
        <v>44198</v>
      </c>
      <c r="B3" s="9">
        <v>146183</v>
      </c>
    </row>
    <row r="4" spans="1:5" x14ac:dyDescent="0.35">
      <c r="A4" s="12">
        <v>44199</v>
      </c>
      <c r="B4" s="9">
        <v>356901</v>
      </c>
    </row>
    <row r="5" spans="1:5" x14ac:dyDescent="0.35">
      <c r="A5" s="12">
        <v>44200</v>
      </c>
      <c r="B5" s="9">
        <v>82679</v>
      </c>
    </row>
    <row r="6" spans="1:5" x14ac:dyDescent="0.35">
      <c r="A6" s="12">
        <v>44201</v>
      </c>
      <c r="B6" s="9">
        <v>30531</v>
      </c>
    </row>
    <row r="7" spans="1:5" x14ac:dyDescent="0.35">
      <c r="A7" s="12">
        <v>44202</v>
      </c>
      <c r="B7" s="9">
        <v>430238</v>
      </c>
    </row>
    <row r="8" spans="1:5" x14ac:dyDescent="0.35">
      <c r="A8" s="12">
        <v>44203</v>
      </c>
      <c r="B8" s="9">
        <v>50350</v>
      </c>
    </row>
    <row r="9" spans="1:5" x14ac:dyDescent="0.35">
      <c r="A9" s="12">
        <v>44204</v>
      </c>
      <c r="B9" s="9">
        <v>143969</v>
      </c>
    </row>
    <row r="10" spans="1:5" x14ac:dyDescent="0.35">
      <c r="A10" s="12">
        <v>44205</v>
      </c>
      <c r="B10" s="9">
        <v>270853</v>
      </c>
    </row>
    <row r="11" spans="1:5" x14ac:dyDescent="0.35">
      <c r="A11" s="12">
        <v>44206</v>
      </c>
      <c r="B11" s="9">
        <v>375896</v>
      </c>
    </row>
    <row r="12" spans="1:5" x14ac:dyDescent="0.35">
      <c r="A12" s="12">
        <v>44207</v>
      </c>
      <c r="B12" s="9">
        <v>320784</v>
      </c>
    </row>
    <row r="13" spans="1:5" x14ac:dyDescent="0.35">
      <c r="A13" s="12">
        <v>44208</v>
      </c>
      <c r="B13" s="9">
        <v>230822</v>
      </c>
    </row>
    <row r="14" spans="1:5" x14ac:dyDescent="0.35">
      <c r="A14" s="12">
        <v>44209</v>
      </c>
      <c r="B14" s="9">
        <v>304526</v>
      </c>
    </row>
    <row r="15" spans="1:5" x14ac:dyDescent="0.35">
      <c r="A15" s="12">
        <v>44210</v>
      </c>
      <c r="B15" s="9">
        <v>14827</v>
      </c>
    </row>
    <row r="16" spans="1:5" x14ac:dyDescent="0.35">
      <c r="A16" s="12">
        <v>44211</v>
      </c>
      <c r="B16" s="9">
        <v>478579</v>
      </c>
    </row>
    <row r="17" spans="1:2" x14ac:dyDescent="0.35">
      <c r="A17" s="12">
        <v>44212</v>
      </c>
      <c r="B17" s="9">
        <v>464542</v>
      </c>
    </row>
    <row r="18" spans="1:2" x14ac:dyDescent="0.35">
      <c r="A18" s="12">
        <v>44213</v>
      </c>
      <c r="B18" s="9">
        <v>472728</v>
      </c>
    </row>
    <row r="19" spans="1:2" x14ac:dyDescent="0.35">
      <c r="A19" s="12">
        <v>44214</v>
      </c>
      <c r="B19" s="9">
        <v>336818</v>
      </c>
    </row>
    <row r="20" spans="1:2" x14ac:dyDescent="0.35">
      <c r="A20" s="12">
        <v>44215</v>
      </c>
      <c r="B20" s="9">
        <v>214185</v>
      </c>
    </row>
    <row r="21" spans="1:2" x14ac:dyDescent="0.35">
      <c r="A21" s="12">
        <v>44216</v>
      </c>
      <c r="B21" s="9">
        <v>256362</v>
      </c>
    </row>
    <row r="22" spans="1:2" x14ac:dyDescent="0.35">
      <c r="A22" s="12">
        <v>44217</v>
      </c>
      <c r="B22" s="9">
        <v>503378</v>
      </c>
    </row>
    <row r="23" spans="1:2" x14ac:dyDescent="0.35">
      <c r="A23" s="12">
        <v>44218</v>
      </c>
      <c r="B23" s="9">
        <v>44721</v>
      </c>
    </row>
    <row r="24" spans="1:2" x14ac:dyDescent="0.35">
      <c r="A24" s="12">
        <v>44219</v>
      </c>
      <c r="B24" s="9">
        <v>507381</v>
      </c>
    </row>
    <row r="25" spans="1:2" x14ac:dyDescent="0.35">
      <c r="A25" s="12">
        <v>44220</v>
      </c>
      <c r="B25" s="9">
        <v>73997</v>
      </c>
    </row>
    <row r="26" spans="1:2" x14ac:dyDescent="0.35">
      <c r="A26" s="12">
        <v>44221</v>
      </c>
      <c r="B26" s="9">
        <v>288151</v>
      </c>
    </row>
    <row r="27" spans="1:2" x14ac:dyDescent="0.35">
      <c r="A27" s="12">
        <v>44222</v>
      </c>
      <c r="B27" s="9">
        <v>248436</v>
      </c>
    </row>
    <row r="28" spans="1:2" x14ac:dyDescent="0.35">
      <c r="A28" s="12">
        <v>44223</v>
      </c>
      <c r="B28" s="9">
        <v>175098</v>
      </c>
    </row>
    <row r="29" spans="1:2" x14ac:dyDescent="0.35">
      <c r="A29" s="12">
        <v>44224</v>
      </c>
      <c r="B29" s="9">
        <v>109217</v>
      </c>
    </row>
    <row r="30" spans="1:2" x14ac:dyDescent="0.35">
      <c r="A30" s="12">
        <v>44225</v>
      </c>
      <c r="B30" s="9">
        <v>45708</v>
      </c>
    </row>
    <row r="31" spans="1:2" x14ac:dyDescent="0.35">
      <c r="A31" s="12">
        <v>44226</v>
      </c>
      <c r="B31" s="9">
        <v>20845</v>
      </c>
    </row>
    <row r="32" spans="1:2" x14ac:dyDescent="0.35">
      <c r="A32" s="12">
        <v>44227</v>
      </c>
      <c r="B32" s="9">
        <v>50115</v>
      </c>
    </row>
    <row r="33" spans="1:2" x14ac:dyDescent="0.35">
      <c r="A33" s="12">
        <v>44228</v>
      </c>
      <c r="B33" s="9">
        <v>406778</v>
      </c>
    </row>
    <row r="34" spans="1:2" x14ac:dyDescent="0.35">
      <c r="A34" s="12">
        <v>44229</v>
      </c>
      <c r="B34" s="9">
        <v>204208</v>
      </c>
    </row>
    <row r="35" spans="1:2" x14ac:dyDescent="0.35">
      <c r="A35" s="12">
        <v>44230</v>
      </c>
      <c r="B35" s="9">
        <v>143660</v>
      </c>
    </row>
    <row r="36" spans="1:2" x14ac:dyDescent="0.35">
      <c r="A36" s="12">
        <v>44231</v>
      </c>
      <c r="B36" s="9">
        <v>154109</v>
      </c>
    </row>
    <row r="37" spans="1:2" x14ac:dyDescent="0.35">
      <c r="A37" s="12">
        <v>44232</v>
      </c>
      <c r="B37" s="9">
        <v>420795</v>
      </c>
    </row>
    <row r="38" spans="1:2" x14ac:dyDescent="0.35">
      <c r="A38" s="12">
        <v>44233</v>
      </c>
      <c r="B38" s="9">
        <v>201968</v>
      </c>
    </row>
    <row r="39" spans="1:2" x14ac:dyDescent="0.35">
      <c r="A39" s="12">
        <v>44234</v>
      </c>
      <c r="B39" s="9">
        <v>396322</v>
      </c>
    </row>
    <row r="40" spans="1:2" x14ac:dyDescent="0.35">
      <c r="A40" s="12">
        <v>44235</v>
      </c>
      <c r="B40" s="9">
        <v>205267</v>
      </c>
    </row>
    <row r="41" spans="1:2" x14ac:dyDescent="0.35">
      <c r="A41" s="12">
        <v>44236</v>
      </c>
      <c r="B41" s="9">
        <v>315914</v>
      </c>
    </row>
    <row r="42" spans="1:2" x14ac:dyDescent="0.35">
      <c r="A42" s="12">
        <v>44237</v>
      </c>
      <c r="B42" s="9">
        <v>331093</v>
      </c>
    </row>
    <row r="43" spans="1:2" x14ac:dyDescent="0.35">
      <c r="A43" s="12">
        <v>44238</v>
      </c>
      <c r="B43" s="9">
        <v>400445</v>
      </c>
    </row>
    <row r="44" spans="1:2" x14ac:dyDescent="0.35">
      <c r="A44" s="12">
        <v>44239</v>
      </c>
      <c r="B44" s="9">
        <v>405823</v>
      </c>
    </row>
    <row r="45" spans="1:2" x14ac:dyDescent="0.35">
      <c r="A45" s="12">
        <v>44240</v>
      </c>
      <c r="B45" s="9">
        <v>292417</v>
      </c>
    </row>
    <row r="46" spans="1:2" x14ac:dyDescent="0.35">
      <c r="A46" s="12">
        <v>44241</v>
      </c>
      <c r="B46" s="9">
        <v>316209</v>
      </c>
    </row>
    <row r="47" spans="1:2" x14ac:dyDescent="0.35">
      <c r="A47" s="12">
        <v>44242</v>
      </c>
      <c r="B47" s="9">
        <v>111215</v>
      </c>
    </row>
    <row r="48" spans="1:2" x14ac:dyDescent="0.35">
      <c r="A48" s="12">
        <v>44243</v>
      </c>
      <c r="B48" s="9">
        <v>320661</v>
      </c>
    </row>
    <row r="49" spans="1:2" x14ac:dyDescent="0.35">
      <c r="A49" s="12">
        <v>44244</v>
      </c>
      <c r="B49" s="9">
        <v>94467</v>
      </c>
    </row>
    <row r="50" spans="1:2" x14ac:dyDescent="0.35">
      <c r="A50" s="12">
        <v>44245</v>
      </c>
      <c r="B50" s="9">
        <v>137913</v>
      </c>
    </row>
    <row r="51" spans="1:2" x14ac:dyDescent="0.35">
      <c r="A51" s="12">
        <v>44246</v>
      </c>
      <c r="B51" s="9">
        <v>141391</v>
      </c>
    </row>
    <row r="52" spans="1:2" x14ac:dyDescent="0.35">
      <c r="A52" s="12">
        <v>44247</v>
      </c>
      <c r="B52" s="9">
        <v>183644</v>
      </c>
    </row>
    <row r="53" spans="1:2" x14ac:dyDescent="0.35">
      <c r="A53" s="12">
        <v>44248</v>
      </c>
      <c r="B53" s="9">
        <v>113605</v>
      </c>
    </row>
    <row r="54" spans="1:2" x14ac:dyDescent="0.35">
      <c r="A54" s="12">
        <v>44249</v>
      </c>
      <c r="B54" s="9">
        <v>250503</v>
      </c>
    </row>
    <row r="55" spans="1:2" x14ac:dyDescent="0.35">
      <c r="A55" s="12">
        <v>44250</v>
      </c>
      <c r="B55" s="9">
        <v>156428</v>
      </c>
    </row>
    <row r="56" spans="1:2" x14ac:dyDescent="0.35">
      <c r="A56" s="12">
        <v>44251</v>
      </c>
      <c r="B56" s="9">
        <v>295762</v>
      </c>
    </row>
    <row r="57" spans="1:2" x14ac:dyDescent="0.35">
      <c r="A57" s="12">
        <v>44252</v>
      </c>
      <c r="B57" s="9">
        <v>346171</v>
      </c>
    </row>
    <row r="58" spans="1:2" x14ac:dyDescent="0.35">
      <c r="A58" s="12">
        <v>44253</v>
      </c>
      <c r="B58" s="9">
        <v>484134</v>
      </c>
    </row>
    <row r="59" spans="1:2" x14ac:dyDescent="0.35">
      <c r="A59" s="12">
        <v>44254</v>
      </c>
      <c r="B59" s="9">
        <v>477036</v>
      </c>
    </row>
    <row r="60" spans="1:2" x14ac:dyDescent="0.35">
      <c r="A60" s="12">
        <v>44255</v>
      </c>
      <c r="B60" s="9">
        <v>432378</v>
      </c>
    </row>
    <row r="61" spans="1:2" x14ac:dyDescent="0.35">
      <c r="A61" s="12">
        <v>44256</v>
      </c>
      <c r="B61" s="9">
        <v>224476</v>
      </c>
    </row>
    <row r="62" spans="1:2" x14ac:dyDescent="0.35">
      <c r="A62" s="12">
        <v>44257</v>
      </c>
      <c r="B62" s="9">
        <v>266969</v>
      </c>
    </row>
    <row r="63" spans="1:2" x14ac:dyDescent="0.35">
      <c r="A63" s="12">
        <v>44258</v>
      </c>
      <c r="B63" s="9">
        <v>500515</v>
      </c>
    </row>
    <row r="64" spans="1:2" x14ac:dyDescent="0.35">
      <c r="A64" s="12">
        <v>44259</v>
      </c>
      <c r="B64" s="9">
        <v>501970</v>
      </c>
    </row>
    <row r="65" spans="1:2" x14ac:dyDescent="0.35">
      <c r="A65" s="12">
        <v>44260</v>
      </c>
      <c r="B65" s="9">
        <v>158839</v>
      </c>
    </row>
    <row r="66" spans="1:2" x14ac:dyDescent="0.35">
      <c r="A66" s="12">
        <v>44261</v>
      </c>
      <c r="B66" s="9">
        <v>397992</v>
      </c>
    </row>
    <row r="67" spans="1:2" x14ac:dyDescent="0.35">
      <c r="A67" s="12">
        <v>44262</v>
      </c>
      <c r="B67" s="9">
        <v>130315</v>
      </c>
    </row>
    <row r="68" spans="1:2" x14ac:dyDescent="0.35">
      <c r="A68" s="12">
        <v>44263</v>
      </c>
      <c r="B68" s="9">
        <v>270925</v>
      </c>
    </row>
    <row r="69" spans="1:2" x14ac:dyDescent="0.35">
      <c r="A69" s="12">
        <v>44264</v>
      </c>
      <c r="B69" s="9">
        <v>104633</v>
      </c>
    </row>
    <row r="70" spans="1:2" x14ac:dyDescent="0.35">
      <c r="A70" s="12">
        <v>44265</v>
      </c>
      <c r="B70" s="9">
        <v>510405</v>
      </c>
    </row>
    <row r="71" spans="1:2" x14ac:dyDescent="0.35">
      <c r="A71" s="12">
        <v>44266</v>
      </c>
      <c r="B71" s="9">
        <v>66087</v>
      </c>
    </row>
    <row r="72" spans="1:2" x14ac:dyDescent="0.35">
      <c r="A72" s="12">
        <v>44267</v>
      </c>
      <c r="B72" s="9">
        <v>311433</v>
      </c>
    </row>
    <row r="73" spans="1:2" x14ac:dyDescent="0.35">
      <c r="A73" s="12">
        <v>44268</v>
      </c>
      <c r="B73" s="9">
        <v>396623</v>
      </c>
    </row>
    <row r="74" spans="1:2" x14ac:dyDescent="0.35">
      <c r="A74" s="12">
        <v>44269</v>
      </c>
      <c r="B74" s="9">
        <v>236424</v>
      </c>
    </row>
    <row r="75" spans="1:2" x14ac:dyDescent="0.35">
      <c r="A75" s="12">
        <v>44270</v>
      </c>
      <c r="B75" s="9">
        <v>115480</v>
      </c>
    </row>
    <row r="76" spans="1:2" x14ac:dyDescent="0.35">
      <c r="A76" s="12">
        <v>44271</v>
      </c>
      <c r="B76" s="9">
        <v>51031</v>
      </c>
    </row>
    <row r="77" spans="1:2" x14ac:dyDescent="0.35">
      <c r="A77" s="12">
        <v>44272</v>
      </c>
      <c r="B77" s="9">
        <v>361060</v>
      </c>
    </row>
    <row r="78" spans="1:2" x14ac:dyDescent="0.35">
      <c r="A78" s="12">
        <v>44273</v>
      </c>
      <c r="B78" s="9">
        <v>68891</v>
      </c>
    </row>
    <row r="79" spans="1:2" x14ac:dyDescent="0.35">
      <c r="A79" s="12">
        <v>44274</v>
      </c>
      <c r="B79" s="9">
        <v>260578</v>
      </c>
    </row>
    <row r="80" spans="1:2" x14ac:dyDescent="0.35">
      <c r="A80" s="12">
        <v>44275</v>
      </c>
      <c r="B80" s="9">
        <v>175104</v>
      </c>
    </row>
    <row r="81" spans="1:2" x14ac:dyDescent="0.35">
      <c r="A81" s="12">
        <v>44276</v>
      </c>
      <c r="B81" s="9">
        <v>277160</v>
      </c>
    </row>
    <row r="82" spans="1:2" x14ac:dyDescent="0.35">
      <c r="A82" s="12">
        <v>44277</v>
      </c>
      <c r="B82" s="9">
        <v>540886</v>
      </c>
    </row>
    <row r="83" spans="1:2" x14ac:dyDescent="0.35">
      <c r="A83" s="12">
        <v>44278</v>
      </c>
      <c r="B83" s="9">
        <v>459008</v>
      </c>
    </row>
    <row r="84" spans="1:2" x14ac:dyDescent="0.35">
      <c r="A84" s="12">
        <v>44279</v>
      </c>
      <c r="B84" s="9">
        <v>73115</v>
      </c>
    </row>
    <row r="85" spans="1:2" x14ac:dyDescent="0.35">
      <c r="A85" s="12">
        <v>44280</v>
      </c>
      <c r="B85" s="9">
        <v>76168</v>
      </c>
    </row>
    <row r="86" spans="1:2" x14ac:dyDescent="0.35">
      <c r="A86" s="12">
        <v>44281</v>
      </c>
      <c r="B86" s="9">
        <v>5552</v>
      </c>
    </row>
    <row r="87" spans="1:2" x14ac:dyDescent="0.35">
      <c r="A87" s="12">
        <v>44282</v>
      </c>
      <c r="B87" s="9">
        <v>155087</v>
      </c>
    </row>
    <row r="88" spans="1:2" x14ac:dyDescent="0.35">
      <c r="A88" s="12">
        <v>44283</v>
      </c>
      <c r="B88" s="9">
        <v>208892</v>
      </c>
    </row>
    <row r="89" spans="1:2" x14ac:dyDescent="0.35">
      <c r="A89" s="12">
        <v>44284</v>
      </c>
      <c r="B89" s="9">
        <v>128949</v>
      </c>
    </row>
    <row r="90" spans="1:2" x14ac:dyDescent="0.35">
      <c r="A90" s="12">
        <v>44285</v>
      </c>
      <c r="B90" s="9">
        <v>509077</v>
      </c>
    </row>
    <row r="91" spans="1:2" x14ac:dyDescent="0.35">
      <c r="A91" s="12">
        <v>44286</v>
      </c>
      <c r="B91" s="9">
        <v>347967</v>
      </c>
    </row>
    <row r="92" spans="1:2" x14ac:dyDescent="0.35">
      <c r="A92" s="12">
        <v>44287</v>
      </c>
      <c r="B92" s="9">
        <v>424238</v>
      </c>
    </row>
    <row r="93" spans="1:2" x14ac:dyDescent="0.35">
      <c r="A93" s="12">
        <v>44288</v>
      </c>
      <c r="B93" s="9">
        <v>68443</v>
      </c>
    </row>
    <row r="94" spans="1:2" x14ac:dyDescent="0.35">
      <c r="A94" s="12">
        <v>44289</v>
      </c>
      <c r="B94" s="9">
        <v>305260</v>
      </c>
    </row>
    <row r="95" spans="1:2" x14ac:dyDescent="0.35">
      <c r="A95" s="12">
        <v>44290</v>
      </c>
      <c r="B95" s="9">
        <v>355203</v>
      </c>
    </row>
    <row r="96" spans="1:2" x14ac:dyDescent="0.35">
      <c r="A96" s="12">
        <v>44291</v>
      </c>
      <c r="B96" s="9">
        <v>419530</v>
      </c>
    </row>
    <row r="97" spans="1:2" x14ac:dyDescent="0.35">
      <c r="A97" s="12">
        <v>44292</v>
      </c>
      <c r="B97" s="9">
        <v>334792</v>
      </c>
    </row>
    <row r="98" spans="1:2" x14ac:dyDescent="0.35">
      <c r="A98" s="12">
        <v>44293</v>
      </c>
      <c r="B98" s="9">
        <v>519588</v>
      </c>
    </row>
    <row r="99" spans="1:2" x14ac:dyDescent="0.35">
      <c r="A99" s="12">
        <v>44294</v>
      </c>
      <c r="B99" s="9">
        <v>444548</v>
      </c>
    </row>
    <row r="100" spans="1:2" x14ac:dyDescent="0.35">
      <c r="A100" s="12">
        <v>44295</v>
      </c>
      <c r="B100" s="9">
        <v>326719</v>
      </c>
    </row>
    <row r="101" spans="1:2" x14ac:dyDescent="0.35">
      <c r="A101" s="12">
        <v>44296</v>
      </c>
      <c r="B101" s="9">
        <v>247883</v>
      </c>
    </row>
    <row r="102" spans="1:2" x14ac:dyDescent="0.35">
      <c r="A102" s="12">
        <v>44297</v>
      </c>
      <c r="B102" s="9">
        <v>281816</v>
      </c>
    </row>
    <row r="103" spans="1:2" x14ac:dyDescent="0.35">
      <c r="A103" s="12">
        <v>44298</v>
      </c>
      <c r="B103" s="9">
        <v>365507</v>
      </c>
    </row>
    <row r="104" spans="1:2" x14ac:dyDescent="0.35">
      <c r="A104" s="12">
        <v>44299</v>
      </c>
      <c r="B104" s="9">
        <v>106512</v>
      </c>
    </row>
    <row r="105" spans="1:2" x14ac:dyDescent="0.35">
      <c r="A105" s="12">
        <v>44300</v>
      </c>
      <c r="B105" s="9">
        <v>432794</v>
      </c>
    </row>
    <row r="106" spans="1:2" x14ac:dyDescent="0.35">
      <c r="A106" s="12">
        <v>44301</v>
      </c>
      <c r="B106" s="9">
        <v>306778</v>
      </c>
    </row>
    <row r="107" spans="1:2" x14ac:dyDescent="0.35">
      <c r="A107" s="12">
        <v>44302</v>
      </c>
      <c r="B107" s="9">
        <v>107604</v>
      </c>
    </row>
    <row r="108" spans="1:2" x14ac:dyDescent="0.35">
      <c r="A108" s="12">
        <v>44303</v>
      </c>
      <c r="B108" s="9">
        <v>294089</v>
      </c>
    </row>
    <row r="109" spans="1:2" x14ac:dyDescent="0.35">
      <c r="A109" s="12">
        <v>44304</v>
      </c>
      <c r="B109" s="9">
        <v>422503</v>
      </c>
    </row>
    <row r="110" spans="1:2" x14ac:dyDescent="0.35">
      <c r="A110" s="12">
        <v>44305</v>
      </c>
      <c r="B110" s="9">
        <v>341491</v>
      </c>
    </row>
    <row r="111" spans="1:2" x14ac:dyDescent="0.35">
      <c r="A111" s="12">
        <v>44306</v>
      </c>
      <c r="B111" s="9">
        <v>416417</v>
      </c>
    </row>
    <row r="112" spans="1:2" x14ac:dyDescent="0.35">
      <c r="A112" s="12">
        <v>44307</v>
      </c>
      <c r="B112" s="9">
        <v>468344</v>
      </c>
    </row>
    <row r="113" spans="1:2" x14ac:dyDescent="0.35">
      <c r="A113" s="12">
        <v>44308</v>
      </c>
      <c r="B113" s="9">
        <v>449356</v>
      </c>
    </row>
    <row r="114" spans="1:2" x14ac:dyDescent="0.35">
      <c r="A114" s="12">
        <v>44309</v>
      </c>
      <c r="B114" s="9">
        <v>560092</v>
      </c>
    </row>
    <row r="115" spans="1:2" x14ac:dyDescent="0.35">
      <c r="A115" s="12">
        <v>44310</v>
      </c>
      <c r="B115" s="9">
        <v>535893</v>
      </c>
    </row>
    <row r="116" spans="1:2" x14ac:dyDescent="0.35">
      <c r="A116" s="12">
        <v>44311</v>
      </c>
      <c r="B116" s="9">
        <v>312037</v>
      </c>
    </row>
    <row r="117" spans="1:2" x14ac:dyDescent="0.35">
      <c r="A117" s="12">
        <v>44312</v>
      </c>
      <c r="B117" s="9">
        <v>393031</v>
      </c>
    </row>
    <row r="118" spans="1:2" x14ac:dyDescent="0.35">
      <c r="A118" s="12">
        <v>44313</v>
      </c>
      <c r="B118" s="9">
        <v>459483</v>
      </c>
    </row>
    <row r="119" spans="1:2" x14ac:dyDescent="0.35">
      <c r="A119" s="12">
        <v>44314</v>
      </c>
      <c r="B119" s="9">
        <v>521721</v>
      </c>
    </row>
    <row r="120" spans="1:2" x14ac:dyDescent="0.35">
      <c r="A120" s="12">
        <v>44315</v>
      </c>
      <c r="B120" s="9">
        <v>339726</v>
      </c>
    </row>
    <row r="121" spans="1:2" x14ac:dyDescent="0.35">
      <c r="A121" s="12">
        <v>44316</v>
      </c>
      <c r="B121" s="9">
        <v>175150</v>
      </c>
    </row>
    <row r="122" spans="1:2" x14ac:dyDescent="0.35">
      <c r="A122" s="12">
        <v>44317</v>
      </c>
      <c r="B122" s="9">
        <v>479071</v>
      </c>
    </row>
    <row r="123" spans="1:2" x14ac:dyDescent="0.35">
      <c r="A123" s="12">
        <v>44318</v>
      </c>
      <c r="B123" s="9">
        <v>372324</v>
      </c>
    </row>
    <row r="124" spans="1:2" x14ac:dyDescent="0.35">
      <c r="A124" s="12">
        <v>44319</v>
      </c>
      <c r="B124" s="9">
        <v>250786</v>
      </c>
    </row>
    <row r="125" spans="1:2" x14ac:dyDescent="0.35">
      <c r="A125" s="12">
        <v>44320</v>
      </c>
      <c r="B125" s="9">
        <v>524032</v>
      </c>
    </row>
    <row r="126" spans="1:2" x14ac:dyDescent="0.35">
      <c r="A126" s="12">
        <v>44321</v>
      </c>
      <c r="B126" s="9">
        <v>119540</v>
      </c>
    </row>
    <row r="127" spans="1:2" x14ac:dyDescent="0.35">
      <c r="A127" s="12">
        <v>44322</v>
      </c>
      <c r="B127" s="9">
        <v>492362</v>
      </c>
    </row>
    <row r="128" spans="1:2" x14ac:dyDescent="0.35">
      <c r="A128" s="12">
        <v>44323</v>
      </c>
      <c r="B128" s="9">
        <v>261499</v>
      </c>
    </row>
    <row r="129" spans="1:2" x14ac:dyDescent="0.35">
      <c r="A129" s="12">
        <v>44324</v>
      </c>
      <c r="B129" s="9">
        <v>318227</v>
      </c>
    </row>
    <row r="130" spans="1:2" x14ac:dyDescent="0.35">
      <c r="A130" s="12">
        <v>44325</v>
      </c>
      <c r="B130" s="9">
        <v>543500</v>
      </c>
    </row>
    <row r="131" spans="1:2" x14ac:dyDescent="0.35">
      <c r="A131" s="12">
        <v>44326</v>
      </c>
      <c r="B131" s="9">
        <v>162261</v>
      </c>
    </row>
    <row r="132" spans="1:2" x14ac:dyDescent="0.35">
      <c r="A132" s="12">
        <v>44327</v>
      </c>
      <c r="B132" s="9">
        <v>524660</v>
      </c>
    </row>
    <row r="133" spans="1:2" x14ac:dyDescent="0.35">
      <c r="A133" s="12">
        <v>44328</v>
      </c>
      <c r="B133" s="9">
        <v>346718</v>
      </c>
    </row>
    <row r="134" spans="1:2" x14ac:dyDescent="0.35">
      <c r="A134" s="12">
        <v>44329</v>
      </c>
      <c r="B134" s="9">
        <v>415397</v>
      </c>
    </row>
    <row r="135" spans="1:2" x14ac:dyDescent="0.35">
      <c r="A135" s="12">
        <v>44330</v>
      </c>
      <c r="B135" s="9">
        <v>423297</v>
      </c>
    </row>
    <row r="136" spans="1:2" x14ac:dyDescent="0.35">
      <c r="A136" s="12">
        <v>44331</v>
      </c>
      <c r="B136" s="9">
        <v>112638</v>
      </c>
    </row>
    <row r="137" spans="1:2" x14ac:dyDescent="0.35">
      <c r="A137" s="12">
        <v>44332</v>
      </c>
      <c r="B137" s="9">
        <v>487543</v>
      </c>
    </row>
    <row r="138" spans="1:2" x14ac:dyDescent="0.35">
      <c r="A138" s="12">
        <v>44333</v>
      </c>
      <c r="B138" s="9">
        <v>432368</v>
      </c>
    </row>
    <row r="139" spans="1:2" x14ac:dyDescent="0.35">
      <c r="A139" s="12">
        <v>44334</v>
      </c>
      <c r="B139" s="9">
        <v>480462</v>
      </c>
    </row>
    <row r="140" spans="1:2" x14ac:dyDescent="0.35">
      <c r="A140" s="12">
        <v>44335</v>
      </c>
      <c r="B140" s="9">
        <v>393870</v>
      </c>
    </row>
    <row r="141" spans="1:2" x14ac:dyDescent="0.35">
      <c r="A141" s="12">
        <v>44336</v>
      </c>
      <c r="B141" s="9">
        <v>414863</v>
      </c>
    </row>
    <row r="142" spans="1:2" x14ac:dyDescent="0.35">
      <c r="A142" s="12">
        <v>44337</v>
      </c>
      <c r="B142" s="9">
        <v>466878</v>
      </c>
    </row>
    <row r="143" spans="1:2" x14ac:dyDescent="0.35">
      <c r="A143" s="12">
        <v>44338</v>
      </c>
      <c r="B143" s="9">
        <v>320846</v>
      </c>
    </row>
    <row r="144" spans="1:2" x14ac:dyDescent="0.35">
      <c r="A144" s="12">
        <v>44339</v>
      </c>
      <c r="B144" s="9">
        <v>484345</v>
      </c>
    </row>
    <row r="145" spans="1:2" x14ac:dyDescent="0.35">
      <c r="A145" s="12">
        <v>44340</v>
      </c>
      <c r="B145" s="9">
        <v>296852</v>
      </c>
    </row>
    <row r="146" spans="1:2" x14ac:dyDescent="0.35">
      <c r="A146" s="12">
        <v>44341</v>
      </c>
      <c r="B146" s="9">
        <v>452374</v>
      </c>
    </row>
    <row r="147" spans="1:2" x14ac:dyDescent="0.35">
      <c r="A147" s="12">
        <v>44342</v>
      </c>
      <c r="B147" s="9">
        <v>538103</v>
      </c>
    </row>
    <row r="148" spans="1:2" x14ac:dyDescent="0.35">
      <c r="A148" s="12">
        <v>44343</v>
      </c>
      <c r="B148" s="9">
        <v>311762</v>
      </c>
    </row>
    <row r="149" spans="1:2" x14ac:dyDescent="0.35">
      <c r="A149" s="12">
        <v>44344</v>
      </c>
      <c r="B149" s="9">
        <v>251386</v>
      </c>
    </row>
    <row r="150" spans="1:2" x14ac:dyDescent="0.35">
      <c r="A150" s="12">
        <v>44345</v>
      </c>
      <c r="B150" s="9">
        <v>236555</v>
      </c>
    </row>
    <row r="151" spans="1:2" x14ac:dyDescent="0.35">
      <c r="A151" s="12">
        <v>44346</v>
      </c>
      <c r="B151" s="9">
        <v>209710</v>
      </c>
    </row>
    <row r="152" spans="1:2" x14ac:dyDescent="0.35">
      <c r="A152" s="12">
        <v>44347</v>
      </c>
      <c r="B152" s="9">
        <v>490271</v>
      </c>
    </row>
    <row r="153" spans="1:2" x14ac:dyDescent="0.35">
      <c r="A153" s="12">
        <v>44348</v>
      </c>
      <c r="B153" s="9">
        <v>476634</v>
      </c>
    </row>
    <row r="154" spans="1:2" x14ac:dyDescent="0.35">
      <c r="A154" s="12">
        <v>44349</v>
      </c>
      <c r="B154" s="9">
        <v>175301</v>
      </c>
    </row>
    <row r="155" spans="1:2" x14ac:dyDescent="0.35">
      <c r="A155" s="12">
        <v>44350</v>
      </c>
      <c r="B155" s="9">
        <v>229508</v>
      </c>
    </row>
    <row r="156" spans="1:2" x14ac:dyDescent="0.35">
      <c r="A156" s="12">
        <v>44351</v>
      </c>
      <c r="B156" s="9">
        <v>518899</v>
      </c>
    </row>
    <row r="157" spans="1:2" x14ac:dyDescent="0.35">
      <c r="A157" s="12">
        <v>44352</v>
      </c>
      <c r="B157" s="9">
        <v>185518</v>
      </c>
    </row>
    <row r="158" spans="1:2" x14ac:dyDescent="0.35">
      <c r="A158" s="12">
        <v>44353</v>
      </c>
      <c r="B158" s="9">
        <v>365810</v>
      </c>
    </row>
    <row r="159" spans="1:2" x14ac:dyDescent="0.35">
      <c r="A159" s="12">
        <v>44354</v>
      </c>
      <c r="B159" s="9">
        <v>103489</v>
      </c>
    </row>
    <row r="160" spans="1:2" x14ac:dyDescent="0.35">
      <c r="A160" s="12">
        <v>44355</v>
      </c>
      <c r="B160" s="9">
        <v>311557</v>
      </c>
    </row>
    <row r="161" spans="1:2" x14ac:dyDescent="0.35">
      <c r="A161" s="12">
        <v>44356</v>
      </c>
      <c r="B161" s="9">
        <v>281504</v>
      </c>
    </row>
    <row r="162" spans="1:2" x14ac:dyDescent="0.35">
      <c r="A162" s="12">
        <v>44357</v>
      </c>
      <c r="B162" s="9">
        <v>184904</v>
      </c>
    </row>
    <row r="163" spans="1:2" x14ac:dyDescent="0.35">
      <c r="A163" s="12">
        <v>44358</v>
      </c>
      <c r="B163" s="9">
        <v>183764</v>
      </c>
    </row>
    <row r="164" spans="1:2" x14ac:dyDescent="0.35">
      <c r="A164" s="12">
        <v>44359</v>
      </c>
      <c r="B164" s="9">
        <v>444316</v>
      </c>
    </row>
    <row r="165" spans="1:2" x14ac:dyDescent="0.35">
      <c r="A165" s="12">
        <v>44360</v>
      </c>
      <c r="B165" s="9">
        <v>274801</v>
      </c>
    </row>
    <row r="166" spans="1:2" x14ac:dyDescent="0.35">
      <c r="A166" s="12">
        <v>44361</v>
      </c>
      <c r="B166" s="9">
        <v>773931</v>
      </c>
    </row>
    <row r="167" spans="1:2" x14ac:dyDescent="0.35">
      <c r="A167" s="12">
        <v>44362</v>
      </c>
      <c r="B167" s="9">
        <v>595285</v>
      </c>
    </row>
    <row r="168" spans="1:2" x14ac:dyDescent="0.35">
      <c r="A168" s="12">
        <v>44363</v>
      </c>
      <c r="B168" s="9">
        <v>247444</v>
      </c>
    </row>
    <row r="169" spans="1:2" x14ac:dyDescent="0.35">
      <c r="A169" s="12">
        <v>44364</v>
      </c>
      <c r="B169" s="9">
        <v>203261</v>
      </c>
    </row>
    <row r="170" spans="1:2" x14ac:dyDescent="0.35">
      <c r="A170" s="12">
        <v>44365</v>
      </c>
      <c r="B170" s="9">
        <v>599137</v>
      </c>
    </row>
    <row r="171" spans="1:2" x14ac:dyDescent="0.35">
      <c r="A171" s="12">
        <v>44366</v>
      </c>
      <c r="B171" s="9">
        <v>505522</v>
      </c>
    </row>
    <row r="172" spans="1:2" x14ac:dyDescent="0.35">
      <c r="A172" s="12">
        <v>44367</v>
      </c>
      <c r="B172" s="9">
        <v>544405</v>
      </c>
    </row>
    <row r="173" spans="1:2" x14ac:dyDescent="0.35">
      <c r="A173" s="12">
        <v>44368</v>
      </c>
      <c r="B173" s="9">
        <v>285768</v>
      </c>
    </row>
    <row r="174" spans="1:2" x14ac:dyDescent="0.35">
      <c r="A174" s="12">
        <v>44369</v>
      </c>
      <c r="B174" s="9">
        <v>310300</v>
      </c>
    </row>
    <row r="175" spans="1:2" x14ac:dyDescent="0.35">
      <c r="A175" s="12">
        <v>44370</v>
      </c>
      <c r="B175" s="9">
        <v>286750</v>
      </c>
    </row>
    <row r="176" spans="1:2" x14ac:dyDescent="0.35">
      <c r="A176" s="12">
        <v>44371</v>
      </c>
      <c r="B176" s="9">
        <v>409856</v>
      </c>
    </row>
    <row r="177" spans="1:2" x14ac:dyDescent="0.35">
      <c r="A177" s="12">
        <v>44372</v>
      </c>
      <c r="B177" s="9">
        <v>525842</v>
      </c>
    </row>
    <row r="178" spans="1:2" x14ac:dyDescent="0.35">
      <c r="A178" s="12">
        <v>44373</v>
      </c>
      <c r="B178" s="9">
        <v>182871</v>
      </c>
    </row>
    <row r="179" spans="1:2" x14ac:dyDescent="0.35">
      <c r="A179" s="12">
        <v>44374</v>
      </c>
      <c r="B179" s="9">
        <v>533756</v>
      </c>
    </row>
    <row r="180" spans="1:2" x14ac:dyDescent="0.35">
      <c r="A180" s="12">
        <v>44375</v>
      </c>
      <c r="B180" s="9">
        <v>272294</v>
      </c>
    </row>
    <row r="181" spans="1:2" x14ac:dyDescent="0.35">
      <c r="A181" s="12">
        <v>44376</v>
      </c>
      <c r="B181" s="9">
        <v>435186</v>
      </c>
    </row>
    <row r="182" spans="1:2" x14ac:dyDescent="0.35">
      <c r="A182" s="12">
        <v>44377</v>
      </c>
      <c r="B182" s="9">
        <v>335120</v>
      </c>
    </row>
    <row r="183" spans="1:2" x14ac:dyDescent="0.35">
      <c r="A183" s="12">
        <v>44378</v>
      </c>
      <c r="B183" s="9">
        <v>551378</v>
      </c>
    </row>
    <row r="184" spans="1:2" x14ac:dyDescent="0.35">
      <c r="A184" s="12">
        <v>44379</v>
      </c>
      <c r="B184" s="9">
        <v>336517</v>
      </c>
    </row>
    <row r="185" spans="1:2" x14ac:dyDescent="0.35">
      <c r="A185" s="12">
        <v>44380</v>
      </c>
      <c r="B185" s="9">
        <v>362914</v>
      </c>
    </row>
    <row r="186" spans="1:2" x14ac:dyDescent="0.35">
      <c r="A186" s="12">
        <v>44381</v>
      </c>
      <c r="B186" s="9">
        <v>224821</v>
      </c>
    </row>
    <row r="187" spans="1:2" x14ac:dyDescent="0.35">
      <c r="A187" s="12">
        <v>44382</v>
      </c>
      <c r="B187" s="9">
        <v>305488</v>
      </c>
    </row>
    <row r="188" spans="1:2" x14ac:dyDescent="0.35">
      <c r="A188" s="12">
        <v>44383</v>
      </c>
      <c r="B188" s="9">
        <v>480675</v>
      </c>
    </row>
    <row r="189" spans="1:2" x14ac:dyDescent="0.35">
      <c r="A189" s="12">
        <v>44384</v>
      </c>
      <c r="B189" s="9">
        <v>407886</v>
      </c>
    </row>
    <row r="190" spans="1:2" x14ac:dyDescent="0.35">
      <c r="A190" s="12">
        <v>44385</v>
      </c>
      <c r="B190" s="9">
        <v>673840</v>
      </c>
    </row>
    <row r="191" spans="1:2" x14ac:dyDescent="0.35">
      <c r="A191" s="12">
        <v>44386</v>
      </c>
      <c r="B191" s="9">
        <v>134538</v>
      </c>
    </row>
    <row r="192" spans="1:2" x14ac:dyDescent="0.35">
      <c r="A192" s="12">
        <v>44387</v>
      </c>
      <c r="B192" s="9">
        <v>149582</v>
      </c>
    </row>
    <row r="193" spans="1:2" x14ac:dyDescent="0.35">
      <c r="A193" s="12">
        <v>44388</v>
      </c>
      <c r="B193" s="9">
        <v>235179</v>
      </c>
    </row>
    <row r="194" spans="1:2" x14ac:dyDescent="0.35">
      <c r="A194" s="12">
        <v>44389</v>
      </c>
      <c r="B194" s="9">
        <v>472583</v>
      </c>
    </row>
    <row r="195" spans="1:2" x14ac:dyDescent="0.35">
      <c r="A195" s="12">
        <v>44390</v>
      </c>
      <c r="B195" s="9">
        <v>455650</v>
      </c>
    </row>
    <row r="196" spans="1:2" x14ac:dyDescent="0.35">
      <c r="A196" s="12">
        <v>44391</v>
      </c>
      <c r="B196" s="9">
        <v>259011</v>
      </c>
    </row>
    <row r="197" spans="1:2" x14ac:dyDescent="0.35">
      <c r="A197" s="12">
        <v>44392</v>
      </c>
      <c r="B197" s="9">
        <v>191741</v>
      </c>
    </row>
    <row r="198" spans="1:2" x14ac:dyDescent="0.35">
      <c r="A198" s="12">
        <v>44393</v>
      </c>
      <c r="B198" s="9">
        <v>434503</v>
      </c>
    </row>
    <row r="199" spans="1:2" x14ac:dyDescent="0.35">
      <c r="A199" s="12">
        <v>44394</v>
      </c>
      <c r="B199" s="9">
        <v>327132</v>
      </c>
    </row>
    <row r="200" spans="1:2" x14ac:dyDescent="0.35">
      <c r="A200" s="12">
        <v>44395</v>
      </c>
      <c r="B200" s="9">
        <v>590687</v>
      </c>
    </row>
    <row r="201" spans="1:2" x14ac:dyDescent="0.35">
      <c r="A201" s="12">
        <v>44396</v>
      </c>
      <c r="B201" s="9">
        <v>152234</v>
      </c>
    </row>
    <row r="202" spans="1:2" x14ac:dyDescent="0.35">
      <c r="A202" s="12">
        <v>44397</v>
      </c>
      <c r="B202" s="9">
        <v>387518</v>
      </c>
    </row>
    <row r="203" spans="1:2" x14ac:dyDescent="0.35">
      <c r="A203" s="12">
        <v>44398</v>
      </c>
      <c r="B203" s="9">
        <v>589994</v>
      </c>
    </row>
    <row r="204" spans="1:2" x14ac:dyDescent="0.35">
      <c r="A204" s="12">
        <v>44399</v>
      </c>
      <c r="B204" s="9">
        <v>248645</v>
      </c>
    </row>
    <row r="205" spans="1:2" x14ac:dyDescent="0.35">
      <c r="A205" s="12">
        <v>44400</v>
      </c>
      <c r="B205" s="9">
        <v>146185</v>
      </c>
    </row>
    <row r="206" spans="1:2" x14ac:dyDescent="0.35">
      <c r="A206" s="12">
        <v>44401</v>
      </c>
      <c r="B206" s="9">
        <v>73252</v>
      </c>
    </row>
    <row r="207" spans="1:2" x14ac:dyDescent="0.35">
      <c r="A207" s="12">
        <v>44402</v>
      </c>
      <c r="B207" s="9">
        <v>377575</v>
      </c>
    </row>
    <row r="208" spans="1:2" x14ac:dyDescent="0.35">
      <c r="A208" s="12">
        <v>44403</v>
      </c>
      <c r="B208" s="9">
        <v>573584</v>
      </c>
    </row>
    <row r="209" spans="1:2" x14ac:dyDescent="0.35">
      <c r="A209" s="12">
        <v>44404</v>
      </c>
      <c r="B209" s="9">
        <v>274519</v>
      </c>
    </row>
    <row r="210" spans="1:2" x14ac:dyDescent="0.35">
      <c r="A210" s="12">
        <v>44405</v>
      </c>
      <c r="B210" s="9">
        <v>618266</v>
      </c>
    </row>
    <row r="211" spans="1:2" x14ac:dyDescent="0.35">
      <c r="A211" s="12">
        <v>44406</v>
      </c>
      <c r="B211" s="9">
        <v>593096</v>
      </c>
    </row>
    <row r="212" spans="1:2" x14ac:dyDescent="0.35">
      <c r="A212" s="12">
        <v>44407</v>
      </c>
      <c r="B212" s="9">
        <v>551608</v>
      </c>
    </row>
    <row r="213" spans="1:2" x14ac:dyDescent="0.35">
      <c r="A213" s="12">
        <v>44408</v>
      </c>
      <c r="B213" s="9">
        <v>262030</v>
      </c>
    </row>
    <row r="214" spans="1:2" x14ac:dyDescent="0.35">
      <c r="A214" s="12">
        <v>44409</v>
      </c>
      <c r="B214" s="9">
        <v>807732</v>
      </c>
    </row>
    <row r="215" spans="1:2" x14ac:dyDescent="0.35">
      <c r="A215" s="12">
        <v>44410</v>
      </c>
      <c r="B215" s="9">
        <v>561512</v>
      </c>
    </row>
    <row r="216" spans="1:2" x14ac:dyDescent="0.35">
      <c r="A216" s="12">
        <v>44411</v>
      </c>
      <c r="B216" s="9">
        <v>411194</v>
      </c>
    </row>
    <row r="217" spans="1:2" x14ac:dyDescent="0.35">
      <c r="A217" s="12">
        <v>44412</v>
      </c>
      <c r="B217" s="9">
        <v>222606</v>
      </c>
    </row>
    <row r="218" spans="1:2" x14ac:dyDescent="0.35">
      <c r="A218" s="12">
        <v>44413</v>
      </c>
      <c r="B218" s="9">
        <v>172507</v>
      </c>
    </row>
    <row r="219" spans="1:2" x14ac:dyDescent="0.35">
      <c r="A219" s="12">
        <v>44414</v>
      </c>
      <c r="B219" s="9">
        <v>336553</v>
      </c>
    </row>
    <row r="220" spans="1:2" x14ac:dyDescent="0.35">
      <c r="A220" s="12">
        <v>44415</v>
      </c>
      <c r="B220" s="9">
        <v>280722</v>
      </c>
    </row>
    <row r="221" spans="1:2" x14ac:dyDescent="0.35">
      <c r="A221" s="12">
        <v>44416</v>
      </c>
      <c r="B221" s="9">
        <v>541499</v>
      </c>
    </row>
    <row r="222" spans="1:2" x14ac:dyDescent="0.35">
      <c r="A222" s="12">
        <v>44417</v>
      </c>
      <c r="B222" s="9">
        <v>352291</v>
      </c>
    </row>
    <row r="223" spans="1:2" x14ac:dyDescent="0.35">
      <c r="A223" s="12">
        <v>44418</v>
      </c>
      <c r="B223" s="9">
        <v>546132</v>
      </c>
    </row>
    <row r="224" spans="1:2" x14ac:dyDescent="0.35">
      <c r="A224" s="12">
        <v>44419</v>
      </c>
      <c r="B224" s="9">
        <v>605745</v>
      </c>
    </row>
    <row r="225" spans="1:2" x14ac:dyDescent="0.35">
      <c r="A225" s="12">
        <v>44420</v>
      </c>
      <c r="B225" s="9">
        <v>224914</v>
      </c>
    </row>
    <row r="226" spans="1:2" x14ac:dyDescent="0.35">
      <c r="A226" s="12">
        <v>44421</v>
      </c>
      <c r="B226" s="9">
        <v>613965</v>
      </c>
    </row>
    <row r="227" spans="1:2" x14ac:dyDescent="0.35">
      <c r="A227" s="12">
        <v>44422</v>
      </c>
      <c r="B227" s="9">
        <v>345724</v>
      </c>
    </row>
    <row r="228" spans="1:2" x14ac:dyDescent="0.35">
      <c r="A228" s="12">
        <v>44423</v>
      </c>
      <c r="B228" s="9">
        <v>624399</v>
      </c>
    </row>
    <row r="229" spans="1:2" x14ac:dyDescent="0.35">
      <c r="A229" s="12">
        <v>44424</v>
      </c>
      <c r="B229" s="9">
        <v>356531</v>
      </c>
    </row>
    <row r="230" spans="1:2" x14ac:dyDescent="0.35">
      <c r="A230" s="12">
        <v>44425</v>
      </c>
      <c r="B230" s="9">
        <v>229251</v>
      </c>
    </row>
    <row r="231" spans="1:2" x14ac:dyDescent="0.35">
      <c r="A231" s="12">
        <v>44426</v>
      </c>
      <c r="B231" s="9">
        <v>254684</v>
      </c>
    </row>
    <row r="232" spans="1:2" x14ac:dyDescent="0.35">
      <c r="A232" s="12">
        <v>44427</v>
      </c>
      <c r="B232" s="9">
        <v>327466</v>
      </c>
    </row>
    <row r="233" spans="1:2" x14ac:dyDescent="0.35">
      <c r="A233" s="12">
        <v>44428</v>
      </c>
      <c r="B233" s="9">
        <v>502579</v>
      </c>
    </row>
    <row r="234" spans="1:2" x14ac:dyDescent="0.35">
      <c r="A234" s="12">
        <v>44429</v>
      </c>
      <c r="B234" s="9">
        <v>602946</v>
      </c>
    </row>
    <row r="235" spans="1:2" x14ac:dyDescent="0.35">
      <c r="A235" s="12">
        <v>44430</v>
      </c>
      <c r="B235" s="9">
        <v>307616</v>
      </c>
    </row>
    <row r="236" spans="1:2" x14ac:dyDescent="0.35">
      <c r="A236" s="12">
        <v>44431</v>
      </c>
      <c r="B236" s="9">
        <v>190924</v>
      </c>
    </row>
    <row r="237" spans="1:2" x14ac:dyDescent="0.35">
      <c r="A237" s="12">
        <v>44432</v>
      </c>
      <c r="B237" s="9">
        <v>353841</v>
      </c>
    </row>
    <row r="238" spans="1:2" x14ac:dyDescent="0.35">
      <c r="A238" s="12">
        <v>44433</v>
      </c>
      <c r="B238" s="9">
        <v>489478</v>
      </c>
    </row>
    <row r="239" spans="1:2" x14ac:dyDescent="0.35">
      <c r="A239" s="12">
        <v>44434</v>
      </c>
      <c r="B239" s="9">
        <v>450525</v>
      </c>
    </row>
    <row r="240" spans="1:2" x14ac:dyDescent="0.35">
      <c r="A240" s="12">
        <v>44435</v>
      </c>
      <c r="B240" s="9">
        <v>493787</v>
      </c>
    </row>
    <row r="241" spans="1:2" x14ac:dyDescent="0.35">
      <c r="A241" s="12">
        <v>44436</v>
      </c>
      <c r="B241" s="9">
        <v>531076</v>
      </c>
    </row>
    <row r="242" spans="1:2" x14ac:dyDescent="0.35">
      <c r="A242" s="12">
        <v>44437</v>
      </c>
      <c r="B242" s="9">
        <v>222774</v>
      </c>
    </row>
    <row r="243" spans="1:2" x14ac:dyDescent="0.35">
      <c r="A243" s="12">
        <v>44438</v>
      </c>
      <c r="B243" s="9">
        <v>393402</v>
      </c>
    </row>
    <row r="244" spans="1:2" x14ac:dyDescent="0.35">
      <c r="A244" s="12">
        <v>44439</v>
      </c>
      <c r="B244" s="9">
        <v>279511</v>
      </c>
    </row>
    <row r="245" spans="1:2" x14ac:dyDescent="0.35">
      <c r="A245" s="12">
        <v>44440</v>
      </c>
      <c r="B245" s="9">
        <v>639457</v>
      </c>
    </row>
    <row r="246" spans="1:2" x14ac:dyDescent="0.35">
      <c r="A246" s="12">
        <v>44441</v>
      </c>
      <c r="B246" s="9">
        <v>207125</v>
      </c>
    </row>
    <row r="247" spans="1:2" x14ac:dyDescent="0.35">
      <c r="A247" s="12">
        <v>44442</v>
      </c>
      <c r="B247" s="9">
        <v>516834</v>
      </c>
    </row>
    <row r="248" spans="1:2" x14ac:dyDescent="0.35">
      <c r="A248" s="12">
        <v>44443</v>
      </c>
      <c r="B248" s="9">
        <v>343692</v>
      </c>
    </row>
    <row r="249" spans="1:2" x14ac:dyDescent="0.35">
      <c r="A249" s="12">
        <v>44444</v>
      </c>
      <c r="B249" s="9">
        <v>548785</v>
      </c>
    </row>
    <row r="250" spans="1:2" x14ac:dyDescent="0.35">
      <c r="A250" s="12">
        <v>44445</v>
      </c>
      <c r="B250" s="9">
        <v>350783</v>
      </c>
    </row>
    <row r="251" spans="1:2" x14ac:dyDescent="0.35">
      <c r="A251" s="12">
        <v>44446</v>
      </c>
      <c r="B251" s="9">
        <v>595458</v>
      </c>
    </row>
    <row r="252" spans="1:2" x14ac:dyDescent="0.35">
      <c r="A252" s="12">
        <v>44447</v>
      </c>
      <c r="B252" s="9">
        <v>438842</v>
      </c>
    </row>
    <row r="253" spans="1:2" x14ac:dyDescent="0.35">
      <c r="A253" s="12">
        <v>44448</v>
      </c>
      <c r="B253" s="9">
        <v>381308</v>
      </c>
    </row>
    <row r="254" spans="1:2" x14ac:dyDescent="0.35">
      <c r="A254" s="12">
        <v>44449</v>
      </c>
      <c r="B254" s="9">
        <v>401431</v>
      </c>
    </row>
    <row r="255" spans="1:2" x14ac:dyDescent="0.35">
      <c r="A255" s="12">
        <v>44450</v>
      </c>
      <c r="B255" s="9">
        <v>199432</v>
      </c>
    </row>
    <row r="256" spans="1:2" x14ac:dyDescent="0.35">
      <c r="A256" s="12">
        <v>44451</v>
      </c>
      <c r="B256" s="9">
        <v>232865</v>
      </c>
    </row>
    <row r="257" spans="1:2" x14ac:dyDescent="0.35">
      <c r="A257" s="12">
        <v>44452</v>
      </c>
      <c r="B257" s="9">
        <v>271655</v>
      </c>
    </row>
    <row r="258" spans="1:2" x14ac:dyDescent="0.35">
      <c r="A258" s="12">
        <v>44453</v>
      </c>
      <c r="B258" s="9">
        <v>650380</v>
      </c>
    </row>
    <row r="259" spans="1:2" x14ac:dyDescent="0.35">
      <c r="A259" s="12">
        <v>44454</v>
      </c>
      <c r="B259" s="9">
        <v>216733</v>
      </c>
    </row>
    <row r="260" spans="1:2" x14ac:dyDescent="0.35">
      <c r="A260" s="12">
        <v>44455</v>
      </c>
      <c r="B260" s="9">
        <v>501169</v>
      </c>
    </row>
    <row r="261" spans="1:2" x14ac:dyDescent="0.35">
      <c r="A261" s="12">
        <v>44456</v>
      </c>
      <c r="B261" s="9">
        <v>477493</v>
      </c>
    </row>
    <row r="262" spans="1:2" x14ac:dyDescent="0.35">
      <c r="A262" s="12">
        <v>44457</v>
      </c>
      <c r="B262" s="9">
        <v>712983</v>
      </c>
    </row>
    <row r="263" spans="1:2" x14ac:dyDescent="0.35">
      <c r="A263" s="12">
        <v>44458</v>
      </c>
      <c r="B263" s="9">
        <v>621905</v>
      </c>
    </row>
    <row r="264" spans="1:2" x14ac:dyDescent="0.35">
      <c r="A264" s="12">
        <v>44459</v>
      </c>
      <c r="B264" s="9">
        <v>534507</v>
      </c>
    </row>
    <row r="265" spans="1:2" x14ac:dyDescent="0.35">
      <c r="A265" s="12">
        <v>44460</v>
      </c>
      <c r="B265" s="9">
        <v>584204</v>
      </c>
    </row>
    <row r="266" spans="1:2" x14ac:dyDescent="0.35">
      <c r="A266" s="12">
        <v>44461</v>
      </c>
      <c r="B266" s="9">
        <v>370621</v>
      </c>
    </row>
    <row r="267" spans="1:2" x14ac:dyDescent="0.35">
      <c r="A267" s="12">
        <v>44462</v>
      </c>
      <c r="B267" s="9">
        <v>600666</v>
      </c>
    </row>
    <row r="268" spans="1:2" x14ac:dyDescent="0.35">
      <c r="A268" s="12">
        <v>44463</v>
      </c>
      <c r="B268" s="9">
        <v>338281</v>
      </c>
    </row>
    <row r="269" spans="1:2" x14ac:dyDescent="0.35">
      <c r="A269" s="12">
        <v>44464</v>
      </c>
      <c r="B269" s="9">
        <v>595509</v>
      </c>
    </row>
    <row r="270" spans="1:2" x14ac:dyDescent="0.35">
      <c r="A270" s="12">
        <v>44465</v>
      </c>
      <c r="B270" s="9">
        <v>593935</v>
      </c>
    </row>
    <row r="271" spans="1:2" x14ac:dyDescent="0.35">
      <c r="A271" s="12">
        <v>44466</v>
      </c>
      <c r="B271" s="9">
        <v>625776</v>
      </c>
    </row>
    <row r="272" spans="1:2" x14ac:dyDescent="0.35">
      <c r="A272" s="12">
        <v>44467</v>
      </c>
      <c r="B272" s="9">
        <v>224185</v>
      </c>
    </row>
    <row r="273" spans="1:2" x14ac:dyDescent="0.35">
      <c r="A273" s="12">
        <v>44468</v>
      </c>
      <c r="B273" s="9">
        <v>363800</v>
      </c>
    </row>
    <row r="274" spans="1:2" x14ac:dyDescent="0.35">
      <c r="A274" s="12">
        <v>44469</v>
      </c>
      <c r="B274" s="9">
        <v>576090</v>
      </c>
    </row>
    <row r="275" spans="1:2" x14ac:dyDescent="0.35">
      <c r="A275" s="12">
        <v>44470</v>
      </c>
      <c r="B275" s="9">
        <v>202377</v>
      </c>
    </row>
    <row r="276" spans="1:2" x14ac:dyDescent="0.35">
      <c r="A276" s="12">
        <v>44471</v>
      </c>
      <c r="B276" s="9">
        <v>244354</v>
      </c>
    </row>
    <row r="277" spans="1:2" x14ac:dyDescent="0.35">
      <c r="A277" s="12">
        <v>44472</v>
      </c>
      <c r="B277" s="9">
        <v>494896</v>
      </c>
    </row>
    <row r="278" spans="1:2" x14ac:dyDescent="0.35">
      <c r="A278" s="12">
        <v>44473</v>
      </c>
      <c r="B278" s="9">
        <v>347293</v>
      </c>
    </row>
    <row r="279" spans="1:2" x14ac:dyDescent="0.35">
      <c r="A279" s="12">
        <v>44474</v>
      </c>
      <c r="B279" s="9">
        <v>407468</v>
      </c>
    </row>
    <row r="280" spans="1:2" x14ac:dyDescent="0.35">
      <c r="A280" s="12">
        <v>44475</v>
      </c>
      <c r="B280" s="9">
        <v>177028</v>
      </c>
    </row>
    <row r="281" spans="1:2" x14ac:dyDescent="0.35">
      <c r="A281" s="12">
        <v>44476</v>
      </c>
      <c r="B281" s="9">
        <v>511401</v>
      </c>
    </row>
    <row r="282" spans="1:2" x14ac:dyDescent="0.35">
      <c r="A282" s="12">
        <v>44477</v>
      </c>
      <c r="B282" s="9">
        <v>508603</v>
      </c>
    </row>
    <row r="283" spans="1:2" x14ac:dyDescent="0.35">
      <c r="A283" s="12">
        <v>44478</v>
      </c>
      <c r="B283" s="9">
        <v>393115</v>
      </c>
    </row>
    <row r="284" spans="1:2" x14ac:dyDescent="0.35">
      <c r="A284" s="12">
        <v>44479</v>
      </c>
      <c r="B284" s="9">
        <v>532455</v>
      </c>
    </row>
    <row r="285" spans="1:2" x14ac:dyDescent="0.35">
      <c r="A285" s="12">
        <v>44480</v>
      </c>
      <c r="B285" s="9">
        <v>618859</v>
      </c>
    </row>
    <row r="286" spans="1:2" x14ac:dyDescent="0.35">
      <c r="A286" s="12">
        <v>44481</v>
      </c>
      <c r="B286" s="9">
        <v>981595</v>
      </c>
    </row>
    <row r="287" spans="1:2" x14ac:dyDescent="0.35">
      <c r="A287" s="12">
        <v>44482</v>
      </c>
      <c r="B287" s="9">
        <v>601150</v>
      </c>
    </row>
    <row r="288" spans="1:2" x14ac:dyDescent="0.35">
      <c r="A288" s="12">
        <v>44483</v>
      </c>
      <c r="B288" s="9">
        <v>570875</v>
      </c>
    </row>
    <row r="289" spans="1:2" x14ac:dyDescent="0.35">
      <c r="A289" s="12">
        <v>44484</v>
      </c>
      <c r="B289" s="9">
        <v>634874</v>
      </c>
    </row>
    <row r="290" spans="1:2" x14ac:dyDescent="0.35">
      <c r="A290" s="12">
        <v>44485</v>
      </c>
      <c r="B290" s="9">
        <v>315247</v>
      </c>
    </row>
    <row r="291" spans="1:2" x14ac:dyDescent="0.35">
      <c r="A291" s="12">
        <v>44486</v>
      </c>
      <c r="B291" s="9">
        <v>220451</v>
      </c>
    </row>
    <row r="292" spans="1:2" x14ac:dyDescent="0.35">
      <c r="A292" s="12">
        <v>44487</v>
      </c>
      <c r="B292" s="9">
        <v>374623</v>
      </c>
    </row>
    <row r="293" spans="1:2" x14ac:dyDescent="0.35">
      <c r="A293" s="12">
        <v>44488</v>
      </c>
      <c r="B293" s="9">
        <v>641838</v>
      </c>
    </row>
    <row r="294" spans="1:2" x14ac:dyDescent="0.35">
      <c r="A294" s="12">
        <v>44489</v>
      </c>
      <c r="B294" s="9">
        <v>450034</v>
      </c>
    </row>
    <row r="295" spans="1:2" x14ac:dyDescent="0.35">
      <c r="A295" s="12">
        <v>44490</v>
      </c>
      <c r="B295" s="9">
        <v>430776</v>
      </c>
    </row>
    <row r="296" spans="1:2" x14ac:dyDescent="0.35">
      <c r="A296" s="12">
        <v>44491</v>
      </c>
      <c r="B296" s="9">
        <v>606797</v>
      </c>
    </row>
    <row r="297" spans="1:2" x14ac:dyDescent="0.35">
      <c r="A297" s="12">
        <v>44492</v>
      </c>
      <c r="B297" s="9">
        <v>561316</v>
      </c>
    </row>
    <row r="298" spans="1:2" x14ac:dyDescent="0.35">
      <c r="A298" s="12">
        <v>44493</v>
      </c>
      <c r="B298" s="9">
        <v>256762</v>
      </c>
    </row>
    <row r="299" spans="1:2" x14ac:dyDescent="0.35">
      <c r="A299" s="12">
        <v>44494</v>
      </c>
      <c r="B299" s="9">
        <v>560083</v>
      </c>
    </row>
    <row r="300" spans="1:2" x14ac:dyDescent="0.35">
      <c r="A300" s="12">
        <v>44495</v>
      </c>
      <c r="B300" s="9">
        <v>628160</v>
      </c>
    </row>
    <row r="301" spans="1:2" x14ac:dyDescent="0.35">
      <c r="A301" s="12">
        <v>44496</v>
      </c>
      <c r="B301" s="9">
        <v>505597</v>
      </c>
    </row>
    <row r="302" spans="1:2" x14ac:dyDescent="0.35">
      <c r="A302" s="12">
        <v>44497</v>
      </c>
      <c r="B302" s="9">
        <v>468742</v>
      </c>
    </row>
    <row r="303" spans="1:2" x14ac:dyDescent="0.35">
      <c r="A303" s="12">
        <v>44498</v>
      </c>
      <c r="B303" s="9">
        <v>393085</v>
      </c>
    </row>
    <row r="304" spans="1:2" x14ac:dyDescent="0.35">
      <c r="A304" s="12">
        <v>44499</v>
      </c>
      <c r="B304" s="9">
        <v>576717</v>
      </c>
    </row>
    <row r="305" spans="1:2" x14ac:dyDescent="0.35">
      <c r="A305" s="12">
        <v>44500</v>
      </c>
      <c r="B305" s="9">
        <v>387428</v>
      </c>
    </row>
    <row r="306" spans="1:2" x14ac:dyDescent="0.35">
      <c r="A306" s="12">
        <v>44501</v>
      </c>
      <c r="B306" s="9">
        <v>596177</v>
      </c>
    </row>
    <row r="307" spans="1:2" x14ac:dyDescent="0.35">
      <c r="A307" s="12">
        <v>44502</v>
      </c>
      <c r="B307" s="9">
        <v>254171</v>
      </c>
    </row>
    <row r="308" spans="1:2" x14ac:dyDescent="0.35">
      <c r="A308" s="12">
        <v>44503</v>
      </c>
      <c r="B308" s="9">
        <v>453720</v>
      </c>
    </row>
    <row r="309" spans="1:2" x14ac:dyDescent="0.35">
      <c r="A309" s="12">
        <v>44504</v>
      </c>
      <c r="B309" s="9">
        <v>396892</v>
      </c>
    </row>
    <row r="310" spans="1:2" x14ac:dyDescent="0.35">
      <c r="A310" s="12">
        <v>44505</v>
      </c>
      <c r="B310" s="9">
        <v>521334</v>
      </c>
    </row>
    <row r="311" spans="1:2" x14ac:dyDescent="0.35">
      <c r="A311" s="12">
        <v>44506</v>
      </c>
      <c r="B311" s="9">
        <v>451052</v>
      </c>
    </row>
    <row r="312" spans="1:2" x14ac:dyDescent="0.35">
      <c r="A312" s="12">
        <v>44507</v>
      </c>
      <c r="B312" s="9">
        <v>685391</v>
      </c>
    </row>
    <row r="313" spans="1:2" x14ac:dyDescent="0.35">
      <c r="A313" s="12">
        <v>44508</v>
      </c>
      <c r="B313" s="9">
        <v>419982</v>
      </c>
    </row>
    <row r="314" spans="1:2" x14ac:dyDescent="0.35">
      <c r="A314" s="12">
        <v>44509</v>
      </c>
      <c r="B314" s="9">
        <v>207910</v>
      </c>
    </row>
    <row r="315" spans="1:2" x14ac:dyDescent="0.35">
      <c r="A315" s="12">
        <v>44510</v>
      </c>
      <c r="B315" s="9">
        <v>443652</v>
      </c>
    </row>
    <row r="316" spans="1:2" x14ac:dyDescent="0.35">
      <c r="A316" s="12">
        <v>44511</v>
      </c>
      <c r="B316" s="9">
        <v>469510</v>
      </c>
    </row>
    <row r="317" spans="1:2" x14ac:dyDescent="0.35">
      <c r="A317" s="12">
        <v>44512</v>
      </c>
      <c r="B317" s="9">
        <v>688573</v>
      </c>
    </row>
    <row r="318" spans="1:2" x14ac:dyDescent="0.35">
      <c r="A318" s="12">
        <v>44513</v>
      </c>
      <c r="B318" s="9">
        <v>391197</v>
      </c>
    </row>
    <row r="319" spans="1:2" x14ac:dyDescent="0.35">
      <c r="A319" s="12">
        <v>44514</v>
      </c>
      <c r="B319" s="9">
        <v>381814</v>
      </c>
    </row>
    <row r="320" spans="1:2" x14ac:dyDescent="0.35">
      <c r="A320" s="12">
        <v>44515</v>
      </c>
      <c r="B320" s="9">
        <v>208837</v>
      </c>
    </row>
    <row r="321" spans="1:2" x14ac:dyDescent="0.35">
      <c r="A321" s="12">
        <v>44516</v>
      </c>
      <c r="B321" s="9">
        <v>287921</v>
      </c>
    </row>
    <row r="322" spans="1:2" x14ac:dyDescent="0.35">
      <c r="A322" s="12">
        <v>44517</v>
      </c>
      <c r="B322" s="9">
        <v>372253</v>
      </c>
    </row>
    <row r="323" spans="1:2" x14ac:dyDescent="0.35">
      <c r="A323" s="12">
        <v>44518</v>
      </c>
      <c r="B323" s="9">
        <v>311673</v>
      </c>
    </row>
    <row r="324" spans="1:2" x14ac:dyDescent="0.35">
      <c r="A324" s="12">
        <v>44519</v>
      </c>
      <c r="B324" s="9">
        <v>531479</v>
      </c>
    </row>
    <row r="325" spans="1:2" x14ac:dyDescent="0.35">
      <c r="A325" s="12">
        <v>44520</v>
      </c>
      <c r="B325" s="9">
        <v>508751</v>
      </c>
    </row>
    <row r="326" spans="1:2" x14ac:dyDescent="0.35">
      <c r="A326" s="12">
        <v>44521</v>
      </c>
      <c r="B326" s="9">
        <v>438839</v>
      </c>
    </row>
    <row r="327" spans="1:2" x14ac:dyDescent="0.35">
      <c r="A327" s="12">
        <v>44522</v>
      </c>
      <c r="B327" s="9">
        <v>360252</v>
      </c>
    </row>
    <row r="328" spans="1:2" x14ac:dyDescent="0.35">
      <c r="A328" s="12">
        <v>44523</v>
      </c>
      <c r="B328" s="9">
        <v>659865</v>
      </c>
    </row>
    <row r="329" spans="1:2" x14ac:dyDescent="0.35">
      <c r="A329" s="12">
        <v>44524</v>
      </c>
      <c r="B329" s="9">
        <v>299852</v>
      </c>
    </row>
    <row r="330" spans="1:2" x14ac:dyDescent="0.35">
      <c r="A330" s="12">
        <v>44525</v>
      </c>
      <c r="B330" s="9">
        <v>325927</v>
      </c>
    </row>
    <row r="331" spans="1:2" x14ac:dyDescent="0.35">
      <c r="A331" s="12">
        <v>44526</v>
      </c>
      <c r="B331" s="9">
        <v>680567</v>
      </c>
    </row>
    <row r="332" spans="1:2" x14ac:dyDescent="0.35">
      <c r="A332" s="12">
        <v>44527</v>
      </c>
      <c r="B332" s="9">
        <v>486141</v>
      </c>
    </row>
    <row r="333" spans="1:2" x14ac:dyDescent="0.35">
      <c r="A333" s="12">
        <v>44528</v>
      </c>
      <c r="B333" s="9">
        <v>481119</v>
      </c>
    </row>
    <row r="334" spans="1:2" x14ac:dyDescent="0.35">
      <c r="A334" s="12">
        <v>44529</v>
      </c>
      <c r="B334" s="9">
        <v>807562</v>
      </c>
    </row>
    <row r="335" spans="1:2" x14ac:dyDescent="0.35">
      <c r="A335" s="12">
        <v>44530</v>
      </c>
      <c r="B335" s="9">
        <v>503290</v>
      </c>
    </row>
    <row r="336" spans="1:2" x14ac:dyDescent="0.35">
      <c r="A336" s="12">
        <v>44531</v>
      </c>
      <c r="B336" s="9">
        <v>590469</v>
      </c>
    </row>
    <row r="337" spans="1:2" x14ac:dyDescent="0.35">
      <c r="A337" s="12">
        <v>44532</v>
      </c>
      <c r="B337" s="9">
        <v>358116</v>
      </c>
    </row>
    <row r="338" spans="1:2" x14ac:dyDescent="0.35">
      <c r="A338" s="12">
        <v>44533</v>
      </c>
      <c r="B338" s="9">
        <v>517798</v>
      </c>
    </row>
    <row r="339" spans="1:2" x14ac:dyDescent="0.35">
      <c r="A339" s="12">
        <v>44534</v>
      </c>
      <c r="B339" s="9">
        <v>659745</v>
      </c>
    </row>
    <row r="340" spans="1:2" x14ac:dyDescent="0.35">
      <c r="A340" s="12">
        <v>44535</v>
      </c>
      <c r="B340" s="9">
        <v>462692</v>
      </c>
    </row>
    <row r="341" spans="1:2" x14ac:dyDescent="0.35">
      <c r="A341" s="12">
        <v>44536</v>
      </c>
      <c r="B341" s="9">
        <v>472176</v>
      </c>
    </row>
    <row r="342" spans="1:2" x14ac:dyDescent="0.35">
      <c r="A342" s="12">
        <v>44537</v>
      </c>
      <c r="B342" s="9">
        <v>631889</v>
      </c>
    </row>
    <row r="343" spans="1:2" x14ac:dyDescent="0.35">
      <c r="A343" s="12">
        <v>44538</v>
      </c>
      <c r="B343" s="9">
        <v>435736</v>
      </c>
    </row>
    <row r="344" spans="1:2" x14ac:dyDescent="0.35">
      <c r="A344" s="12">
        <v>44539</v>
      </c>
      <c r="B344" s="9">
        <v>248240</v>
      </c>
    </row>
    <row r="345" spans="1:2" x14ac:dyDescent="0.35">
      <c r="A345" s="12">
        <v>44540</v>
      </c>
      <c r="B345" s="9">
        <v>509727</v>
      </c>
    </row>
    <row r="346" spans="1:2" x14ac:dyDescent="0.35">
      <c r="A346" s="12">
        <v>44541</v>
      </c>
      <c r="B346" s="9">
        <v>646433</v>
      </c>
    </row>
    <row r="347" spans="1:2" x14ac:dyDescent="0.35">
      <c r="A347" s="12">
        <v>44542</v>
      </c>
      <c r="B347" s="9">
        <v>283697</v>
      </c>
    </row>
    <row r="348" spans="1:2" x14ac:dyDescent="0.35">
      <c r="A348" s="12">
        <v>44543</v>
      </c>
      <c r="B348" s="9">
        <v>375696</v>
      </c>
    </row>
    <row r="349" spans="1:2" x14ac:dyDescent="0.35">
      <c r="A349" s="12">
        <v>44544</v>
      </c>
      <c r="B349" s="9">
        <v>223011</v>
      </c>
    </row>
    <row r="350" spans="1:2" x14ac:dyDescent="0.35">
      <c r="A350" s="12">
        <v>44545</v>
      </c>
      <c r="B350" s="9">
        <v>625788</v>
      </c>
    </row>
    <row r="351" spans="1:2" x14ac:dyDescent="0.35">
      <c r="A351" s="12">
        <v>44546</v>
      </c>
      <c r="B351" s="9">
        <v>293727</v>
      </c>
    </row>
    <row r="352" spans="1:2" x14ac:dyDescent="0.35">
      <c r="A352" s="12">
        <v>44547</v>
      </c>
      <c r="B352" s="9">
        <v>539951</v>
      </c>
    </row>
    <row r="353" spans="1:2" x14ac:dyDescent="0.35">
      <c r="A353" s="12">
        <v>44548</v>
      </c>
      <c r="B353" s="9">
        <v>563858</v>
      </c>
    </row>
    <row r="354" spans="1:2" x14ac:dyDescent="0.35">
      <c r="A354" s="12">
        <v>44549</v>
      </c>
      <c r="B354" s="9">
        <v>685772</v>
      </c>
    </row>
    <row r="355" spans="1:2" x14ac:dyDescent="0.35">
      <c r="A355" s="12">
        <v>44550</v>
      </c>
      <c r="B355" s="9">
        <v>364498</v>
      </c>
    </row>
    <row r="356" spans="1:2" x14ac:dyDescent="0.35">
      <c r="A356" s="12">
        <v>44551</v>
      </c>
      <c r="B356" s="9">
        <v>598486</v>
      </c>
    </row>
    <row r="357" spans="1:2" x14ac:dyDescent="0.35">
      <c r="A357" s="12">
        <v>44552</v>
      </c>
      <c r="B357" s="9">
        <v>293359</v>
      </c>
    </row>
    <row r="358" spans="1:2" x14ac:dyDescent="0.35">
      <c r="A358" s="12">
        <v>44553</v>
      </c>
      <c r="B358" s="9">
        <v>491058</v>
      </c>
    </row>
    <row r="359" spans="1:2" x14ac:dyDescent="0.35">
      <c r="A359" s="12">
        <v>44554</v>
      </c>
      <c r="B359" s="9">
        <v>279040</v>
      </c>
    </row>
    <row r="360" spans="1:2" x14ac:dyDescent="0.35">
      <c r="A360" s="12">
        <v>44555</v>
      </c>
      <c r="B360" s="9">
        <v>531219</v>
      </c>
    </row>
    <row r="361" spans="1:2" x14ac:dyDescent="0.35">
      <c r="A361" s="12">
        <v>44556</v>
      </c>
      <c r="B361" s="9">
        <v>363836</v>
      </c>
    </row>
    <row r="362" spans="1:2" x14ac:dyDescent="0.35">
      <c r="A362" s="12">
        <v>44557</v>
      </c>
      <c r="B362" s="9">
        <v>572446</v>
      </c>
    </row>
    <row r="363" spans="1:2" x14ac:dyDescent="0.35">
      <c r="A363" s="12">
        <v>44558</v>
      </c>
      <c r="B363" s="9">
        <v>290785</v>
      </c>
    </row>
    <row r="364" spans="1:2" x14ac:dyDescent="0.35">
      <c r="A364" s="12">
        <v>44559</v>
      </c>
      <c r="B364" s="9">
        <v>537094</v>
      </c>
    </row>
    <row r="365" spans="1:2" x14ac:dyDescent="0.35">
      <c r="A365" s="12">
        <v>44560</v>
      </c>
      <c r="B365" s="9">
        <v>286751</v>
      </c>
    </row>
    <row r="366" spans="1:2" x14ac:dyDescent="0.35">
      <c r="A366" s="12">
        <v>44561</v>
      </c>
      <c r="B366" s="9">
        <v>397135</v>
      </c>
    </row>
    <row r="367" spans="1:2" x14ac:dyDescent="0.35">
      <c r="A367" s="12">
        <v>44562</v>
      </c>
      <c r="B367" s="9">
        <v>538011</v>
      </c>
    </row>
    <row r="368" spans="1:2" x14ac:dyDescent="0.35">
      <c r="A368" s="12">
        <v>44563</v>
      </c>
      <c r="B368" s="9">
        <v>486270</v>
      </c>
    </row>
    <row r="369" spans="1:2" x14ac:dyDescent="0.35">
      <c r="A369" s="12">
        <v>44564</v>
      </c>
      <c r="B369" s="9">
        <v>695786</v>
      </c>
    </row>
    <row r="370" spans="1:2" x14ac:dyDescent="0.35">
      <c r="A370" s="12">
        <v>44565</v>
      </c>
      <c r="B370" s="9">
        <v>199851</v>
      </c>
    </row>
    <row r="371" spans="1:2" x14ac:dyDescent="0.35">
      <c r="A371" s="12">
        <v>44566</v>
      </c>
      <c r="B371" s="9">
        <v>309289</v>
      </c>
    </row>
    <row r="372" spans="1:2" x14ac:dyDescent="0.35">
      <c r="A372" s="12">
        <v>44567</v>
      </c>
      <c r="B372" s="9">
        <v>291775</v>
      </c>
    </row>
    <row r="373" spans="1:2" x14ac:dyDescent="0.35">
      <c r="A373" s="12">
        <v>44568</v>
      </c>
      <c r="B373" s="9">
        <v>336145</v>
      </c>
    </row>
    <row r="374" spans="1:2" x14ac:dyDescent="0.35">
      <c r="A374" s="12">
        <v>44569</v>
      </c>
      <c r="B374" s="9">
        <v>378167</v>
      </c>
    </row>
    <row r="375" spans="1:2" x14ac:dyDescent="0.35">
      <c r="A375" s="12">
        <v>44570</v>
      </c>
      <c r="B375" s="9">
        <v>255949</v>
      </c>
    </row>
    <row r="376" spans="1:2" x14ac:dyDescent="0.35">
      <c r="A376" s="12">
        <v>44571</v>
      </c>
      <c r="B376" s="9">
        <v>533879</v>
      </c>
    </row>
    <row r="377" spans="1:2" x14ac:dyDescent="0.35">
      <c r="A377" s="12">
        <v>44572</v>
      </c>
      <c r="B377" s="9">
        <v>566719</v>
      </c>
    </row>
    <row r="378" spans="1:2" x14ac:dyDescent="0.35">
      <c r="A378" s="12">
        <v>44573</v>
      </c>
      <c r="B378" s="9">
        <v>1053889</v>
      </c>
    </row>
    <row r="379" spans="1:2" x14ac:dyDescent="0.35">
      <c r="A379" s="12">
        <v>44574</v>
      </c>
      <c r="B379" s="9">
        <v>353054</v>
      </c>
    </row>
    <row r="380" spans="1:2" x14ac:dyDescent="0.35">
      <c r="A380" s="12">
        <v>44575</v>
      </c>
      <c r="B380" s="9">
        <v>327015</v>
      </c>
    </row>
    <row r="381" spans="1:2" x14ac:dyDescent="0.35">
      <c r="A381" s="12">
        <v>44576</v>
      </c>
      <c r="B381" s="9">
        <v>495345</v>
      </c>
    </row>
    <row r="382" spans="1:2" x14ac:dyDescent="0.35">
      <c r="A382" s="12">
        <v>44577</v>
      </c>
      <c r="B382" s="9">
        <v>535119</v>
      </c>
    </row>
    <row r="383" spans="1:2" x14ac:dyDescent="0.35">
      <c r="A383" s="12">
        <v>44578</v>
      </c>
      <c r="B383" s="9">
        <v>383883</v>
      </c>
    </row>
    <row r="384" spans="1:2" x14ac:dyDescent="0.35">
      <c r="A384" s="12">
        <v>44579</v>
      </c>
      <c r="B384" s="9">
        <v>565549</v>
      </c>
    </row>
    <row r="385" spans="1:2" x14ac:dyDescent="0.35">
      <c r="A385" s="12">
        <v>44580</v>
      </c>
      <c r="B385" s="9">
        <v>467163</v>
      </c>
    </row>
    <row r="386" spans="1:2" x14ac:dyDescent="0.35">
      <c r="A386" s="12">
        <v>44581</v>
      </c>
      <c r="B386" s="9">
        <v>422024</v>
      </c>
    </row>
    <row r="387" spans="1:2" x14ac:dyDescent="0.35">
      <c r="A387" s="12">
        <v>44582</v>
      </c>
      <c r="B387" s="9">
        <v>381072</v>
      </c>
    </row>
    <row r="388" spans="1:2" x14ac:dyDescent="0.35">
      <c r="A388" s="12">
        <v>44583</v>
      </c>
      <c r="B388" s="9">
        <v>603901</v>
      </c>
    </row>
    <row r="389" spans="1:2" x14ac:dyDescent="0.35">
      <c r="A389" s="12">
        <v>44584</v>
      </c>
      <c r="B389" s="9">
        <v>713141</v>
      </c>
    </row>
    <row r="390" spans="1:2" x14ac:dyDescent="0.35">
      <c r="A390" s="12">
        <v>44585</v>
      </c>
      <c r="B390" s="9">
        <v>533575</v>
      </c>
    </row>
    <row r="391" spans="1:2" x14ac:dyDescent="0.35">
      <c r="A391" s="12">
        <v>44586</v>
      </c>
      <c r="B391" s="9">
        <v>578116</v>
      </c>
    </row>
    <row r="392" spans="1:2" x14ac:dyDescent="0.35">
      <c r="A392" s="12">
        <v>44587</v>
      </c>
      <c r="B392" s="9">
        <v>577951</v>
      </c>
    </row>
    <row r="393" spans="1:2" x14ac:dyDescent="0.35">
      <c r="A393" s="12">
        <v>44588</v>
      </c>
      <c r="B393" s="9">
        <v>323873</v>
      </c>
    </row>
    <row r="394" spans="1:2" x14ac:dyDescent="0.35">
      <c r="A394" s="12">
        <v>44589</v>
      </c>
      <c r="B394" s="9">
        <v>348392</v>
      </c>
    </row>
    <row r="395" spans="1:2" x14ac:dyDescent="0.35">
      <c r="A395" s="12">
        <v>44590</v>
      </c>
      <c r="B395" s="9">
        <v>414151</v>
      </c>
    </row>
    <row r="396" spans="1:2" x14ac:dyDescent="0.35">
      <c r="A396" s="12">
        <v>44591</v>
      </c>
      <c r="B396" s="9">
        <v>421053</v>
      </c>
    </row>
    <row r="397" spans="1:2" x14ac:dyDescent="0.35">
      <c r="A397" s="12">
        <v>44592</v>
      </c>
      <c r="B397" s="9">
        <v>332081</v>
      </c>
    </row>
    <row r="398" spans="1:2" x14ac:dyDescent="0.35">
      <c r="A398" s="12">
        <v>44593</v>
      </c>
      <c r="B398" s="9">
        <v>706842</v>
      </c>
    </row>
    <row r="399" spans="1:2" x14ac:dyDescent="0.35">
      <c r="A399" s="12">
        <v>44594</v>
      </c>
      <c r="B399" s="9">
        <v>395491</v>
      </c>
    </row>
    <row r="400" spans="1:2" x14ac:dyDescent="0.35">
      <c r="A400" s="12">
        <v>44595</v>
      </c>
      <c r="B400" s="9">
        <v>539358</v>
      </c>
    </row>
    <row r="401" spans="1:2" x14ac:dyDescent="0.35">
      <c r="A401" s="12">
        <v>44596</v>
      </c>
      <c r="B401" s="9">
        <v>736688</v>
      </c>
    </row>
    <row r="402" spans="1:2" x14ac:dyDescent="0.35">
      <c r="A402" s="12">
        <v>44597</v>
      </c>
      <c r="B402" s="9">
        <v>872248</v>
      </c>
    </row>
    <row r="403" spans="1:2" x14ac:dyDescent="0.35">
      <c r="A403" s="12">
        <v>44598</v>
      </c>
      <c r="B403" s="9">
        <v>629686</v>
      </c>
    </row>
    <row r="404" spans="1:2" x14ac:dyDescent="0.35">
      <c r="A404" s="12">
        <v>44599</v>
      </c>
      <c r="B404" s="9">
        <v>373010</v>
      </c>
    </row>
    <row r="405" spans="1:2" x14ac:dyDescent="0.35">
      <c r="A405" s="12">
        <v>44600</v>
      </c>
      <c r="B405" s="9">
        <v>707860</v>
      </c>
    </row>
    <row r="406" spans="1:2" x14ac:dyDescent="0.35">
      <c r="A406" s="12">
        <v>44601</v>
      </c>
      <c r="B406" s="9">
        <v>367054</v>
      </c>
    </row>
    <row r="407" spans="1:2" x14ac:dyDescent="0.35">
      <c r="A407" s="12">
        <v>44602</v>
      </c>
      <c r="B407" s="9">
        <v>641161</v>
      </c>
    </row>
    <row r="408" spans="1:2" x14ac:dyDescent="0.35">
      <c r="A408" s="12">
        <v>44603</v>
      </c>
      <c r="B408" s="9">
        <v>443150</v>
      </c>
    </row>
    <row r="409" spans="1:2" x14ac:dyDescent="0.35">
      <c r="A409" s="12">
        <v>44604</v>
      </c>
      <c r="B409" s="9">
        <v>583201</v>
      </c>
    </row>
    <row r="410" spans="1:2" x14ac:dyDescent="0.35">
      <c r="A410" s="12">
        <v>44605</v>
      </c>
      <c r="B410" s="9">
        <v>536283</v>
      </c>
    </row>
    <row r="411" spans="1:2" x14ac:dyDescent="0.35">
      <c r="A411" s="12">
        <v>44606</v>
      </c>
      <c r="B411" s="9">
        <v>303825</v>
      </c>
    </row>
    <row r="412" spans="1:2" x14ac:dyDescent="0.35">
      <c r="A412" s="12">
        <v>44607</v>
      </c>
      <c r="B412" s="9">
        <v>602012</v>
      </c>
    </row>
    <row r="413" spans="1:2" x14ac:dyDescent="0.35">
      <c r="A413" s="12">
        <v>44608</v>
      </c>
      <c r="B413" s="9">
        <v>680637</v>
      </c>
    </row>
    <row r="414" spans="1:2" x14ac:dyDescent="0.35">
      <c r="A414" s="12">
        <v>44609</v>
      </c>
      <c r="B414" s="9">
        <v>369058</v>
      </c>
    </row>
    <row r="415" spans="1:2" x14ac:dyDescent="0.35">
      <c r="A415" s="12">
        <v>44610</v>
      </c>
      <c r="B415" s="9">
        <v>394319</v>
      </c>
    </row>
    <row r="416" spans="1:2" x14ac:dyDescent="0.35">
      <c r="A416" s="12">
        <v>44611</v>
      </c>
      <c r="B416" s="9">
        <v>405840</v>
      </c>
    </row>
    <row r="417" spans="1:2" x14ac:dyDescent="0.35">
      <c r="A417" s="12">
        <v>44612</v>
      </c>
      <c r="B417" s="9">
        <v>292800</v>
      </c>
    </row>
    <row r="418" spans="1:2" x14ac:dyDescent="0.35">
      <c r="A418" s="12">
        <v>44613</v>
      </c>
      <c r="B418" s="9">
        <v>718812</v>
      </c>
    </row>
    <row r="419" spans="1:2" x14ac:dyDescent="0.35">
      <c r="A419" s="12">
        <v>44614</v>
      </c>
      <c r="B419" s="9">
        <v>419308</v>
      </c>
    </row>
    <row r="420" spans="1:2" x14ac:dyDescent="0.35">
      <c r="A420" s="12">
        <v>44615</v>
      </c>
      <c r="B420" s="9">
        <v>531592</v>
      </c>
    </row>
    <row r="421" spans="1:2" x14ac:dyDescent="0.35">
      <c r="A421" s="12">
        <v>44616</v>
      </c>
      <c r="B421" s="9">
        <v>593547</v>
      </c>
    </row>
    <row r="422" spans="1:2" x14ac:dyDescent="0.35">
      <c r="A422" s="12">
        <v>44617</v>
      </c>
      <c r="B422" s="9">
        <v>629933</v>
      </c>
    </row>
    <row r="423" spans="1:2" x14ac:dyDescent="0.35">
      <c r="A423" s="12">
        <v>44618</v>
      </c>
      <c r="B423" s="9">
        <v>590829</v>
      </c>
    </row>
    <row r="424" spans="1:2" x14ac:dyDescent="0.35">
      <c r="A424" s="12">
        <v>44619</v>
      </c>
      <c r="B424" s="9">
        <v>522090</v>
      </c>
    </row>
    <row r="425" spans="1:2" x14ac:dyDescent="0.35">
      <c r="A425" s="12">
        <v>44620</v>
      </c>
      <c r="B425" s="9">
        <v>554101</v>
      </c>
    </row>
    <row r="426" spans="1:2" x14ac:dyDescent="0.35">
      <c r="A426" s="12">
        <v>44621</v>
      </c>
      <c r="B426" s="9">
        <v>329499</v>
      </c>
    </row>
    <row r="427" spans="1:2" x14ac:dyDescent="0.35">
      <c r="A427" s="12">
        <v>44622</v>
      </c>
      <c r="B427" s="9">
        <v>519322</v>
      </c>
    </row>
    <row r="428" spans="1:2" x14ac:dyDescent="0.35">
      <c r="A428" s="12">
        <v>44623</v>
      </c>
      <c r="B428" s="9">
        <v>269280</v>
      </c>
    </row>
    <row r="429" spans="1:2" x14ac:dyDescent="0.35">
      <c r="A429" s="12">
        <v>44624</v>
      </c>
      <c r="B429" s="9">
        <v>633572</v>
      </c>
    </row>
    <row r="430" spans="1:2" x14ac:dyDescent="0.35">
      <c r="A430" s="12">
        <v>44625</v>
      </c>
      <c r="B430" s="9">
        <v>429578</v>
      </c>
    </row>
    <row r="431" spans="1:2" x14ac:dyDescent="0.35">
      <c r="A431" s="12">
        <v>44626</v>
      </c>
      <c r="B431" s="9">
        <v>451215</v>
      </c>
    </row>
    <row r="432" spans="1:2" x14ac:dyDescent="0.35">
      <c r="A432" s="12">
        <v>44627</v>
      </c>
      <c r="B432" s="9">
        <v>568188</v>
      </c>
    </row>
    <row r="433" spans="1:2" x14ac:dyDescent="0.35">
      <c r="A433" s="12">
        <v>44628</v>
      </c>
      <c r="B433" s="9">
        <v>758922</v>
      </c>
    </row>
    <row r="434" spans="1:2" x14ac:dyDescent="0.35">
      <c r="A434" s="12">
        <v>44629</v>
      </c>
      <c r="B434" s="9">
        <v>395416</v>
      </c>
    </row>
    <row r="435" spans="1:2" x14ac:dyDescent="0.35">
      <c r="A435" s="12">
        <v>44630</v>
      </c>
      <c r="B435" s="9">
        <v>677745</v>
      </c>
    </row>
    <row r="436" spans="1:2" x14ac:dyDescent="0.35">
      <c r="A436" s="12">
        <v>44631</v>
      </c>
      <c r="B436" s="9">
        <v>310110</v>
      </c>
    </row>
    <row r="437" spans="1:2" x14ac:dyDescent="0.35">
      <c r="A437" s="12">
        <v>44632</v>
      </c>
      <c r="B437" s="9">
        <v>301269</v>
      </c>
    </row>
    <row r="438" spans="1:2" x14ac:dyDescent="0.35">
      <c r="A438" s="12">
        <v>44633</v>
      </c>
      <c r="B438" s="9">
        <v>319599</v>
      </c>
    </row>
    <row r="439" spans="1:2" x14ac:dyDescent="0.35">
      <c r="A439" s="12">
        <v>44634</v>
      </c>
      <c r="B439" s="9">
        <v>309974</v>
      </c>
    </row>
    <row r="440" spans="1:2" x14ac:dyDescent="0.35">
      <c r="A440" s="12">
        <v>44635</v>
      </c>
      <c r="B440" s="9">
        <v>719466</v>
      </c>
    </row>
    <row r="441" spans="1:2" x14ac:dyDescent="0.35">
      <c r="A441" s="12">
        <v>44636</v>
      </c>
      <c r="B441" s="9">
        <v>332468</v>
      </c>
    </row>
    <row r="442" spans="1:2" x14ac:dyDescent="0.35">
      <c r="A442" s="12">
        <v>44637</v>
      </c>
      <c r="B442" s="9">
        <v>646881</v>
      </c>
    </row>
    <row r="443" spans="1:2" x14ac:dyDescent="0.35">
      <c r="A443" s="12">
        <v>44638</v>
      </c>
      <c r="B443" s="9">
        <v>509529</v>
      </c>
    </row>
    <row r="444" spans="1:2" x14ac:dyDescent="0.35">
      <c r="A444" s="12">
        <v>44639</v>
      </c>
      <c r="B444" s="9">
        <v>714988</v>
      </c>
    </row>
    <row r="445" spans="1:2" x14ac:dyDescent="0.35">
      <c r="A445" s="12">
        <v>44640</v>
      </c>
      <c r="B445" s="9">
        <v>324457</v>
      </c>
    </row>
    <row r="446" spans="1:2" x14ac:dyDescent="0.35">
      <c r="A446" s="12">
        <v>44641</v>
      </c>
      <c r="B446" s="9">
        <v>423129</v>
      </c>
    </row>
    <row r="447" spans="1:2" x14ac:dyDescent="0.35">
      <c r="A447" s="12">
        <v>44642</v>
      </c>
      <c r="B447" s="9">
        <v>560037</v>
      </c>
    </row>
    <row r="448" spans="1:2" x14ac:dyDescent="0.35">
      <c r="A448" s="12">
        <v>44643</v>
      </c>
      <c r="B448" s="9">
        <v>761755</v>
      </c>
    </row>
    <row r="449" spans="1:2" x14ac:dyDescent="0.35">
      <c r="A449" s="12">
        <v>44644</v>
      </c>
      <c r="B449" s="9">
        <v>451754</v>
      </c>
    </row>
    <row r="450" spans="1:2" x14ac:dyDescent="0.35">
      <c r="A450" s="12">
        <v>44645</v>
      </c>
      <c r="B450" s="9">
        <v>307901</v>
      </c>
    </row>
    <row r="451" spans="1:2" x14ac:dyDescent="0.35">
      <c r="A451" s="12">
        <v>44646</v>
      </c>
      <c r="B451" s="9">
        <v>378209</v>
      </c>
    </row>
    <row r="452" spans="1:2" x14ac:dyDescent="0.35">
      <c r="A452" s="12">
        <v>44647</v>
      </c>
      <c r="B452" s="9">
        <v>400721</v>
      </c>
    </row>
    <row r="453" spans="1:2" x14ac:dyDescent="0.35">
      <c r="A453" s="12">
        <v>44648</v>
      </c>
      <c r="B453" s="9">
        <v>357613</v>
      </c>
    </row>
    <row r="454" spans="1:2" x14ac:dyDescent="0.35">
      <c r="A454" s="12">
        <v>44649</v>
      </c>
      <c r="B454" s="9">
        <v>482548</v>
      </c>
    </row>
    <row r="455" spans="1:2" x14ac:dyDescent="0.35">
      <c r="A455" s="12">
        <v>44650</v>
      </c>
      <c r="B455" s="9">
        <v>742416</v>
      </c>
    </row>
    <row r="456" spans="1:2" x14ac:dyDescent="0.35">
      <c r="A456" s="12">
        <v>44651</v>
      </c>
      <c r="B456" s="9">
        <v>517846</v>
      </c>
    </row>
    <row r="457" spans="1:2" x14ac:dyDescent="0.35">
      <c r="A457" s="12">
        <v>44652</v>
      </c>
      <c r="B457" s="9">
        <v>690624</v>
      </c>
    </row>
    <row r="458" spans="1:2" x14ac:dyDescent="0.35">
      <c r="A458" s="12">
        <v>44653</v>
      </c>
      <c r="B458" s="9">
        <v>281094</v>
      </c>
    </row>
    <row r="459" spans="1:2" x14ac:dyDescent="0.35">
      <c r="A459" s="12">
        <v>44654</v>
      </c>
      <c r="B459" s="9">
        <v>825001</v>
      </c>
    </row>
    <row r="460" spans="1:2" x14ac:dyDescent="0.35">
      <c r="A460" s="12">
        <v>44655</v>
      </c>
      <c r="B460" s="9">
        <v>330770</v>
      </c>
    </row>
    <row r="461" spans="1:2" x14ac:dyDescent="0.35">
      <c r="A461" s="12">
        <v>44656</v>
      </c>
      <c r="B461" s="9">
        <v>460597</v>
      </c>
    </row>
    <row r="462" spans="1:2" x14ac:dyDescent="0.35">
      <c r="A462" s="12">
        <v>44657</v>
      </c>
      <c r="B462" s="9">
        <v>644673</v>
      </c>
    </row>
    <row r="463" spans="1:2" x14ac:dyDescent="0.35">
      <c r="A463" s="12">
        <v>44658</v>
      </c>
      <c r="B463" s="9">
        <v>562058</v>
      </c>
    </row>
    <row r="464" spans="1:2" x14ac:dyDescent="0.35">
      <c r="A464" s="12">
        <v>44659</v>
      </c>
      <c r="B464" s="9">
        <v>517142</v>
      </c>
    </row>
    <row r="465" spans="1:2" x14ac:dyDescent="0.35">
      <c r="A465" s="12">
        <v>44660</v>
      </c>
      <c r="B465" s="9">
        <v>503263</v>
      </c>
    </row>
    <row r="466" spans="1:2" x14ac:dyDescent="0.35">
      <c r="A466" s="12">
        <v>44661</v>
      </c>
      <c r="B466" s="9">
        <v>503162</v>
      </c>
    </row>
    <row r="467" spans="1:2" x14ac:dyDescent="0.35">
      <c r="A467" s="12">
        <v>44662</v>
      </c>
      <c r="B467" s="9">
        <v>318630</v>
      </c>
    </row>
    <row r="468" spans="1:2" x14ac:dyDescent="0.35">
      <c r="A468" s="12">
        <v>44663</v>
      </c>
      <c r="B468" s="9">
        <v>705770</v>
      </c>
    </row>
    <row r="469" spans="1:2" x14ac:dyDescent="0.35">
      <c r="A469" s="12">
        <v>44664</v>
      </c>
      <c r="B469" s="9">
        <v>380846</v>
      </c>
    </row>
    <row r="470" spans="1:2" x14ac:dyDescent="0.35">
      <c r="A470" s="12">
        <v>44665</v>
      </c>
      <c r="B470" s="9">
        <v>623768</v>
      </c>
    </row>
    <row r="471" spans="1:2" x14ac:dyDescent="0.35">
      <c r="A471" s="12">
        <v>44666</v>
      </c>
      <c r="B471" s="9">
        <v>399971</v>
      </c>
    </row>
    <row r="472" spans="1:2" x14ac:dyDescent="0.35">
      <c r="A472" s="12">
        <v>44667</v>
      </c>
      <c r="B472" s="9">
        <v>615067</v>
      </c>
    </row>
    <row r="473" spans="1:2" x14ac:dyDescent="0.35">
      <c r="A473" s="12">
        <v>44668</v>
      </c>
      <c r="B473" s="9">
        <v>543160</v>
      </c>
    </row>
    <row r="474" spans="1:2" x14ac:dyDescent="0.35">
      <c r="A474" s="12">
        <v>44669</v>
      </c>
      <c r="B474" s="9">
        <v>595835</v>
      </c>
    </row>
    <row r="475" spans="1:2" x14ac:dyDescent="0.35">
      <c r="A475" s="12">
        <v>44670</v>
      </c>
      <c r="B475" s="9">
        <v>467613</v>
      </c>
    </row>
    <row r="476" spans="1:2" x14ac:dyDescent="0.35">
      <c r="A476" s="12">
        <v>44671</v>
      </c>
      <c r="B476" s="9">
        <v>388447</v>
      </c>
    </row>
    <row r="477" spans="1:2" x14ac:dyDescent="0.35">
      <c r="A477" s="12">
        <v>44672</v>
      </c>
      <c r="B477" s="9">
        <v>747302</v>
      </c>
    </row>
    <row r="478" spans="1:2" x14ac:dyDescent="0.35">
      <c r="A478" s="12">
        <v>44673</v>
      </c>
      <c r="B478" s="9">
        <v>369282</v>
      </c>
    </row>
    <row r="479" spans="1:2" x14ac:dyDescent="0.35">
      <c r="A479" s="12">
        <v>44674</v>
      </c>
      <c r="B479" s="9">
        <v>449920</v>
      </c>
    </row>
    <row r="480" spans="1:2" x14ac:dyDescent="0.35">
      <c r="A480" s="12">
        <v>44675</v>
      </c>
      <c r="B480" s="9">
        <v>777460</v>
      </c>
    </row>
    <row r="481" spans="1:5" x14ac:dyDescent="0.35">
      <c r="A481" s="12">
        <v>44676</v>
      </c>
      <c r="B481" s="9">
        <v>557346</v>
      </c>
    </row>
    <row r="482" spans="1:5" x14ac:dyDescent="0.35">
      <c r="A482" s="12">
        <v>44677</v>
      </c>
      <c r="B482" s="9">
        <v>566771</v>
      </c>
    </row>
    <row r="483" spans="1:5" x14ac:dyDescent="0.35">
      <c r="A483" s="12">
        <v>44678</v>
      </c>
      <c r="B483" s="9">
        <v>364513</v>
      </c>
    </row>
    <row r="484" spans="1:5" x14ac:dyDescent="0.35">
      <c r="A484" s="12">
        <v>44679</v>
      </c>
      <c r="B484" s="9">
        <v>668014</v>
      </c>
    </row>
    <row r="485" spans="1:5" x14ac:dyDescent="0.35">
      <c r="A485" s="12">
        <v>44680</v>
      </c>
      <c r="B485" s="9">
        <v>761419</v>
      </c>
    </row>
    <row r="486" spans="1:5" x14ac:dyDescent="0.35">
      <c r="A486" s="12">
        <v>44681</v>
      </c>
      <c r="B486" s="9">
        <v>695939</v>
      </c>
      <c r="C486" s="9">
        <v>695939</v>
      </c>
      <c r="D486" s="9">
        <v>695939</v>
      </c>
      <c r="E486" s="9">
        <v>695939</v>
      </c>
    </row>
    <row r="487" spans="1:5" x14ac:dyDescent="0.35">
      <c r="A487" s="12">
        <v>44682</v>
      </c>
      <c r="C487" s="9">
        <f t="shared" ref="C487:C518" si="0">_xlfn.FORECAST.ETS(A487,$B$2:$B$486,$A$2:$A$486,1,1)</f>
        <v>578671.50765376643</v>
      </c>
      <c r="D487" s="9">
        <f t="shared" ref="D487:D518" si="1">C487-_xlfn.FORECAST.ETS.CONFINT(A487,$B$2:$B$486,$A$2:$A$486,0.95,1,1)</f>
        <v>268081.91985310614</v>
      </c>
      <c r="E487" s="9">
        <f t="shared" ref="E487:E518" si="2">C487+_xlfn.FORECAST.ETS.CONFINT(A487,$B$2:$B$486,$A$2:$A$486,0.95,1,1)</f>
        <v>889261.09545442672</v>
      </c>
    </row>
    <row r="488" spans="1:5" x14ac:dyDescent="0.35">
      <c r="A488" s="12">
        <v>44683</v>
      </c>
      <c r="C488" s="9">
        <f t="shared" si="0"/>
        <v>579610.01525142952</v>
      </c>
      <c r="D488" s="9">
        <f t="shared" si="1"/>
        <v>267440.28479220002</v>
      </c>
      <c r="E488" s="9">
        <f t="shared" si="2"/>
        <v>891779.74571065907</v>
      </c>
    </row>
    <row r="489" spans="1:5" x14ac:dyDescent="0.35">
      <c r="A489" s="12">
        <v>44684</v>
      </c>
      <c r="C489" s="9">
        <f t="shared" si="0"/>
        <v>580548.52284908923</v>
      </c>
      <c r="D489" s="9">
        <f t="shared" si="1"/>
        <v>266775.40138092055</v>
      </c>
      <c r="E489" s="9">
        <f t="shared" si="2"/>
        <v>894321.64431725792</v>
      </c>
    </row>
    <row r="490" spans="1:5" x14ac:dyDescent="0.35">
      <c r="A490" s="12">
        <v>44685</v>
      </c>
      <c r="C490" s="9">
        <f t="shared" si="0"/>
        <v>581487.03044675232</v>
      </c>
      <c r="D490" s="9">
        <f t="shared" si="1"/>
        <v>266087.31832792598</v>
      </c>
      <c r="E490" s="9">
        <f t="shared" si="2"/>
        <v>896886.74256557866</v>
      </c>
    </row>
    <row r="491" spans="1:5" x14ac:dyDescent="0.35">
      <c r="A491" s="12">
        <v>44686</v>
      </c>
      <c r="C491" s="9">
        <f t="shared" si="0"/>
        <v>582425.53804441204</v>
      </c>
      <c r="D491" s="9">
        <f t="shared" si="1"/>
        <v>265376.08844221936</v>
      </c>
      <c r="E491" s="9">
        <f t="shared" si="2"/>
        <v>899474.98764660466</v>
      </c>
    </row>
    <row r="492" spans="1:5" x14ac:dyDescent="0.35">
      <c r="A492" s="12">
        <v>44687</v>
      </c>
      <c r="C492" s="9">
        <f t="shared" si="0"/>
        <v>583364.04564207513</v>
      </c>
      <c r="D492" s="9">
        <f t="shared" si="1"/>
        <v>264641.76849015313</v>
      </c>
      <c r="E492" s="9">
        <f t="shared" si="2"/>
        <v>902086.32279399713</v>
      </c>
    </row>
    <row r="493" spans="1:5" x14ac:dyDescent="0.35">
      <c r="A493" s="12">
        <v>44688</v>
      </c>
      <c r="C493" s="9">
        <f t="shared" si="0"/>
        <v>584302.55323973484</v>
      </c>
      <c r="D493" s="9">
        <f t="shared" si="1"/>
        <v>263884.41905257228</v>
      </c>
      <c r="E493" s="9">
        <f t="shared" si="2"/>
        <v>904720.68742689746</v>
      </c>
    </row>
    <row r="494" spans="1:5" x14ac:dyDescent="0.35">
      <c r="A494" s="12">
        <v>44689</v>
      </c>
      <c r="C494" s="9">
        <f t="shared" si="0"/>
        <v>585241.06083739793</v>
      </c>
      <c r="D494" s="9">
        <f t="shared" si="1"/>
        <v>263104.10438243754</v>
      </c>
      <c r="E494" s="9">
        <f t="shared" si="2"/>
        <v>907378.01729235833</v>
      </c>
    </row>
    <row r="495" spans="1:5" x14ac:dyDescent="0.35">
      <c r="A495" s="12">
        <v>44690</v>
      </c>
      <c r="C495" s="9">
        <f t="shared" si="0"/>
        <v>586179.56843505765</v>
      </c>
      <c r="D495" s="9">
        <f t="shared" si="1"/>
        <v>262300.89226304041</v>
      </c>
      <c r="E495" s="9">
        <f t="shared" si="2"/>
        <v>910058.24460707488</v>
      </c>
    </row>
    <row r="496" spans="1:5" x14ac:dyDescent="0.35">
      <c r="A496" s="12">
        <v>44691</v>
      </c>
      <c r="C496" s="9">
        <f t="shared" si="0"/>
        <v>587118.07603272074</v>
      </c>
      <c r="D496" s="9">
        <f t="shared" si="1"/>
        <v>261474.85386713257</v>
      </c>
      <c r="E496" s="9">
        <f t="shared" si="2"/>
        <v>912761.29819830891</v>
      </c>
    </row>
    <row r="497" spans="1:5" x14ac:dyDescent="0.35">
      <c r="A497" s="12">
        <v>44692</v>
      </c>
      <c r="C497" s="9">
        <f t="shared" si="0"/>
        <v>588056.58363038045</v>
      </c>
      <c r="D497" s="9">
        <f t="shared" si="1"/>
        <v>260626.06361705938</v>
      </c>
      <c r="E497" s="9">
        <f t="shared" si="2"/>
        <v>915487.10364370153</v>
      </c>
    </row>
    <row r="498" spans="1:5" x14ac:dyDescent="0.35">
      <c r="A498" s="12">
        <v>44693</v>
      </c>
      <c r="C498" s="9">
        <f t="shared" si="0"/>
        <v>588995.09122804354</v>
      </c>
      <c r="D498" s="9">
        <f t="shared" si="1"/>
        <v>259754.59904619755</v>
      </c>
      <c r="E498" s="9">
        <f t="shared" si="2"/>
        <v>918235.5834098896</v>
      </c>
    </row>
    <row r="499" spans="1:5" x14ac:dyDescent="0.35">
      <c r="A499" s="12">
        <v>44694</v>
      </c>
      <c r="C499" s="9">
        <f t="shared" si="0"/>
        <v>589933.59882570326</v>
      </c>
      <c r="D499" s="9">
        <f t="shared" si="1"/>
        <v>258860.54066176619</v>
      </c>
      <c r="E499" s="9">
        <f t="shared" si="2"/>
        <v>921006.65698964032</v>
      </c>
    </row>
    <row r="500" spans="1:5" x14ac:dyDescent="0.35">
      <c r="A500" s="12">
        <v>44695</v>
      </c>
      <c r="C500" s="9">
        <f t="shared" si="0"/>
        <v>590872.10642336623</v>
      </c>
      <c r="D500" s="9">
        <f t="shared" si="1"/>
        <v>257943.97180928697</v>
      </c>
      <c r="E500" s="9">
        <f t="shared" si="2"/>
        <v>923800.24103744549</v>
      </c>
    </row>
    <row r="501" spans="1:5" x14ac:dyDescent="0.35">
      <c r="A501" s="12">
        <v>44696</v>
      </c>
      <c r="C501" s="9">
        <f t="shared" si="0"/>
        <v>591810.61402102606</v>
      </c>
      <c r="D501" s="9">
        <f t="shared" si="1"/>
        <v>257004.97853874404</v>
      </c>
      <c r="E501" s="9">
        <f t="shared" si="2"/>
        <v>926616.24950330809</v>
      </c>
    </row>
    <row r="502" spans="1:5" x14ac:dyDescent="0.35">
      <c r="A502" s="12">
        <v>44697</v>
      </c>
      <c r="C502" s="9">
        <f t="shared" si="0"/>
        <v>592749.12161868904</v>
      </c>
      <c r="D502" s="9">
        <f t="shared" si="1"/>
        <v>256043.64947269257</v>
      </c>
      <c r="E502" s="9">
        <f t="shared" si="2"/>
        <v>929454.59376468556</v>
      </c>
    </row>
    <row r="503" spans="1:5" x14ac:dyDescent="0.35">
      <c r="A503" s="12">
        <v>44698</v>
      </c>
      <c r="C503" s="9">
        <f t="shared" si="0"/>
        <v>593687.62921634887</v>
      </c>
      <c r="D503" s="9">
        <f t="shared" si="1"/>
        <v>255060.0756763487</v>
      </c>
      <c r="E503" s="9">
        <f t="shared" si="2"/>
        <v>932315.18275634898</v>
      </c>
    </row>
    <row r="504" spans="1:5" x14ac:dyDescent="0.35">
      <c r="A504" s="12">
        <v>44699</v>
      </c>
      <c r="C504" s="9">
        <f t="shared" si="0"/>
        <v>594626.13681401184</v>
      </c>
      <c r="D504" s="9">
        <f t="shared" si="1"/>
        <v>254054.3505298855</v>
      </c>
      <c r="E504" s="9">
        <f t="shared" si="2"/>
        <v>935197.92309813818</v>
      </c>
    </row>
    <row r="505" spans="1:5" x14ac:dyDescent="0.35">
      <c r="A505" s="12">
        <v>44700</v>
      </c>
      <c r="C505" s="9">
        <f t="shared" si="0"/>
        <v>595564.64441167167</v>
      </c>
      <c r="D505" s="9">
        <f t="shared" si="1"/>
        <v>253026.5696029471</v>
      </c>
      <c r="E505" s="9">
        <f t="shared" si="2"/>
        <v>938102.71922039625</v>
      </c>
    </row>
    <row r="506" spans="1:5" x14ac:dyDescent="0.35">
      <c r="A506" s="12">
        <v>44701</v>
      </c>
      <c r="C506" s="9">
        <f t="shared" si="0"/>
        <v>596503.15200933465</v>
      </c>
      <c r="D506" s="9">
        <f t="shared" si="1"/>
        <v>251976.83053158451</v>
      </c>
      <c r="E506" s="9">
        <f t="shared" si="2"/>
        <v>941029.47348708473</v>
      </c>
    </row>
    <row r="507" spans="1:5" x14ac:dyDescent="0.35">
      <c r="A507" s="12">
        <v>44702</v>
      </c>
      <c r="C507" s="9">
        <f t="shared" si="0"/>
        <v>597441.65960699448</v>
      </c>
      <c r="D507" s="9">
        <f t="shared" si="1"/>
        <v>250905.23289760406</v>
      </c>
      <c r="E507" s="9">
        <f t="shared" si="2"/>
        <v>943978.08631638484</v>
      </c>
    </row>
    <row r="508" spans="1:5" x14ac:dyDescent="0.35">
      <c r="A508" s="12">
        <v>44703</v>
      </c>
      <c r="C508" s="9">
        <f t="shared" si="0"/>
        <v>598380.16720465745</v>
      </c>
      <c r="D508" s="9">
        <f t="shared" si="1"/>
        <v>249811.87811051245</v>
      </c>
      <c r="E508" s="9">
        <f t="shared" si="2"/>
        <v>946948.45629880251</v>
      </c>
    </row>
    <row r="509" spans="1:5" x14ac:dyDescent="0.35">
      <c r="A509" s="12">
        <v>44704</v>
      </c>
      <c r="C509" s="9">
        <f t="shared" si="0"/>
        <v>599318.67480231728</v>
      </c>
      <c r="D509" s="9">
        <f t="shared" si="1"/>
        <v>248696.86929202906</v>
      </c>
      <c r="E509" s="9">
        <f t="shared" si="2"/>
        <v>949940.4803126055</v>
      </c>
    </row>
    <row r="510" spans="1:5" x14ac:dyDescent="0.35">
      <c r="A510" s="12">
        <v>44705</v>
      </c>
      <c r="C510" s="9">
        <f t="shared" si="0"/>
        <v>600257.18239998026</v>
      </c>
      <c r="D510" s="9">
        <f t="shared" si="1"/>
        <v>247560.31116333092</v>
      </c>
      <c r="E510" s="9">
        <f t="shared" si="2"/>
        <v>952954.0536366296</v>
      </c>
    </row>
    <row r="511" spans="1:5" x14ac:dyDescent="0.35">
      <c r="A511" s="12">
        <v>44706</v>
      </c>
      <c r="C511" s="9">
        <f t="shared" si="0"/>
        <v>601195.68999764009</v>
      </c>
      <c r="D511" s="9">
        <f t="shared" si="1"/>
        <v>246402.30993498268</v>
      </c>
      <c r="E511" s="9">
        <f t="shared" si="2"/>
        <v>955989.0700602975</v>
      </c>
    </row>
    <row r="512" spans="1:5" x14ac:dyDescent="0.35">
      <c r="A512" s="12">
        <v>44707</v>
      </c>
      <c r="C512" s="9">
        <f t="shared" si="0"/>
        <v>602134.19759530306</v>
      </c>
      <c r="D512" s="9">
        <f t="shared" si="1"/>
        <v>245222.97319969872</v>
      </c>
      <c r="E512" s="9">
        <f t="shared" si="2"/>
        <v>959045.4219909074</v>
      </c>
    </row>
    <row r="513" spans="1:5" x14ac:dyDescent="0.35">
      <c r="A513" s="12">
        <v>44708</v>
      </c>
      <c r="C513" s="9">
        <f t="shared" si="0"/>
        <v>603072.70519296278</v>
      </c>
      <c r="D513" s="9">
        <f t="shared" si="1"/>
        <v>244022.40982787311</v>
      </c>
      <c r="E513" s="9">
        <f t="shared" si="2"/>
        <v>962123.00055805244</v>
      </c>
    </row>
    <row r="514" spans="1:5" x14ac:dyDescent="0.35">
      <c r="A514" s="12">
        <v>44709</v>
      </c>
      <c r="C514" s="9">
        <f t="shared" si="0"/>
        <v>604011.21279062587</v>
      </c>
      <c r="D514" s="9">
        <f t="shared" si="1"/>
        <v>242800.72986600816</v>
      </c>
      <c r="E514" s="9">
        <f t="shared" si="2"/>
        <v>965221.69571524358</v>
      </c>
    </row>
    <row r="515" spans="1:5" x14ac:dyDescent="0.35">
      <c r="A515" s="12">
        <v>44710</v>
      </c>
      <c r="C515" s="9">
        <f t="shared" si="0"/>
        <v>604949.72038828558</v>
      </c>
      <c r="D515" s="9">
        <f t="shared" si="1"/>
        <v>241558.0444379609</v>
      </c>
      <c r="E515" s="9">
        <f t="shared" si="2"/>
        <v>968341.39633861021</v>
      </c>
    </row>
    <row r="516" spans="1:5" x14ac:dyDescent="0.35">
      <c r="A516" s="12">
        <v>44711</v>
      </c>
      <c r="C516" s="9">
        <f t="shared" si="0"/>
        <v>605888.22798594867</v>
      </c>
      <c r="D516" s="9">
        <f t="shared" si="1"/>
        <v>240294.46564912639</v>
      </c>
      <c r="E516" s="9">
        <f t="shared" si="2"/>
        <v>971481.99032277102</v>
      </c>
    </row>
    <row r="517" spans="1:5" x14ac:dyDescent="0.35">
      <c r="A517" s="12">
        <v>44712</v>
      </c>
      <c r="C517" s="9">
        <f t="shared" si="0"/>
        <v>606826.73558360839</v>
      </c>
      <c r="D517" s="9">
        <f t="shared" si="1"/>
        <v>239010.10649345833</v>
      </c>
      <c r="E517" s="9">
        <f t="shared" si="2"/>
        <v>974643.36467375839</v>
      </c>
    </row>
    <row r="518" spans="1:5" x14ac:dyDescent="0.35">
      <c r="A518" s="12">
        <v>44713</v>
      </c>
      <c r="C518" s="9">
        <f t="shared" si="0"/>
        <v>607765.24318127148</v>
      </c>
      <c r="D518" s="9">
        <f t="shared" si="1"/>
        <v>237705.0807634368</v>
      </c>
      <c r="E518" s="9">
        <f t="shared" si="2"/>
        <v>977825.4055991061</v>
      </c>
    </row>
    <row r="519" spans="1:5" x14ac:dyDescent="0.35">
      <c r="A519" s="12">
        <v>44714</v>
      </c>
      <c r="C519" s="9">
        <f t="shared" ref="C519:C550" si="3">_xlfn.FORECAST.ETS(A519,$B$2:$B$486,$A$2:$A$486,1,1)</f>
        <v>608703.75077893119</v>
      </c>
      <c r="D519" s="9">
        <f t="shared" ref="D519:D550" si="4">C519-_xlfn.FORECAST.ETS.CONFINT(A519,$B$2:$B$486,$A$2:$A$486,0.95,1,1)</f>
        <v>236379.50296286884</v>
      </c>
      <c r="E519" s="9">
        <f t="shared" ref="E519:E550" si="5">C519+_xlfn.FORECAST.ETS.CONFINT(A519,$B$2:$B$486,$A$2:$A$486,0.95,1,1)</f>
        <v>981027.99859499349</v>
      </c>
    </row>
    <row r="520" spans="1:5" x14ac:dyDescent="0.35">
      <c r="A520" s="12">
        <v>44715</v>
      </c>
      <c r="C520" s="9">
        <f t="shared" si="3"/>
        <v>609642.25837659428</v>
      </c>
      <c r="D520" s="9">
        <f t="shared" si="4"/>
        <v>235033.48822262109</v>
      </c>
      <c r="E520" s="9">
        <f t="shared" si="5"/>
        <v>984251.02853056742</v>
      </c>
    </row>
    <row r="521" spans="1:5" x14ac:dyDescent="0.35">
      <c r="A521" s="12">
        <v>44716</v>
      </c>
      <c r="C521" s="9">
        <f t="shared" si="3"/>
        <v>610580.765974254</v>
      </c>
      <c r="D521" s="9">
        <f t="shared" si="4"/>
        <v>233667.15221915831</v>
      </c>
      <c r="E521" s="9">
        <f t="shared" si="5"/>
        <v>987494.37972934963</v>
      </c>
    </row>
    <row r="522" spans="1:5" x14ac:dyDescent="0.35">
      <c r="A522" s="12">
        <v>44717</v>
      </c>
      <c r="C522" s="9">
        <f t="shared" si="3"/>
        <v>611519.27357191709</v>
      </c>
      <c r="D522" s="9">
        <f t="shared" si="4"/>
        <v>232280.61109597696</v>
      </c>
      <c r="E522" s="9">
        <f t="shared" si="5"/>
        <v>990757.93604785716</v>
      </c>
    </row>
    <row r="523" spans="1:5" x14ac:dyDescent="0.35">
      <c r="A523" s="12">
        <v>44718</v>
      </c>
      <c r="C523" s="9">
        <f t="shared" si="3"/>
        <v>612457.7811695768</v>
      </c>
      <c r="D523" s="9">
        <f t="shared" si="4"/>
        <v>230873.9813877985</v>
      </c>
      <c r="E523" s="9">
        <f t="shared" si="5"/>
        <v>994041.58095135516</v>
      </c>
    </row>
    <row r="524" spans="1:5" x14ac:dyDescent="0.35">
      <c r="A524" s="12">
        <v>44719</v>
      </c>
      <c r="C524" s="9">
        <f t="shared" si="3"/>
        <v>613396.28876723989</v>
      </c>
      <c r="D524" s="9">
        <f t="shared" si="4"/>
        <v>229447.37994760257</v>
      </c>
      <c r="E524" s="9">
        <f t="shared" si="5"/>
        <v>997345.19758687727</v>
      </c>
    </row>
    <row r="525" spans="1:5" x14ac:dyDescent="0.35">
      <c r="A525" s="12">
        <v>44720</v>
      </c>
      <c r="C525" s="9">
        <f t="shared" si="3"/>
        <v>614334.79636489961</v>
      </c>
      <c r="D525" s="9">
        <f t="shared" si="4"/>
        <v>228000.92387635651</v>
      </c>
      <c r="E525" s="9">
        <f t="shared" si="5"/>
        <v>1000668.6688534427</v>
      </c>
    </row>
    <row r="526" spans="1:5" x14ac:dyDescent="0.35">
      <c r="A526" s="12">
        <v>44721</v>
      </c>
      <c r="C526" s="9">
        <f t="shared" si="3"/>
        <v>615273.30396256258</v>
      </c>
      <c r="D526" s="9">
        <f t="shared" si="4"/>
        <v>226534.7304555134</v>
      </c>
      <c r="E526" s="9">
        <f t="shared" si="5"/>
        <v>1004011.8774696118</v>
      </c>
    </row>
    <row r="527" spans="1:5" x14ac:dyDescent="0.35">
      <c r="A527" s="12">
        <v>44722</v>
      </c>
      <c r="C527" s="9">
        <f t="shared" si="3"/>
        <v>616211.81156022241</v>
      </c>
      <c r="D527" s="9">
        <f t="shared" si="4"/>
        <v>225048.91708213021</v>
      </c>
      <c r="E527" s="9">
        <f t="shared" si="5"/>
        <v>1007374.7060383146</v>
      </c>
    </row>
    <row r="528" spans="1:5" x14ac:dyDescent="0.35">
      <c r="A528" s="12">
        <v>44723</v>
      </c>
      <c r="C528" s="9">
        <f t="shared" si="3"/>
        <v>617150.31915788539</v>
      </c>
      <c r="D528" s="9">
        <f t="shared" si="4"/>
        <v>223543.60120666854</v>
      </c>
      <c r="E528" s="9">
        <f t="shared" si="5"/>
        <v>1010757.0371091022</v>
      </c>
    </row>
    <row r="529" spans="1:5" x14ac:dyDescent="0.35">
      <c r="A529" s="12">
        <v>44724</v>
      </c>
      <c r="C529" s="9">
        <f t="shared" si="3"/>
        <v>618088.82675554522</v>
      </c>
      <c r="D529" s="9">
        <f t="shared" si="4"/>
        <v>222018.9002733283</v>
      </c>
      <c r="E529" s="9">
        <f t="shared" si="5"/>
        <v>1014158.7532377621</v>
      </c>
    </row>
    <row r="530" spans="1:5" x14ac:dyDescent="0.35">
      <c r="A530" s="12">
        <v>44725</v>
      </c>
      <c r="C530" s="9">
        <f t="shared" si="3"/>
        <v>619027.33435320819</v>
      </c>
      <c r="D530" s="9">
        <f t="shared" si="4"/>
        <v>220474.93166296853</v>
      </c>
      <c r="E530" s="9">
        <f t="shared" si="5"/>
        <v>1017579.7370434478</v>
      </c>
    </row>
    <row r="531" spans="1:5" x14ac:dyDescent="0.35">
      <c r="A531" s="12">
        <v>44726</v>
      </c>
      <c r="C531" s="9">
        <f t="shared" si="3"/>
        <v>619965.84195086802</v>
      </c>
      <c r="D531" s="9">
        <f t="shared" si="4"/>
        <v>218911.81263846287</v>
      </c>
      <c r="E531" s="9">
        <f t="shared" si="5"/>
        <v>1021019.8712632732</v>
      </c>
    </row>
    <row r="532" spans="1:5" x14ac:dyDescent="0.35">
      <c r="A532" s="12">
        <v>44727</v>
      </c>
      <c r="C532" s="9">
        <f t="shared" si="3"/>
        <v>620904.349548531</v>
      </c>
      <c r="D532" s="9">
        <f t="shared" si="4"/>
        <v>217329.66029253881</v>
      </c>
      <c r="E532" s="9">
        <f t="shared" si="5"/>
        <v>1024479.0388045232</v>
      </c>
    </row>
    <row r="533" spans="1:5" x14ac:dyDescent="0.35">
      <c r="A533" s="12">
        <v>44728</v>
      </c>
      <c r="C533" s="9">
        <f t="shared" si="3"/>
        <v>621842.85714619083</v>
      </c>
      <c r="D533" s="9">
        <f t="shared" si="4"/>
        <v>215728.59149794694</v>
      </c>
      <c r="E533" s="9">
        <f t="shared" si="5"/>
        <v>1027957.1227944347</v>
      </c>
    </row>
    <row r="534" spans="1:5" x14ac:dyDescent="0.35">
      <c r="A534" s="12">
        <v>44729</v>
      </c>
      <c r="C534" s="9">
        <f t="shared" si="3"/>
        <v>622781.3647438538</v>
      </c>
      <c r="D534" s="9">
        <f t="shared" si="4"/>
        <v>214108.72286000458</v>
      </c>
      <c r="E534" s="9">
        <f t="shared" si="5"/>
        <v>1031454.0066277031</v>
      </c>
    </row>
    <row r="535" spans="1:5" x14ac:dyDescent="0.35">
      <c r="A535" s="12">
        <v>44730</v>
      </c>
      <c r="C535" s="9">
        <f t="shared" si="3"/>
        <v>623719.87234151363</v>
      </c>
      <c r="D535" s="9">
        <f t="shared" si="4"/>
        <v>212470.17067135789</v>
      </c>
      <c r="E535" s="9">
        <f t="shared" si="5"/>
        <v>1034969.5740116694</v>
      </c>
    </row>
    <row r="536" spans="1:5" x14ac:dyDescent="0.35">
      <c r="A536" s="12">
        <v>44731</v>
      </c>
      <c r="C536" s="9">
        <f t="shared" si="3"/>
        <v>624658.37993917661</v>
      </c>
      <c r="D536" s="9">
        <f t="shared" si="4"/>
        <v>210813.0508690055</v>
      </c>
      <c r="E536" s="9">
        <f t="shared" si="5"/>
        <v>1038503.7090093477</v>
      </c>
    </row>
    <row r="537" spans="1:5" x14ac:dyDescent="0.35">
      <c r="A537" s="12">
        <v>44732</v>
      </c>
      <c r="C537" s="9">
        <f t="shared" si="3"/>
        <v>625596.88753683644</v>
      </c>
      <c r="D537" s="9">
        <f t="shared" si="4"/>
        <v>209137.47899342584</v>
      </c>
      <c r="E537" s="9">
        <f t="shared" si="5"/>
        <v>1042056.296080247</v>
      </c>
    </row>
    <row r="538" spans="1:5" x14ac:dyDescent="0.35">
      <c r="A538" s="12">
        <v>44733</v>
      </c>
      <c r="C538" s="9">
        <f t="shared" si="3"/>
        <v>626535.39513449941</v>
      </c>
      <c r="D538" s="9">
        <f t="shared" si="4"/>
        <v>207443.57014985051</v>
      </c>
      <c r="E538" s="9">
        <f t="shared" si="5"/>
        <v>1045627.2201191483</v>
      </c>
    </row>
    <row r="539" spans="1:5" x14ac:dyDescent="0.35">
      <c r="A539" s="12">
        <v>44734</v>
      </c>
      <c r="C539" s="9">
        <f t="shared" si="3"/>
        <v>627473.90273215924</v>
      </c>
      <c r="D539" s="9">
        <f t="shared" si="4"/>
        <v>205731.43897152354</v>
      </c>
      <c r="E539" s="9">
        <f t="shared" si="5"/>
        <v>1049216.3664927948</v>
      </c>
    </row>
    <row r="540" spans="1:5" x14ac:dyDescent="0.35">
      <c r="A540" s="12">
        <v>44735</v>
      </c>
      <c r="C540" s="9">
        <f t="shared" si="3"/>
        <v>628412.41032982222</v>
      </c>
      <c r="D540" s="9">
        <f t="shared" si="4"/>
        <v>204001.19958499062</v>
      </c>
      <c r="E540" s="9">
        <f t="shared" si="5"/>
        <v>1052823.6210746537</v>
      </c>
    </row>
    <row r="541" spans="1:5" x14ac:dyDescent="0.35">
      <c r="A541" s="12">
        <v>44736</v>
      </c>
      <c r="C541" s="9">
        <f t="shared" si="3"/>
        <v>629350.91792748193</v>
      </c>
      <c r="D541" s="9">
        <f t="shared" si="4"/>
        <v>202252.96557725588</v>
      </c>
      <c r="E541" s="9">
        <f t="shared" si="5"/>
        <v>1056448.8702777079</v>
      </c>
    </row>
    <row r="542" spans="1:5" x14ac:dyDescent="0.35">
      <c r="A542" s="12">
        <v>44737</v>
      </c>
      <c r="C542" s="9">
        <f t="shared" si="3"/>
        <v>630289.42552514502</v>
      </c>
      <c r="D542" s="9">
        <f t="shared" si="4"/>
        <v>200486.84996485169</v>
      </c>
      <c r="E542" s="9">
        <f t="shared" si="5"/>
        <v>1060092.0010854383</v>
      </c>
    </row>
    <row r="543" spans="1:5" x14ac:dyDescent="0.35">
      <c r="A543" s="12">
        <v>44738</v>
      </c>
      <c r="C543" s="9">
        <f t="shared" si="3"/>
        <v>631227.93312280474</v>
      </c>
      <c r="D543" s="9">
        <f t="shared" si="4"/>
        <v>198702.96516465902</v>
      </c>
      <c r="E543" s="9">
        <f t="shared" si="5"/>
        <v>1063752.9010809504</v>
      </c>
    </row>
    <row r="544" spans="1:5" x14ac:dyDescent="0.35">
      <c r="A544" s="12">
        <v>44739</v>
      </c>
      <c r="C544" s="9">
        <f t="shared" si="3"/>
        <v>632166.44072046783</v>
      </c>
      <c r="D544" s="9">
        <f t="shared" si="4"/>
        <v>196901.42296652531</v>
      </c>
      <c r="E544" s="9">
        <f t="shared" si="5"/>
        <v>1067431.4584744102</v>
      </c>
    </row>
    <row r="545" spans="1:5" x14ac:dyDescent="0.35">
      <c r="A545" s="12">
        <v>44740</v>
      </c>
      <c r="C545" s="9">
        <f t="shared" si="3"/>
        <v>633104.94831812754</v>
      </c>
      <c r="D545" s="9">
        <f t="shared" si="4"/>
        <v>195082.3345075153</v>
      </c>
      <c r="E545" s="9">
        <f t="shared" si="5"/>
        <v>1071127.5621287399</v>
      </c>
    </row>
    <row r="546" spans="1:5" x14ac:dyDescent="0.35">
      <c r="A546" s="12">
        <v>44741</v>
      </c>
      <c r="C546" s="9">
        <f t="shared" si="3"/>
        <v>634043.45591579063</v>
      </c>
      <c r="D546" s="9">
        <f t="shared" si="4"/>
        <v>193245.81024784758</v>
      </c>
      <c r="E546" s="9">
        <f t="shared" si="5"/>
        <v>1074841.1015837337</v>
      </c>
    </row>
    <row r="547" spans="1:5" x14ac:dyDescent="0.35">
      <c r="A547" s="12">
        <v>44742</v>
      </c>
      <c r="C547" s="9">
        <f t="shared" si="3"/>
        <v>634981.96351345035</v>
      </c>
      <c r="D547" s="9">
        <f t="shared" si="4"/>
        <v>191391.95994834951</v>
      </c>
      <c r="E547" s="9">
        <f t="shared" si="5"/>
        <v>1078571.9670785512</v>
      </c>
    </row>
    <row r="548" spans="1:5" x14ac:dyDescent="0.35">
      <c r="A548" s="12">
        <v>44743</v>
      </c>
      <c r="C548" s="9">
        <f t="shared" si="3"/>
        <v>635920.47111111344</v>
      </c>
      <c r="D548" s="9">
        <f t="shared" si="4"/>
        <v>189520.89264948561</v>
      </c>
      <c r="E548" s="9">
        <f t="shared" si="5"/>
        <v>1082320.0495727411</v>
      </c>
    </row>
    <row r="549" spans="1:5" x14ac:dyDescent="0.35">
      <c r="A549" s="12">
        <v>44744</v>
      </c>
      <c r="C549" s="9">
        <f t="shared" si="3"/>
        <v>636858.97870877315</v>
      </c>
      <c r="D549" s="9">
        <f t="shared" si="4"/>
        <v>187632.7166517959</v>
      </c>
      <c r="E549" s="9">
        <f t="shared" si="5"/>
        <v>1086085.2407657504</v>
      </c>
    </row>
    <row r="550" spans="1:5" x14ac:dyDescent="0.35">
      <c r="A550" s="12">
        <v>44745</v>
      </c>
      <c r="C550" s="9">
        <f t="shared" si="3"/>
        <v>637797.48630643624</v>
      </c>
      <c r="D550" s="9">
        <f t="shared" si="4"/>
        <v>185727.53949779761</v>
      </c>
      <c r="E550" s="9">
        <f t="shared" si="5"/>
        <v>1089867.4331150749</v>
      </c>
    </row>
    <row r="551" spans="1:5" x14ac:dyDescent="0.35">
      <c r="A551" s="12">
        <v>44746</v>
      </c>
      <c r="C551" s="9">
        <f t="shared" ref="C551:C582" si="6">_xlfn.FORECAST.ETS(A551,$B$2:$B$486,$A$2:$A$486,1,1)</f>
        <v>638735.99390409596</v>
      </c>
      <c r="D551" s="9">
        <f t="shared" ref="D551:D582" si="7">C551-_xlfn.FORECAST.ETS.CONFINT(A551,$B$2:$B$486,$A$2:$A$486,0.95,1,1)</f>
        <v>183805.46795519115</v>
      </c>
      <c r="E551" s="9">
        <f t="shared" ref="E551:E582" si="8">C551+_xlfn.FORECAST.ETS.CONFINT(A551,$B$2:$B$486,$A$2:$A$486,0.95,1,1)</f>
        <v>1093666.5198530008</v>
      </c>
    </row>
    <row r="552" spans="1:5" x14ac:dyDescent="0.35">
      <c r="A552" s="12">
        <v>44747</v>
      </c>
      <c r="C552" s="9">
        <f t="shared" si="6"/>
        <v>639674.50150175905</v>
      </c>
      <c r="D552" s="9">
        <f t="shared" si="7"/>
        <v>181866.60800142481</v>
      </c>
      <c r="E552" s="9">
        <f t="shared" si="8"/>
        <v>1097482.3950020932</v>
      </c>
    </row>
    <row r="553" spans="1:5" x14ac:dyDescent="0.35">
      <c r="A553" s="12">
        <v>44748</v>
      </c>
      <c r="C553" s="9">
        <f t="shared" si="6"/>
        <v>640613.00909941876</v>
      </c>
      <c r="D553" s="9">
        <f t="shared" si="7"/>
        <v>179911.06480946002</v>
      </c>
      <c r="E553" s="9">
        <f t="shared" si="8"/>
        <v>1101314.9533893776</v>
      </c>
    </row>
    <row r="554" spans="1:5" x14ac:dyDescent="0.35">
      <c r="A554" s="12">
        <v>44749</v>
      </c>
      <c r="C554" s="9">
        <f t="shared" si="6"/>
        <v>641551.51669708185</v>
      </c>
      <c r="D554" s="9">
        <f t="shared" si="7"/>
        <v>177938.94273479615</v>
      </c>
      <c r="E554" s="9">
        <f t="shared" si="8"/>
        <v>1105164.0906593676</v>
      </c>
    </row>
    <row r="555" spans="1:5" x14ac:dyDescent="0.35">
      <c r="A555" s="12">
        <v>44750</v>
      </c>
      <c r="C555" s="9">
        <f t="shared" si="6"/>
        <v>642490.02429474157</v>
      </c>
      <c r="D555" s="9">
        <f t="shared" si="7"/>
        <v>175950.34530359693</v>
      </c>
      <c r="E555" s="9">
        <f t="shared" si="8"/>
        <v>1109029.7032858862</v>
      </c>
    </row>
    <row r="556" spans="1:5" x14ac:dyDescent="0.35">
      <c r="A556" s="12">
        <v>44751</v>
      </c>
      <c r="C556" s="9">
        <f t="shared" si="6"/>
        <v>643428.53189240454</v>
      </c>
      <c r="D556" s="9">
        <f t="shared" si="7"/>
        <v>173945.37520198018</v>
      </c>
      <c r="E556" s="9">
        <f t="shared" si="8"/>
        <v>1112911.688582829</v>
      </c>
    </row>
    <row r="557" spans="1:5" x14ac:dyDescent="0.35">
      <c r="A557" s="12">
        <v>44752</v>
      </c>
      <c r="C557" s="9">
        <f t="shared" si="6"/>
        <v>644367.03949006437</v>
      </c>
      <c r="D557" s="9">
        <f t="shared" si="7"/>
        <v>171924.13426631584</v>
      </c>
      <c r="E557" s="9">
        <f t="shared" si="8"/>
        <v>1116809.9447138128</v>
      </c>
    </row>
    <row r="558" spans="1:5" x14ac:dyDescent="0.35">
      <c r="A558" s="12">
        <v>44753</v>
      </c>
      <c r="C558" s="9">
        <f t="shared" si="6"/>
        <v>645305.54708772735</v>
      </c>
      <c r="D558" s="9">
        <f t="shared" si="7"/>
        <v>169886.7234745943</v>
      </c>
      <c r="E558" s="9">
        <f t="shared" si="8"/>
        <v>1120724.3707008604</v>
      </c>
    </row>
    <row r="559" spans="1:5" x14ac:dyDescent="0.35">
      <c r="A559" s="12">
        <v>44754</v>
      </c>
      <c r="C559" s="9">
        <f t="shared" si="6"/>
        <v>646244.05468538718</v>
      </c>
      <c r="D559" s="9">
        <f t="shared" si="7"/>
        <v>167833.24293871684</v>
      </c>
      <c r="E559" s="9">
        <f t="shared" si="8"/>
        <v>1124654.8664320575</v>
      </c>
    </row>
    <row r="560" spans="1:5" x14ac:dyDescent="0.35">
      <c r="A560" s="12">
        <v>44755</v>
      </c>
      <c r="C560" s="9">
        <f t="shared" si="6"/>
        <v>647182.56228305015</v>
      </c>
      <c r="D560" s="9">
        <f t="shared" si="7"/>
        <v>165763.79189776705</v>
      </c>
      <c r="E560" s="9">
        <f t="shared" si="8"/>
        <v>1128601.3326683333</v>
      </c>
    </row>
    <row r="561" spans="1:5" x14ac:dyDescent="0.35">
      <c r="A561" s="12">
        <v>44756</v>
      </c>
      <c r="C561" s="9">
        <f t="shared" si="6"/>
        <v>648121.06988070998</v>
      </c>
      <c r="D561" s="9">
        <f t="shared" si="7"/>
        <v>163678.4687121202</v>
      </c>
      <c r="E561" s="9">
        <f t="shared" si="8"/>
        <v>1132563.6710492996</v>
      </c>
    </row>
    <row r="562" spans="1:5" x14ac:dyDescent="0.35">
      <c r="A562" s="12">
        <v>44757</v>
      </c>
      <c r="C562" s="9">
        <f t="shared" si="6"/>
        <v>649059.57747837296</v>
      </c>
      <c r="D562" s="9">
        <f t="shared" si="7"/>
        <v>161577.3708584531</v>
      </c>
      <c r="E562" s="9">
        <f t="shared" si="8"/>
        <v>1136541.7840982927</v>
      </c>
    </row>
    <row r="563" spans="1:5" x14ac:dyDescent="0.35">
      <c r="A563" s="12">
        <v>44758</v>
      </c>
      <c r="C563" s="9">
        <f t="shared" si="6"/>
        <v>649998.08507603279</v>
      </c>
      <c r="D563" s="9">
        <f t="shared" si="7"/>
        <v>159460.59492551163</v>
      </c>
      <c r="E563" s="9">
        <f t="shared" si="8"/>
        <v>1140535.5752265539</v>
      </c>
    </row>
    <row r="564" spans="1:5" x14ac:dyDescent="0.35">
      <c r="A564" s="12">
        <v>44759</v>
      </c>
      <c r="C564" s="9">
        <f t="shared" si="6"/>
        <v>650936.59267369576</v>
      </c>
      <c r="D564" s="9">
        <f t="shared" si="7"/>
        <v>157328.23661070032</v>
      </c>
      <c r="E564" s="9">
        <f t="shared" si="8"/>
        <v>1144544.9487366911</v>
      </c>
    </row>
    <row r="565" spans="1:5" x14ac:dyDescent="0.35">
      <c r="A565" s="12">
        <v>44760</v>
      </c>
      <c r="C565" s="9">
        <f t="shared" si="6"/>
        <v>651875.10027135559</v>
      </c>
      <c r="D565" s="9">
        <f t="shared" si="7"/>
        <v>155180.39071735711</v>
      </c>
      <c r="E565" s="9">
        <f t="shared" si="8"/>
        <v>1148569.809825354</v>
      </c>
    </row>
    <row r="566" spans="1:5" x14ac:dyDescent="0.35">
      <c r="A566" s="12">
        <v>44761</v>
      </c>
      <c r="C566" s="9">
        <f t="shared" si="6"/>
        <v>652813.60786901857</v>
      </c>
      <c r="D566" s="9">
        <f t="shared" si="7"/>
        <v>153017.15115277609</v>
      </c>
      <c r="E566" s="9">
        <f t="shared" si="8"/>
        <v>1152610.064585261</v>
      </c>
    </row>
    <row r="567" spans="1:5" x14ac:dyDescent="0.35">
      <c r="A567" s="12">
        <v>44762</v>
      </c>
      <c r="C567" s="9">
        <f t="shared" si="6"/>
        <v>653752.1154666784</v>
      </c>
      <c r="D567" s="9">
        <f t="shared" si="7"/>
        <v>150838.61092684517</v>
      </c>
      <c r="E567" s="9">
        <f t="shared" si="8"/>
        <v>1156665.6200065117</v>
      </c>
    </row>
    <row r="568" spans="1:5" x14ac:dyDescent="0.35">
      <c r="A568" s="12">
        <v>44763</v>
      </c>
      <c r="C568" s="9">
        <f t="shared" si="6"/>
        <v>654690.62306434137</v>
      </c>
      <c r="D568" s="9">
        <f t="shared" si="7"/>
        <v>148644.86215136526</v>
      </c>
      <c r="E568" s="9">
        <f t="shared" si="8"/>
        <v>1160736.3839773175</v>
      </c>
    </row>
    <row r="569" spans="1:5" x14ac:dyDescent="0.35">
      <c r="A569" s="12">
        <v>44764</v>
      </c>
      <c r="C569" s="9">
        <f t="shared" si="6"/>
        <v>655629.13066200109</v>
      </c>
      <c r="D569" s="9">
        <f t="shared" si="7"/>
        <v>146435.99603991758</v>
      </c>
      <c r="E569" s="9">
        <f t="shared" si="8"/>
        <v>1164822.2652840847</v>
      </c>
    </row>
    <row r="570" spans="1:5" x14ac:dyDescent="0.35">
      <c r="A570" s="12">
        <v>44765</v>
      </c>
      <c r="C570" s="9">
        <f t="shared" si="6"/>
        <v>656567.63825966418</v>
      </c>
      <c r="D570" s="9">
        <f t="shared" si="7"/>
        <v>144212.10290834989</v>
      </c>
      <c r="E570" s="9">
        <f t="shared" si="8"/>
        <v>1168923.1736109785</v>
      </c>
    </row>
    <row r="571" spans="1:5" x14ac:dyDescent="0.35">
      <c r="A571" s="12">
        <v>44766</v>
      </c>
      <c r="C571" s="9">
        <f t="shared" si="6"/>
        <v>657506.14585732389</v>
      </c>
      <c r="D571" s="9">
        <f t="shared" si="7"/>
        <v>141973.27217574877</v>
      </c>
      <c r="E571" s="9">
        <f t="shared" si="8"/>
        <v>1173039.019538899</v>
      </c>
    </row>
    <row r="572" spans="1:5" x14ac:dyDescent="0.35">
      <c r="A572" s="12">
        <v>44767</v>
      </c>
      <c r="C572" s="9">
        <f t="shared" si="6"/>
        <v>658444.65345498698</v>
      </c>
      <c r="D572" s="9">
        <f t="shared" si="7"/>
        <v>139719.59236597375</v>
      </c>
      <c r="E572" s="9">
        <f t="shared" si="8"/>
        <v>1177169.7145440001</v>
      </c>
    </row>
    <row r="573" spans="1:5" x14ac:dyDescent="0.35">
      <c r="A573" s="12">
        <v>44768</v>
      </c>
      <c r="C573" s="9">
        <f t="shared" si="6"/>
        <v>659383.1610526467</v>
      </c>
      <c r="D573" s="9">
        <f t="shared" si="7"/>
        <v>137451.15110961912</v>
      </c>
      <c r="E573" s="9">
        <f t="shared" si="8"/>
        <v>1181315.1709956743</v>
      </c>
    </row>
    <row r="574" spans="1:5" x14ac:dyDescent="0.35">
      <c r="A574" s="12">
        <v>44769</v>
      </c>
      <c r="C574" s="9">
        <f t="shared" si="6"/>
        <v>660321.66865030979</v>
      </c>
      <c r="D574" s="9">
        <f t="shared" si="7"/>
        <v>135168.0351464831</v>
      </c>
      <c r="E574" s="9">
        <f t="shared" si="8"/>
        <v>1185475.3021541364</v>
      </c>
    </row>
    <row r="575" spans="1:5" x14ac:dyDescent="0.35">
      <c r="A575" s="12">
        <v>44770</v>
      </c>
      <c r="C575" s="9">
        <f t="shared" si="6"/>
        <v>661260.1762479695</v>
      </c>
      <c r="D575" s="9">
        <f t="shared" si="7"/>
        <v>132870.33032841247</v>
      </c>
      <c r="E575" s="9">
        <f t="shared" si="8"/>
        <v>1189650.0221675267</v>
      </c>
    </row>
    <row r="576" spans="1:5" x14ac:dyDescent="0.35">
      <c r="A576" s="12">
        <v>44771</v>
      </c>
      <c r="C576" s="9">
        <f t="shared" si="6"/>
        <v>662198.68384563259</v>
      </c>
      <c r="D576" s="9">
        <f t="shared" si="7"/>
        <v>130558.12162260397</v>
      </c>
      <c r="E576" s="9">
        <f t="shared" si="8"/>
        <v>1193839.2460686611</v>
      </c>
    </row>
    <row r="577" spans="1:5" x14ac:dyDescent="0.35">
      <c r="A577" s="12">
        <v>44772</v>
      </c>
      <c r="C577" s="9">
        <f t="shared" si="6"/>
        <v>663137.19144329231</v>
      </c>
      <c r="D577" s="9">
        <f t="shared" si="7"/>
        <v>128231.49311523233</v>
      </c>
      <c r="E577" s="9">
        <f t="shared" si="8"/>
        <v>1198042.8897713523</v>
      </c>
    </row>
    <row r="578" spans="1:5" x14ac:dyDescent="0.35">
      <c r="A578" s="12">
        <v>44773</v>
      </c>
      <c r="C578" s="9">
        <f t="shared" si="6"/>
        <v>664075.6990409554</v>
      </c>
      <c r="D578" s="9">
        <f t="shared" si="7"/>
        <v>125890.52801548725</v>
      </c>
      <c r="E578" s="9">
        <f t="shared" si="8"/>
        <v>1202260.8700664234</v>
      </c>
    </row>
    <row r="579" spans="1:5" x14ac:dyDescent="0.35">
      <c r="A579" s="12">
        <v>44774</v>
      </c>
      <c r="C579" s="9">
        <f t="shared" si="6"/>
        <v>665014.20663861511</v>
      </c>
      <c r="D579" s="9">
        <f t="shared" si="7"/>
        <v>123535.30865989393</v>
      </c>
      <c r="E579" s="9">
        <f t="shared" si="8"/>
        <v>1206493.1046173363</v>
      </c>
    </row>
    <row r="580" spans="1:5" x14ac:dyDescent="0.35">
      <c r="A580" s="12">
        <v>44775</v>
      </c>
      <c r="C580" s="9">
        <f t="shared" si="6"/>
        <v>665952.7142362782</v>
      </c>
      <c r="D580" s="9">
        <f t="shared" si="7"/>
        <v>121165.91651699832</v>
      </c>
      <c r="E580" s="9">
        <f t="shared" si="8"/>
        <v>1210739.5119555581</v>
      </c>
    </row>
    <row r="581" spans="1:5" x14ac:dyDescent="0.35">
      <c r="A581" s="12">
        <v>44776</v>
      </c>
      <c r="C581" s="9">
        <f t="shared" si="6"/>
        <v>666891.22183393792</v>
      </c>
      <c r="D581" s="9">
        <f t="shared" si="7"/>
        <v>118782.43219229358</v>
      </c>
      <c r="E581" s="9">
        <f t="shared" si="8"/>
        <v>1215000.0114755821</v>
      </c>
    </row>
    <row r="582" spans="1:5" x14ac:dyDescent="0.35">
      <c r="A582" s="12">
        <v>44777</v>
      </c>
      <c r="C582" s="9">
        <f t="shared" si="6"/>
        <v>667829.72943160089</v>
      </c>
      <c r="D582" s="9">
        <f t="shared" si="7"/>
        <v>116384.93543347402</v>
      </c>
      <c r="E582" s="9">
        <f t="shared" si="8"/>
        <v>1219274.5234297276</v>
      </c>
    </row>
    <row r="583" spans="1:5" x14ac:dyDescent="0.35">
      <c r="A583" s="12">
        <v>44778</v>
      </c>
      <c r="C583" s="9">
        <f t="shared" ref="C583:C608" si="9">_xlfn.FORECAST.ETS(A583,$B$2:$B$486,$A$2:$A$486,1,1)</f>
        <v>668768.23702926072</v>
      </c>
      <c r="D583" s="9">
        <f t="shared" ref="D583:D608" si="10">C583-_xlfn.FORECAST.ETS.CONFINT(A583,$B$2:$B$486,$A$2:$A$486,0.95,1,1)</f>
        <v>113973.50513589056</v>
      </c>
      <c r="E583" s="9">
        <f t="shared" ref="E583:E608" si="11">C583+_xlfn.FORECAST.ETS.CONFINT(A583,$B$2:$B$486,$A$2:$A$486,0.95,1,1)</f>
        <v>1223562.9689226309</v>
      </c>
    </row>
    <row r="584" spans="1:5" x14ac:dyDescent="0.35">
      <c r="A584" s="12">
        <v>44779</v>
      </c>
      <c r="C584" s="9">
        <f t="shared" si="9"/>
        <v>669706.7446269237</v>
      </c>
      <c r="D584" s="9">
        <f t="shared" si="10"/>
        <v>111548.21934829641</v>
      </c>
      <c r="E584" s="9">
        <f t="shared" si="11"/>
        <v>1227865.2699055509</v>
      </c>
    </row>
    <row r="585" spans="1:5" x14ac:dyDescent="0.35">
      <c r="A585" s="12">
        <v>44780</v>
      </c>
      <c r="C585" s="9">
        <f t="shared" si="9"/>
        <v>670645.25222458353</v>
      </c>
      <c r="D585" s="9">
        <f t="shared" si="10"/>
        <v>109109.15527876164</v>
      </c>
      <c r="E585" s="9">
        <f t="shared" si="11"/>
        <v>1232181.3491704054</v>
      </c>
    </row>
    <row r="586" spans="1:5" x14ac:dyDescent="0.35">
      <c r="A586" s="12">
        <v>44781</v>
      </c>
      <c r="C586" s="9">
        <f t="shared" si="9"/>
        <v>671583.7598222465</v>
      </c>
      <c r="D586" s="9">
        <f t="shared" si="10"/>
        <v>106656.38930084324</v>
      </c>
      <c r="E586" s="9">
        <f t="shared" si="11"/>
        <v>1236511.1303436498</v>
      </c>
    </row>
    <row r="587" spans="1:5" x14ac:dyDescent="0.35">
      <c r="A587" s="12">
        <v>44782</v>
      </c>
      <c r="C587" s="9">
        <f t="shared" si="9"/>
        <v>672522.26741990633</v>
      </c>
      <c r="D587" s="9">
        <f t="shared" si="10"/>
        <v>104189.99695989257</v>
      </c>
      <c r="E587" s="9">
        <f t="shared" si="11"/>
        <v>1240854.5378799201</v>
      </c>
    </row>
    <row r="588" spans="1:5" x14ac:dyDescent="0.35">
      <c r="A588" s="12">
        <v>44783</v>
      </c>
      <c r="C588" s="9">
        <f t="shared" si="9"/>
        <v>673460.77501756931</v>
      </c>
      <c r="D588" s="9">
        <f t="shared" si="10"/>
        <v>101710.05297958734</v>
      </c>
      <c r="E588" s="9">
        <f t="shared" si="11"/>
        <v>1245211.4970555513</v>
      </c>
    </row>
    <row r="589" spans="1:5" x14ac:dyDescent="0.35">
      <c r="A589" s="12">
        <v>44784</v>
      </c>
      <c r="C589" s="9">
        <f t="shared" si="9"/>
        <v>674399.28261522914</v>
      </c>
      <c r="D589" s="9">
        <f t="shared" si="10"/>
        <v>99216.631268572644</v>
      </c>
      <c r="E589" s="9">
        <f t="shared" si="11"/>
        <v>1249581.9339618855</v>
      </c>
    </row>
    <row r="590" spans="1:5" x14ac:dyDescent="0.35">
      <c r="A590" s="12">
        <v>44785</v>
      </c>
      <c r="C590" s="9">
        <f t="shared" si="9"/>
        <v>675337.79021289211</v>
      </c>
      <c r="D590" s="9">
        <f t="shared" si="10"/>
        <v>96709.804927298217</v>
      </c>
      <c r="E590" s="9">
        <f t="shared" si="11"/>
        <v>1253965.7754984861</v>
      </c>
    </row>
    <row r="591" spans="1:5" x14ac:dyDescent="0.35">
      <c r="A591" s="12">
        <v>44786</v>
      </c>
      <c r="C591" s="9">
        <f t="shared" si="9"/>
        <v>676276.29781055194</v>
      </c>
      <c r="D591" s="9">
        <f t="shared" si="10"/>
        <v>94189.646254938678</v>
      </c>
      <c r="E591" s="9">
        <f t="shared" si="11"/>
        <v>1258362.9493661653</v>
      </c>
    </row>
    <row r="592" spans="1:5" x14ac:dyDescent="0.35">
      <c r="A592" s="12">
        <v>44787</v>
      </c>
      <c r="C592" s="9">
        <f t="shared" si="9"/>
        <v>677214.80540821492</v>
      </c>
      <c r="D592" s="9">
        <f t="shared" si="10"/>
        <v>91656.226756484364</v>
      </c>
      <c r="E592" s="9">
        <f t="shared" si="11"/>
        <v>1262773.3840599456</v>
      </c>
    </row>
    <row r="593" spans="1:5" x14ac:dyDescent="0.35">
      <c r="A593" s="12">
        <v>44788</v>
      </c>
      <c r="C593" s="9">
        <f t="shared" si="9"/>
        <v>678153.31300587475</v>
      </c>
      <c r="D593" s="9">
        <f t="shared" si="10"/>
        <v>89109.617149891099</v>
      </c>
      <c r="E593" s="9">
        <f t="shared" si="11"/>
        <v>1267197.0088618584</v>
      </c>
    </row>
    <row r="594" spans="1:5" x14ac:dyDescent="0.35">
      <c r="A594" s="12">
        <v>44789</v>
      </c>
      <c r="C594" s="9">
        <f t="shared" si="9"/>
        <v>679091.82060353772</v>
      </c>
      <c r="D594" s="9">
        <f t="shared" si="10"/>
        <v>86549.887373378268</v>
      </c>
      <c r="E594" s="9">
        <f t="shared" si="11"/>
        <v>1271633.7538336972</v>
      </c>
    </row>
    <row r="595" spans="1:5" x14ac:dyDescent="0.35">
      <c r="A595" s="12">
        <v>44790</v>
      </c>
      <c r="C595" s="9">
        <f t="shared" si="9"/>
        <v>680030.32820119744</v>
      </c>
      <c r="D595" s="9">
        <f t="shared" si="10"/>
        <v>83977.106592762633</v>
      </c>
      <c r="E595" s="9">
        <f t="shared" si="11"/>
        <v>1276083.5498096324</v>
      </c>
    </row>
    <row r="596" spans="1:5" x14ac:dyDescent="0.35">
      <c r="A596" s="12">
        <v>44791</v>
      </c>
      <c r="C596" s="9">
        <f t="shared" si="9"/>
        <v>680968.83579886053</v>
      </c>
      <c r="D596" s="9">
        <f t="shared" si="10"/>
        <v>81391.343208921724</v>
      </c>
      <c r="E596" s="9">
        <f t="shared" si="11"/>
        <v>1280546.3283887994</v>
      </c>
    </row>
    <row r="597" spans="1:5" x14ac:dyDescent="0.35">
      <c r="A597" s="12">
        <v>44792</v>
      </c>
      <c r="C597" s="9">
        <f t="shared" si="9"/>
        <v>681907.34339652024</v>
      </c>
      <c r="D597" s="9">
        <f t="shared" si="10"/>
        <v>78792.66486527177</v>
      </c>
      <c r="E597" s="9">
        <f t="shared" si="11"/>
        <v>1285022.0219277688</v>
      </c>
    </row>
    <row r="598" spans="1:5" x14ac:dyDescent="0.35">
      <c r="A598" s="12">
        <v>44793</v>
      </c>
      <c r="C598" s="9">
        <f t="shared" si="9"/>
        <v>682845.85099418333</v>
      </c>
      <c r="D598" s="9">
        <f t="shared" si="10"/>
        <v>76181.138455356471</v>
      </c>
      <c r="E598" s="9">
        <f t="shared" si="11"/>
        <v>1289510.5635330102</v>
      </c>
    </row>
    <row r="599" spans="1:5" x14ac:dyDescent="0.35">
      <c r="A599" s="12">
        <v>44794</v>
      </c>
      <c r="C599" s="9">
        <f t="shared" si="9"/>
        <v>683784.35859184305</v>
      </c>
      <c r="D599" s="9">
        <f t="shared" si="10"/>
        <v>73556.830130432965</v>
      </c>
      <c r="E599" s="9">
        <f t="shared" si="11"/>
        <v>1294011.8870532531</v>
      </c>
    </row>
    <row r="600" spans="1:5" x14ac:dyDescent="0.35">
      <c r="A600" s="12">
        <v>44795</v>
      </c>
      <c r="C600" s="9">
        <f t="shared" si="9"/>
        <v>684722.86618950614</v>
      </c>
      <c r="D600" s="9">
        <f t="shared" si="10"/>
        <v>70919.805307152914</v>
      </c>
      <c r="E600" s="9">
        <f t="shared" si="11"/>
        <v>1298525.9270718594</v>
      </c>
    </row>
    <row r="601" spans="1:5" x14ac:dyDescent="0.35">
      <c r="A601" s="12">
        <v>44796</v>
      </c>
      <c r="C601" s="9">
        <f t="shared" si="9"/>
        <v>685661.37378716585</v>
      </c>
      <c r="D601" s="9">
        <f t="shared" si="10"/>
        <v>68270.12867522228</v>
      </c>
      <c r="E601" s="9">
        <f t="shared" si="11"/>
        <v>1303052.6188991093</v>
      </c>
    </row>
    <row r="602" spans="1:5" x14ac:dyDescent="0.35">
      <c r="A602" s="12">
        <v>44797</v>
      </c>
      <c r="C602" s="9">
        <f t="shared" si="9"/>
        <v>686599.88138482894</v>
      </c>
      <c r="D602" s="9">
        <f t="shared" si="10"/>
        <v>65607.8642051426</v>
      </c>
      <c r="E602" s="9">
        <f t="shared" si="11"/>
        <v>1307591.8985645152</v>
      </c>
    </row>
    <row r="603" spans="1:5" x14ac:dyDescent="0.35">
      <c r="A603" s="12">
        <v>44798</v>
      </c>
      <c r="C603" s="9">
        <f t="shared" si="9"/>
        <v>687538.38898248866</v>
      </c>
      <c r="D603" s="9">
        <f t="shared" si="10"/>
        <v>62933.075155917672</v>
      </c>
      <c r="E603" s="9">
        <f t="shared" si="11"/>
        <v>1312143.7028090595</v>
      </c>
    </row>
    <row r="604" spans="1:5" x14ac:dyDescent="0.35">
      <c r="A604" s="12">
        <v>44799</v>
      </c>
      <c r="C604" s="9">
        <f t="shared" si="9"/>
        <v>688476.89658015175</v>
      </c>
      <c r="D604" s="9">
        <f t="shared" si="10"/>
        <v>60245.824082825799</v>
      </c>
      <c r="E604" s="9">
        <f t="shared" si="11"/>
        <v>1316707.9690774777</v>
      </c>
    </row>
    <row r="605" spans="1:5" x14ac:dyDescent="0.35">
      <c r="A605" s="12">
        <v>44800</v>
      </c>
      <c r="C605" s="9">
        <f t="shared" si="9"/>
        <v>689415.40417781146</v>
      </c>
      <c r="D605" s="9">
        <f t="shared" si="10"/>
        <v>57546.172845146153</v>
      </c>
      <c r="E605" s="9">
        <f t="shared" si="11"/>
        <v>1321284.6355104768</v>
      </c>
    </row>
    <row r="606" spans="1:5" x14ac:dyDescent="0.35">
      <c r="A606" s="12">
        <v>44801</v>
      </c>
      <c r="C606" s="9">
        <f t="shared" si="9"/>
        <v>690353.91177547455</v>
      </c>
      <c r="D606" s="9">
        <f t="shared" si="10"/>
        <v>54834.182613938581</v>
      </c>
      <c r="E606" s="9">
        <f t="shared" si="11"/>
        <v>1325873.6409370105</v>
      </c>
    </row>
    <row r="607" spans="1:5" x14ac:dyDescent="0.35">
      <c r="A607" s="12">
        <v>44802</v>
      </c>
      <c r="C607" s="9">
        <f t="shared" si="9"/>
        <v>691292.41937313427</v>
      </c>
      <c r="D607" s="9">
        <f t="shared" si="10"/>
        <v>52109.913879764965</v>
      </c>
      <c r="E607" s="9">
        <f t="shared" si="11"/>
        <v>1330474.9248665036</v>
      </c>
    </row>
    <row r="608" spans="1:5" x14ac:dyDescent="0.35">
      <c r="A608" s="12">
        <v>44803</v>
      </c>
      <c r="C608" s="9">
        <f t="shared" si="9"/>
        <v>692230.92697079724</v>
      </c>
      <c r="D608" s="9">
        <f t="shared" si="10"/>
        <v>49373.426460455405</v>
      </c>
      <c r="E608" s="9">
        <f t="shared" si="11"/>
        <v>1335088.4274811391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0EAF-CB11-4506-B6F7-0C7FAE2A737C}">
  <dimension ref="A1:AN60"/>
  <sheetViews>
    <sheetView workbookViewId="0">
      <pane xSplit="1" ySplit="3" topLeftCell="B4" activePane="bottomRight" state="frozen"/>
      <selection activeCell="E4" sqref="E4"/>
      <selection pane="topRight" activeCell="E4" sqref="E4"/>
      <selection pane="bottomLeft" activeCell="E4" sqref="E4"/>
      <selection pane="bottomRight" activeCell="B4" sqref="B4"/>
    </sheetView>
  </sheetViews>
  <sheetFormatPr defaultRowHeight="14.5" x14ac:dyDescent="0.35"/>
  <cols>
    <col min="1" max="1" width="18.54296875" customWidth="1"/>
    <col min="2" max="2" width="24.1796875" bestFit="1" customWidth="1"/>
    <col min="3" max="3" width="11.1796875" bestFit="1" customWidth="1"/>
    <col min="4" max="4" width="11.1796875" customWidth="1"/>
    <col min="5" max="16" width="11" customWidth="1"/>
    <col min="17" max="40" width="11.1796875" customWidth="1"/>
  </cols>
  <sheetData>
    <row r="1" spans="1:40" ht="18.5" x14ac:dyDescent="0.45">
      <c r="A1" s="52" t="s">
        <v>42</v>
      </c>
    </row>
    <row r="2" spans="1:40" s="46" customFormat="1" ht="15" customHeight="1" x14ac:dyDescent="0.3">
      <c r="A2" s="50"/>
      <c r="B2" s="49"/>
      <c r="C2" s="48"/>
      <c r="D2" s="48"/>
      <c r="E2" s="50">
        <f>start</f>
        <v>45108</v>
      </c>
      <c r="F2" s="50">
        <f t="shared" ref="F2:AN2" si="0">EDATE(E2,1)</f>
        <v>45139</v>
      </c>
      <c r="G2" s="50">
        <f t="shared" si="0"/>
        <v>45170</v>
      </c>
      <c r="H2" s="50">
        <f t="shared" si="0"/>
        <v>45200</v>
      </c>
      <c r="I2" s="50">
        <f t="shared" si="0"/>
        <v>45231</v>
      </c>
      <c r="J2" s="50">
        <f t="shared" si="0"/>
        <v>45261</v>
      </c>
      <c r="K2" s="50">
        <f t="shared" si="0"/>
        <v>45292</v>
      </c>
      <c r="L2" s="50">
        <f t="shared" si="0"/>
        <v>45323</v>
      </c>
      <c r="M2" s="50">
        <f t="shared" si="0"/>
        <v>45352</v>
      </c>
      <c r="N2" s="50">
        <f t="shared" si="0"/>
        <v>45383</v>
      </c>
      <c r="O2" s="50">
        <f t="shared" si="0"/>
        <v>45413</v>
      </c>
      <c r="P2" s="50">
        <f t="shared" si="0"/>
        <v>45444</v>
      </c>
      <c r="Q2" s="50">
        <f t="shared" si="0"/>
        <v>45474</v>
      </c>
      <c r="R2" s="50">
        <f t="shared" si="0"/>
        <v>45505</v>
      </c>
      <c r="S2" s="50">
        <f t="shared" si="0"/>
        <v>45536</v>
      </c>
      <c r="T2" s="50">
        <f t="shared" si="0"/>
        <v>45566</v>
      </c>
      <c r="U2" s="50">
        <f t="shared" si="0"/>
        <v>45597</v>
      </c>
      <c r="V2" s="50">
        <f t="shared" si="0"/>
        <v>45627</v>
      </c>
      <c r="W2" s="50">
        <f t="shared" si="0"/>
        <v>45658</v>
      </c>
      <c r="X2" s="50">
        <f t="shared" si="0"/>
        <v>45689</v>
      </c>
      <c r="Y2" s="50">
        <f t="shared" si="0"/>
        <v>45717</v>
      </c>
      <c r="Z2" s="50">
        <f t="shared" si="0"/>
        <v>45748</v>
      </c>
      <c r="AA2" s="50">
        <f t="shared" si="0"/>
        <v>45778</v>
      </c>
      <c r="AB2" s="50">
        <f t="shared" si="0"/>
        <v>45809</v>
      </c>
      <c r="AC2" s="50">
        <f t="shared" si="0"/>
        <v>45839</v>
      </c>
      <c r="AD2" s="50">
        <f t="shared" si="0"/>
        <v>45870</v>
      </c>
      <c r="AE2" s="50">
        <f t="shared" si="0"/>
        <v>45901</v>
      </c>
      <c r="AF2" s="50">
        <f t="shared" si="0"/>
        <v>45931</v>
      </c>
      <c r="AG2" s="50">
        <f t="shared" si="0"/>
        <v>45962</v>
      </c>
      <c r="AH2" s="50">
        <f t="shared" si="0"/>
        <v>45992</v>
      </c>
      <c r="AI2" s="50">
        <f t="shared" si="0"/>
        <v>46023</v>
      </c>
      <c r="AJ2" s="50">
        <f t="shared" si="0"/>
        <v>46054</v>
      </c>
      <c r="AK2" s="50">
        <f t="shared" si="0"/>
        <v>46082</v>
      </c>
      <c r="AL2" s="50">
        <f t="shared" si="0"/>
        <v>46113</v>
      </c>
      <c r="AM2" s="50">
        <f t="shared" si="0"/>
        <v>46143</v>
      </c>
      <c r="AN2" s="50">
        <f t="shared" si="0"/>
        <v>46174</v>
      </c>
    </row>
    <row r="3" spans="1:40" s="46" customFormat="1" ht="15" customHeight="1" x14ac:dyDescent="0.3">
      <c r="A3" s="50"/>
      <c r="B3" s="49"/>
      <c r="C3" s="48"/>
      <c r="D3" s="48"/>
      <c r="E3" s="51" t="str">
        <f t="shared" ref="E3:AN3" si="1">IF(E2&lt;=curr_month,"actual","budget")</f>
        <v>actual</v>
      </c>
      <c r="F3" s="51" t="str">
        <f t="shared" si="1"/>
        <v>actual</v>
      </c>
      <c r="G3" s="51" t="str">
        <f t="shared" si="1"/>
        <v>actual</v>
      </c>
      <c r="H3" s="51" t="str">
        <f t="shared" si="1"/>
        <v>actual</v>
      </c>
      <c r="I3" s="51" t="str">
        <f t="shared" si="1"/>
        <v>actual</v>
      </c>
      <c r="J3" s="51" t="str">
        <f t="shared" si="1"/>
        <v>actual</v>
      </c>
      <c r="K3" s="51" t="str">
        <f t="shared" si="1"/>
        <v>actual</v>
      </c>
      <c r="L3" s="51" t="str">
        <f t="shared" si="1"/>
        <v>actual</v>
      </c>
      <c r="M3" s="51" t="str">
        <f t="shared" si="1"/>
        <v>budget</v>
      </c>
      <c r="N3" s="51" t="str">
        <f t="shared" si="1"/>
        <v>budget</v>
      </c>
      <c r="O3" s="51" t="str">
        <f t="shared" si="1"/>
        <v>budget</v>
      </c>
      <c r="P3" s="51" t="str">
        <f t="shared" si="1"/>
        <v>budget</v>
      </c>
      <c r="Q3" s="51" t="str">
        <f t="shared" si="1"/>
        <v>budget</v>
      </c>
      <c r="R3" s="51" t="str">
        <f t="shared" si="1"/>
        <v>budget</v>
      </c>
      <c r="S3" s="51" t="str">
        <f t="shared" si="1"/>
        <v>budget</v>
      </c>
      <c r="T3" s="51" t="str">
        <f t="shared" si="1"/>
        <v>budget</v>
      </c>
      <c r="U3" s="51" t="str">
        <f t="shared" si="1"/>
        <v>budget</v>
      </c>
      <c r="V3" s="51" t="str">
        <f t="shared" si="1"/>
        <v>budget</v>
      </c>
      <c r="W3" s="51" t="str">
        <f t="shared" si="1"/>
        <v>budget</v>
      </c>
      <c r="X3" s="51" t="str">
        <f t="shared" si="1"/>
        <v>budget</v>
      </c>
      <c r="Y3" s="51" t="str">
        <f t="shared" si="1"/>
        <v>budget</v>
      </c>
      <c r="Z3" s="51" t="str">
        <f t="shared" si="1"/>
        <v>budget</v>
      </c>
      <c r="AA3" s="51" t="str">
        <f t="shared" si="1"/>
        <v>budget</v>
      </c>
      <c r="AB3" s="51" t="str">
        <f t="shared" si="1"/>
        <v>budget</v>
      </c>
      <c r="AC3" s="51" t="str">
        <f t="shared" si="1"/>
        <v>budget</v>
      </c>
      <c r="AD3" s="51" t="str">
        <f t="shared" si="1"/>
        <v>budget</v>
      </c>
      <c r="AE3" s="51" t="str">
        <f t="shared" si="1"/>
        <v>budget</v>
      </c>
      <c r="AF3" s="51" t="str">
        <f t="shared" si="1"/>
        <v>budget</v>
      </c>
      <c r="AG3" s="51" t="str">
        <f t="shared" si="1"/>
        <v>budget</v>
      </c>
      <c r="AH3" s="51" t="str">
        <f t="shared" si="1"/>
        <v>budget</v>
      </c>
      <c r="AI3" s="51" t="str">
        <f t="shared" si="1"/>
        <v>budget</v>
      </c>
      <c r="AJ3" s="51" t="str">
        <f t="shared" si="1"/>
        <v>budget</v>
      </c>
      <c r="AK3" s="51" t="str">
        <f t="shared" si="1"/>
        <v>budget</v>
      </c>
      <c r="AL3" s="51" t="str">
        <f t="shared" si="1"/>
        <v>budget</v>
      </c>
      <c r="AM3" s="51" t="str">
        <f t="shared" si="1"/>
        <v>budget</v>
      </c>
      <c r="AN3" s="51" t="str">
        <f t="shared" si="1"/>
        <v>budget</v>
      </c>
    </row>
    <row r="4" spans="1:40" s="46" customFormat="1" ht="15" customHeight="1" x14ac:dyDescent="0.3">
      <c r="A4" s="50"/>
      <c r="B4" s="49"/>
      <c r="C4" s="48"/>
      <c r="D4" s="48"/>
      <c r="E4" s="47">
        <f t="shared" ref="E4:AN4" si="2">IF(AND(E2&gt;curr_month,E2&lt;=fcst),1,0)</f>
        <v>0</v>
      </c>
      <c r="F4" s="47">
        <f t="shared" si="2"/>
        <v>0</v>
      </c>
      <c r="G4" s="47">
        <f t="shared" si="2"/>
        <v>0</v>
      </c>
      <c r="H4" s="47">
        <f t="shared" si="2"/>
        <v>0</v>
      </c>
      <c r="I4" s="47">
        <f t="shared" si="2"/>
        <v>0</v>
      </c>
      <c r="J4" s="47">
        <f t="shared" si="2"/>
        <v>0</v>
      </c>
      <c r="K4" s="47">
        <f t="shared" si="2"/>
        <v>0</v>
      </c>
      <c r="L4" s="47">
        <f t="shared" si="2"/>
        <v>0</v>
      </c>
      <c r="M4" s="47">
        <f t="shared" si="2"/>
        <v>1</v>
      </c>
      <c r="N4" s="47">
        <f t="shared" si="2"/>
        <v>1</v>
      </c>
      <c r="O4" s="47">
        <f t="shared" si="2"/>
        <v>1</v>
      </c>
      <c r="P4" s="47">
        <f t="shared" si="2"/>
        <v>1</v>
      </c>
      <c r="Q4" s="47">
        <f t="shared" si="2"/>
        <v>1</v>
      </c>
      <c r="R4" s="47">
        <f t="shared" si="2"/>
        <v>1</v>
      </c>
      <c r="S4" s="47">
        <f t="shared" si="2"/>
        <v>1</v>
      </c>
      <c r="T4" s="47">
        <f t="shared" si="2"/>
        <v>1</v>
      </c>
      <c r="U4" s="47">
        <f t="shared" si="2"/>
        <v>1</v>
      </c>
      <c r="V4" s="47">
        <f t="shared" si="2"/>
        <v>1</v>
      </c>
      <c r="W4" s="47">
        <f t="shared" si="2"/>
        <v>1</v>
      </c>
      <c r="X4" s="47">
        <f t="shared" si="2"/>
        <v>0</v>
      </c>
      <c r="Y4" s="47">
        <f t="shared" si="2"/>
        <v>0</v>
      </c>
      <c r="Z4" s="47">
        <f t="shared" si="2"/>
        <v>0</v>
      </c>
      <c r="AA4" s="47">
        <f t="shared" si="2"/>
        <v>0</v>
      </c>
      <c r="AB4" s="47">
        <f t="shared" si="2"/>
        <v>0</v>
      </c>
      <c r="AC4" s="47">
        <f t="shared" si="2"/>
        <v>0</v>
      </c>
      <c r="AD4" s="47">
        <f t="shared" si="2"/>
        <v>0</v>
      </c>
      <c r="AE4" s="47">
        <f t="shared" si="2"/>
        <v>0</v>
      </c>
      <c r="AF4" s="47">
        <f t="shared" si="2"/>
        <v>0</v>
      </c>
      <c r="AG4" s="47">
        <f t="shared" si="2"/>
        <v>0</v>
      </c>
      <c r="AH4" s="47">
        <f t="shared" si="2"/>
        <v>0</v>
      </c>
      <c r="AI4" s="47">
        <f t="shared" si="2"/>
        <v>0</v>
      </c>
      <c r="AJ4" s="47">
        <f t="shared" si="2"/>
        <v>0</v>
      </c>
      <c r="AK4" s="47">
        <f t="shared" si="2"/>
        <v>0</v>
      </c>
      <c r="AL4" s="47">
        <f t="shared" si="2"/>
        <v>0</v>
      </c>
      <c r="AM4" s="47">
        <f t="shared" si="2"/>
        <v>0</v>
      </c>
      <c r="AN4" s="47">
        <f t="shared" si="2"/>
        <v>0</v>
      </c>
    </row>
    <row r="5" spans="1:40" x14ac:dyDescent="0.35">
      <c r="A5" s="1" t="s">
        <v>33</v>
      </c>
      <c r="C5" s="39" t="s">
        <v>41</v>
      </c>
      <c r="D5" s="39"/>
    </row>
    <row r="6" spans="1:40" x14ac:dyDescent="0.35">
      <c r="A6">
        <v>62240</v>
      </c>
      <c r="B6" t="s">
        <v>32</v>
      </c>
      <c r="C6" s="38">
        <f t="shared" ref="C6:C15" si="3">SUM(E6:P6)</f>
        <v>1981804.8511123294</v>
      </c>
      <c r="D6" s="38"/>
      <c r="E6" s="45">
        <v>189420.91383804765</v>
      </c>
      <c r="F6" s="45">
        <v>117100.02927818632</v>
      </c>
      <c r="G6" s="45">
        <v>125875.17147330793</v>
      </c>
      <c r="H6" s="45">
        <v>162145.48360064553</v>
      </c>
      <c r="I6" s="45">
        <v>141823.89081571624</v>
      </c>
      <c r="J6" s="45">
        <v>168175.34503564922</v>
      </c>
      <c r="K6" s="45">
        <v>164276.73897544286</v>
      </c>
      <c r="L6" s="45">
        <v>194288.80486847978</v>
      </c>
      <c r="M6" s="45">
        <v>182675.79885061437</v>
      </c>
      <c r="N6" s="45">
        <v>222839.68295750458</v>
      </c>
      <c r="O6" s="45">
        <v>156089.81243775814</v>
      </c>
      <c r="P6" s="45">
        <v>157093.17898097687</v>
      </c>
      <c r="R6" s="29"/>
    </row>
    <row r="7" spans="1:40" x14ac:dyDescent="0.35">
      <c r="A7">
        <v>61081</v>
      </c>
      <c r="B7" t="s">
        <v>31</v>
      </c>
      <c r="C7" s="38">
        <f t="shared" si="3"/>
        <v>1342550.2148672063</v>
      </c>
      <c r="D7" s="38"/>
      <c r="E7" s="45">
        <v>89463.95448921356</v>
      </c>
      <c r="F7" s="45">
        <v>134356.7173826902</v>
      </c>
      <c r="G7" s="45">
        <v>133656.51493162263</v>
      </c>
      <c r="H7" s="45">
        <v>118993.08514254626</v>
      </c>
      <c r="I7" s="45">
        <v>97505.951079476436</v>
      </c>
      <c r="J7" s="45">
        <v>135873.68446930795</v>
      </c>
      <c r="K7" s="45">
        <v>83460.071600814903</v>
      </c>
      <c r="L7" s="45">
        <v>129133.82826684024</v>
      </c>
      <c r="M7" s="45">
        <v>121745.61818508324</v>
      </c>
      <c r="N7" s="45">
        <v>88625.641319616087</v>
      </c>
      <c r="O7" s="45">
        <v>107218.48193253214</v>
      </c>
      <c r="P7" s="45">
        <v>102516.66606746295</v>
      </c>
      <c r="R7" s="29"/>
    </row>
    <row r="8" spans="1:40" x14ac:dyDescent="0.35">
      <c r="A8">
        <v>61085</v>
      </c>
      <c r="B8" t="s">
        <v>30</v>
      </c>
      <c r="C8" s="38">
        <f t="shared" si="3"/>
        <v>763771.00444551988</v>
      </c>
      <c r="D8" s="38"/>
      <c r="E8" s="45">
        <v>69824.597849826445</v>
      </c>
      <c r="F8" s="45">
        <v>69316.074944029227</v>
      </c>
      <c r="G8" s="45">
        <v>62065.827278161873</v>
      </c>
      <c r="H8" s="45">
        <v>66729.474516959905</v>
      </c>
      <c r="I8" s="45">
        <v>45461.178052070689</v>
      </c>
      <c r="J8" s="45">
        <v>67954.31228819472</v>
      </c>
      <c r="K8" s="45">
        <v>71317.806583130019</v>
      </c>
      <c r="L8" s="45">
        <v>81694.970892217199</v>
      </c>
      <c r="M8" s="45">
        <v>75794.926911108763</v>
      </c>
      <c r="N8" s="45">
        <v>45987.083120924108</v>
      </c>
      <c r="O8" s="45">
        <v>52869.886950333588</v>
      </c>
      <c r="P8" s="45">
        <v>54754.8650585633</v>
      </c>
      <c r="R8" s="29"/>
    </row>
    <row r="9" spans="1:40" x14ac:dyDescent="0.35">
      <c r="A9">
        <v>61082</v>
      </c>
      <c r="B9" t="s">
        <v>29</v>
      </c>
      <c r="C9" s="38">
        <f t="shared" si="3"/>
        <v>1110422.4155208634</v>
      </c>
      <c r="D9" s="38"/>
      <c r="E9" s="45">
        <v>67185.01122805824</v>
      </c>
      <c r="F9" s="45">
        <v>86026.278919527394</v>
      </c>
      <c r="G9" s="45">
        <v>91118.252691454705</v>
      </c>
      <c r="H9" s="45">
        <v>108983.29847378486</v>
      </c>
      <c r="I9" s="45">
        <v>83424.356163519726</v>
      </c>
      <c r="J9" s="45">
        <v>68916.336503869999</v>
      </c>
      <c r="K9" s="45">
        <v>123471.15889946352</v>
      </c>
      <c r="L9" s="45">
        <v>65041.341838764965</v>
      </c>
      <c r="M9" s="45">
        <v>122991.74871729927</v>
      </c>
      <c r="N9" s="45">
        <v>70738.171426520756</v>
      </c>
      <c r="O9" s="45">
        <v>119057.588671313</v>
      </c>
      <c r="P9" s="45">
        <v>103468.87198728684</v>
      </c>
      <c r="R9" s="29"/>
    </row>
    <row r="10" spans="1:40" x14ac:dyDescent="0.35">
      <c r="A10">
        <v>61165</v>
      </c>
      <c r="B10" t="s">
        <v>28</v>
      </c>
      <c r="C10" s="38">
        <f t="shared" si="3"/>
        <v>1305139.793825031</v>
      </c>
      <c r="D10" s="38"/>
      <c r="E10" s="45">
        <v>124890.04919309104</v>
      </c>
      <c r="F10" s="45">
        <v>128310.30188077952</v>
      </c>
      <c r="G10" s="45">
        <v>107951.84456342367</v>
      </c>
      <c r="H10" s="45">
        <v>93827.056872027562</v>
      </c>
      <c r="I10" s="45">
        <v>119752.78122241789</v>
      </c>
      <c r="J10" s="45">
        <v>118067.80727957393</v>
      </c>
      <c r="K10" s="45">
        <v>101291.81619345056</v>
      </c>
      <c r="L10" s="45">
        <v>85323.290090763709</v>
      </c>
      <c r="M10" s="45">
        <v>119992.89955076535</v>
      </c>
      <c r="N10" s="45">
        <v>122687.17584257583</v>
      </c>
      <c r="O10" s="45">
        <v>78598.361943099633</v>
      </c>
      <c r="P10" s="45">
        <v>104446.40919306217</v>
      </c>
      <c r="R10" s="29"/>
    </row>
    <row r="11" spans="1:40" x14ac:dyDescent="0.35">
      <c r="A11">
        <v>61083</v>
      </c>
      <c r="B11" t="s">
        <v>27</v>
      </c>
      <c r="C11" s="38">
        <f t="shared" si="3"/>
        <v>300055.67894246423</v>
      </c>
      <c r="D11" s="38"/>
      <c r="E11" s="45">
        <v>3544</v>
      </c>
      <c r="F11" s="45">
        <v>3544</v>
      </c>
      <c r="G11" s="45">
        <v>3544</v>
      </c>
      <c r="H11" s="45">
        <v>39948.626760149411</v>
      </c>
      <c r="I11" s="45">
        <v>29115.29255244655</v>
      </c>
      <c r="J11" s="45">
        <v>23721.045750560894</v>
      </c>
      <c r="K11" s="45">
        <v>36860.935023203034</v>
      </c>
      <c r="L11" s="45">
        <v>39429.420517112521</v>
      </c>
      <c r="M11" s="45">
        <v>23030.268114091745</v>
      </c>
      <c r="N11" s="45">
        <v>39953.824681244951</v>
      </c>
      <c r="O11" s="45">
        <v>30932.750347114714</v>
      </c>
      <c r="P11" s="45">
        <v>26431.515196540477</v>
      </c>
      <c r="R11" s="29"/>
    </row>
    <row r="12" spans="1:40" x14ac:dyDescent="0.35">
      <c r="A12">
        <v>61084</v>
      </c>
      <c r="B12" t="s">
        <v>26</v>
      </c>
      <c r="C12" s="38">
        <f t="shared" si="3"/>
        <v>2943238.7523878468</v>
      </c>
      <c r="D12" s="38"/>
      <c r="E12" s="45">
        <v>387752.51783296798</v>
      </c>
      <c r="F12" s="45">
        <v>255902.49955998501</v>
      </c>
      <c r="G12" s="45">
        <v>227185.27069640532</v>
      </c>
      <c r="H12" s="45">
        <v>178525.14395615648</v>
      </c>
      <c r="I12" s="45">
        <v>278626.91721138149</v>
      </c>
      <c r="J12" s="45">
        <v>272658.8084277279</v>
      </c>
      <c r="K12" s="45">
        <v>169036.57310314913</v>
      </c>
      <c r="L12" s="45">
        <v>275272.65433076536</v>
      </c>
      <c r="M12" s="45">
        <v>279609.29253798624</v>
      </c>
      <c r="N12" s="45">
        <v>179881.65663460875</v>
      </c>
      <c r="O12" s="45">
        <v>194741.33973875263</v>
      </c>
      <c r="P12" s="45">
        <v>244046.07835796068</v>
      </c>
      <c r="R12" s="29"/>
    </row>
    <row r="13" spans="1:40" x14ac:dyDescent="0.35">
      <c r="A13">
        <v>61087</v>
      </c>
      <c r="B13" t="s">
        <v>25</v>
      </c>
      <c r="C13" s="38">
        <f t="shared" si="3"/>
        <v>3903317.0418791762</v>
      </c>
      <c r="D13" s="38"/>
      <c r="E13" s="45">
        <v>335830.63198548893</v>
      </c>
      <c r="F13" s="45">
        <v>316876.65502211382</v>
      </c>
      <c r="G13" s="45">
        <v>427335.47475707537</v>
      </c>
      <c r="H13" s="45">
        <v>229780.24179601803</v>
      </c>
      <c r="I13" s="45">
        <v>323009.28709728376</v>
      </c>
      <c r="J13" s="45">
        <v>432872.84577743791</v>
      </c>
      <c r="K13" s="45">
        <v>241791.00660314935</v>
      </c>
      <c r="L13" s="45">
        <v>294410.92854412831</v>
      </c>
      <c r="M13" s="45">
        <v>305230.75433022942</v>
      </c>
      <c r="N13" s="45">
        <v>369013.99797336204</v>
      </c>
      <c r="O13" s="45">
        <v>224414.68951688358</v>
      </c>
      <c r="P13" s="45">
        <v>402750.52847600536</v>
      </c>
      <c r="R13" s="29"/>
    </row>
    <row r="14" spans="1:40" x14ac:dyDescent="0.35">
      <c r="A14">
        <v>61088</v>
      </c>
      <c r="B14" t="s">
        <v>24</v>
      </c>
      <c r="C14" s="38">
        <f t="shared" si="3"/>
        <v>1206191.3284345353</v>
      </c>
      <c r="D14" s="38"/>
      <c r="E14" s="45">
        <v>92834.002140566023</v>
      </c>
      <c r="F14" s="45">
        <v>131137.40451937553</v>
      </c>
      <c r="G14" s="45">
        <v>112211.62150484436</v>
      </c>
      <c r="H14" s="45">
        <v>121525.00383333759</v>
      </c>
      <c r="I14" s="45">
        <v>81854.62170690835</v>
      </c>
      <c r="J14" s="45">
        <v>95721.474121445863</v>
      </c>
      <c r="K14" s="45">
        <v>99522.464876566941</v>
      </c>
      <c r="L14" s="45">
        <v>73678.387836376176</v>
      </c>
      <c r="M14" s="45">
        <v>90423.322225676835</v>
      </c>
      <c r="N14" s="45">
        <v>99977.471724321658</v>
      </c>
      <c r="O14" s="45">
        <v>86490.419960878498</v>
      </c>
      <c r="P14" s="45">
        <v>120815.13398423753</v>
      </c>
      <c r="R14" s="29"/>
    </row>
    <row r="15" spans="1:40" ht="15" thickBot="1" x14ac:dyDescent="0.4">
      <c r="A15">
        <v>61089</v>
      </c>
      <c r="B15" t="s">
        <v>23</v>
      </c>
      <c r="C15" s="38">
        <f t="shared" si="3"/>
        <v>4656327.2303244527</v>
      </c>
      <c r="D15" s="38"/>
      <c r="E15" s="45">
        <v>327866.39006667718</v>
      </c>
      <c r="F15" s="45">
        <v>474684.55808638595</v>
      </c>
      <c r="G15" s="45">
        <v>457307.80521622574</v>
      </c>
      <c r="H15" s="45">
        <v>295417.00844249985</v>
      </c>
      <c r="I15" s="45">
        <v>278984.3715733228</v>
      </c>
      <c r="J15" s="45">
        <v>428389.28348784032</v>
      </c>
      <c r="K15" s="45">
        <v>379698.66201574804</v>
      </c>
      <c r="L15" s="45">
        <v>448229.82066022564</v>
      </c>
      <c r="M15" s="45">
        <v>455812.88547423406</v>
      </c>
      <c r="N15" s="45">
        <v>341530.99982358597</v>
      </c>
      <c r="O15" s="45">
        <v>398174.41341567296</v>
      </c>
      <c r="P15" s="45">
        <v>370231.03206203436</v>
      </c>
      <c r="R15" s="29"/>
    </row>
    <row r="16" spans="1:40" ht="15" thickBot="1" x14ac:dyDescent="0.4">
      <c r="A16" s="36" t="str">
        <f>"Total "&amp;A5</f>
        <v>Total IT Services</v>
      </c>
      <c r="B16" s="36"/>
      <c r="C16" s="35">
        <f>SUM(C6:C15)</f>
        <v>19512818.311739422</v>
      </c>
      <c r="D16" s="34"/>
      <c r="E16" s="33">
        <f t="shared" ref="E16:P16" si="4">SUM(E6:E15)</f>
        <v>1688612.068623937</v>
      </c>
      <c r="F16" s="33">
        <f t="shared" si="4"/>
        <v>1717254.5195930731</v>
      </c>
      <c r="G16" s="33">
        <f t="shared" si="4"/>
        <v>1748251.7831125217</v>
      </c>
      <c r="H16" s="33">
        <f t="shared" si="4"/>
        <v>1415874.4233941257</v>
      </c>
      <c r="I16" s="33">
        <f t="shared" si="4"/>
        <v>1479558.6474745437</v>
      </c>
      <c r="J16" s="33">
        <f t="shared" si="4"/>
        <v>1812350.9431416087</v>
      </c>
      <c r="K16" s="33">
        <f t="shared" si="4"/>
        <v>1470727.2338741182</v>
      </c>
      <c r="L16" s="33">
        <f t="shared" si="4"/>
        <v>1686503.4478456737</v>
      </c>
      <c r="M16" s="33">
        <f t="shared" si="4"/>
        <v>1777307.5148970895</v>
      </c>
      <c r="N16" s="33">
        <f t="shared" si="4"/>
        <v>1581235.7055042647</v>
      </c>
      <c r="O16" s="33">
        <f t="shared" si="4"/>
        <v>1448587.7449143389</v>
      </c>
      <c r="P16" s="33">
        <f t="shared" si="4"/>
        <v>1686554.2793641305</v>
      </c>
    </row>
    <row r="17" spans="1:18" x14ac:dyDescent="0.35">
      <c r="A17" s="41"/>
      <c r="B17" s="41"/>
      <c r="E17" s="41"/>
      <c r="F17" s="41"/>
      <c r="G17" s="40"/>
      <c r="H17" s="40"/>
      <c r="I17" s="40"/>
      <c r="J17" s="40"/>
      <c r="K17" s="40"/>
      <c r="L17" s="40"/>
      <c r="M17" s="40"/>
      <c r="N17" s="40"/>
      <c r="O17" s="40"/>
      <c r="P17" s="40"/>
    </row>
    <row r="18" spans="1:18" x14ac:dyDescent="0.35">
      <c r="A18" s="1" t="s">
        <v>33</v>
      </c>
      <c r="C18" s="39" t="s">
        <v>40</v>
      </c>
      <c r="D18" s="39"/>
    </row>
    <row r="19" spans="1:18" x14ac:dyDescent="0.35">
      <c r="A19">
        <v>62240</v>
      </c>
      <c r="B19" t="s">
        <v>32</v>
      </c>
      <c r="C19" s="38">
        <f t="shared" ref="C19:C28" si="5">SUM(E19:P19)</f>
        <v>1275070</v>
      </c>
      <c r="D19" s="38"/>
      <c r="E19" s="44">
        <v>123159</v>
      </c>
      <c r="F19" s="44">
        <v>139322</v>
      </c>
      <c r="G19" s="44">
        <v>153204</v>
      </c>
      <c r="H19" s="44">
        <v>120430</v>
      </c>
      <c r="I19" s="44">
        <v>184324</v>
      </c>
      <c r="J19" s="44">
        <v>221970</v>
      </c>
      <c r="K19" s="44">
        <v>194207</v>
      </c>
      <c r="L19" s="44">
        <v>138454</v>
      </c>
      <c r="M19" s="43"/>
      <c r="N19" s="43"/>
      <c r="O19" s="43"/>
      <c r="P19" s="43"/>
    </row>
    <row r="20" spans="1:18" x14ac:dyDescent="0.35">
      <c r="A20">
        <v>61081</v>
      </c>
      <c r="B20" t="s">
        <v>31</v>
      </c>
      <c r="C20" s="38">
        <f t="shared" si="5"/>
        <v>831561</v>
      </c>
      <c r="D20" s="38"/>
      <c r="E20" s="44">
        <v>131934</v>
      </c>
      <c r="F20" s="44">
        <v>102063</v>
      </c>
      <c r="G20" s="44">
        <v>107782</v>
      </c>
      <c r="H20" s="44">
        <v>96699</v>
      </c>
      <c r="I20" s="44">
        <v>127148</v>
      </c>
      <c r="J20" s="44">
        <v>91846</v>
      </c>
      <c r="K20" s="44">
        <v>88561</v>
      </c>
      <c r="L20" s="44">
        <v>85528</v>
      </c>
      <c r="M20" s="43"/>
      <c r="N20" s="43"/>
      <c r="O20" s="43"/>
      <c r="P20" s="43"/>
    </row>
    <row r="21" spans="1:18" x14ac:dyDescent="0.35">
      <c r="A21">
        <v>61085</v>
      </c>
      <c r="B21" t="s">
        <v>30</v>
      </c>
      <c r="C21" s="38">
        <f t="shared" si="5"/>
        <v>481716</v>
      </c>
      <c r="D21" s="38"/>
      <c r="E21" s="44">
        <v>46361</v>
      </c>
      <c r="F21" s="44">
        <v>72218</v>
      </c>
      <c r="G21" s="44">
        <v>56160</v>
      </c>
      <c r="H21" s="44">
        <v>74752</v>
      </c>
      <c r="I21" s="44">
        <v>60301</v>
      </c>
      <c r="J21" s="44">
        <v>58601</v>
      </c>
      <c r="K21" s="44">
        <v>46710</v>
      </c>
      <c r="L21" s="44">
        <v>66613</v>
      </c>
      <c r="M21" s="43"/>
      <c r="N21" s="43"/>
      <c r="O21" s="43"/>
      <c r="P21" s="43"/>
    </row>
    <row r="22" spans="1:18" x14ac:dyDescent="0.35">
      <c r="A22">
        <v>61082</v>
      </c>
      <c r="B22" t="s">
        <v>29</v>
      </c>
      <c r="C22" s="38">
        <f t="shared" si="5"/>
        <v>812187</v>
      </c>
      <c r="D22" s="38"/>
      <c r="E22" s="44">
        <v>110362</v>
      </c>
      <c r="F22" s="44">
        <v>98774</v>
      </c>
      <c r="G22" s="44">
        <v>112421</v>
      </c>
      <c r="H22" s="44">
        <v>115882</v>
      </c>
      <c r="I22" s="44">
        <v>105442</v>
      </c>
      <c r="J22" s="44">
        <v>76418</v>
      </c>
      <c r="K22" s="44">
        <v>94848</v>
      </c>
      <c r="L22" s="44">
        <v>98040</v>
      </c>
      <c r="M22" s="43"/>
      <c r="N22" s="43"/>
      <c r="O22" s="43"/>
      <c r="P22" s="43"/>
      <c r="R22" s="4" t="s">
        <v>39</v>
      </c>
    </row>
    <row r="23" spans="1:18" x14ac:dyDescent="0.35">
      <c r="A23">
        <v>61165</v>
      </c>
      <c r="B23" t="s">
        <v>28</v>
      </c>
      <c r="C23" s="38">
        <f t="shared" si="5"/>
        <v>808428</v>
      </c>
      <c r="D23" s="38"/>
      <c r="E23" s="44">
        <v>104255</v>
      </c>
      <c r="F23" s="44">
        <v>123179</v>
      </c>
      <c r="G23" s="44">
        <v>123490</v>
      </c>
      <c r="H23" s="44">
        <v>81110</v>
      </c>
      <c r="I23" s="44">
        <v>78656</v>
      </c>
      <c r="J23" s="44">
        <v>124768</v>
      </c>
      <c r="K23" s="44">
        <v>88390</v>
      </c>
      <c r="L23" s="44">
        <v>84580</v>
      </c>
      <c r="M23" s="43"/>
      <c r="N23" s="43"/>
      <c r="O23" s="43"/>
      <c r="P23" s="43"/>
      <c r="R23" s="2" t="s">
        <v>38</v>
      </c>
    </row>
    <row r="24" spans="1:18" x14ac:dyDescent="0.35">
      <c r="A24">
        <v>61083</v>
      </c>
      <c r="B24" t="s">
        <v>27</v>
      </c>
      <c r="C24" s="38">
        <f t="shared" si="5"/>
        <v>125342</v>
      </c>
      <c r="D24" s="38"/>
      <c r="E24" s="44">
        <v>15151</v>
      </c>
      <c r="F24" s="44">
        <v>5089</v>
      </c>
      <c r="G24" s="44">
        <v>12018</v>
      </c>
      <c r="H24" s="44">
        <v>30585</v>
      </c>
      <c r="I24" s="44">
        <v>22695</v>
      </c>
      <c r="J24" s="44">
        <v>16854</v>
      </c>
      <c r="K24" s="44">
        <v>17466</v>
      </c>
      <c r="L24" s="44">
        <v>5484</v>
      </c>
      <c r="M24" s="43"/>
      <c r="N24" s="43"/>
      <c r="O24" s="43"/>
      <c r="P24" s="43"/>
      <c r="R24" s="2" t="s">
        <v>37</v>
      </c>
    </row>
    <row r="25" spans="1:18" x14ac:dyDescent="0.35">
      <c r="A25">
        <v>61084</v>
      </c>
      <c r="B25" t="s">
        <v>26</v>
      </c>
      <c r="C25" s="38">
        <f t="shared" si="5"/>
        <v>2143880</v>
      </c>
      <c r="D25" s="38"/>
      <c r="E25" s="44">
        <v>174909</v>
      </c>
      <c r="F25" s="44">
        <v>236167</v>
      </c>
      <c r="G25" s="44">
        <v>359992</v>
      </c>
      <c r="H25" s="44">
        <v>228511</v>
      </c>
      <c r="I25" s="44">
        <v>274821</v>
      </c>
      <c r="J25" s="44">
        <v>316830</v>
      </c>
      <c r="K25" s="44">
        <v>256885</v>
      </c>
      <c r="L25" s="44">
        <v>295765</v>
      </c>
      <c r="M25" s="43"/>
      <c r="N25" s="43"/>
      <c r="O25" s="43"/>
      <c r="P25" s="43"/>
      <c r="R25" s="2" t="s">
        <v>36</v>
      </c>
    </row>
    <row r="26" spans="1:18" x14ac:dyDescent="0.35">
      <c r="A26">
        <v>61087</v>
      </c>
      <c r="B26" t="s">
        <v>25</v>
      </c>
      <c r="C26" s="38">
        <f t="shared" si="5"/>
        <v>2640071</v>
      </c>
      <c r="D26" s="38"/>
      <c r="E26" s="44">
        <v>307069</v>
      </c>
      <c r="F26" s="44">
        <v>278903</v>
      </c>
      <c r="G26" s="44">
        <v>347926</v>
      </c>
      <c r="H26" s="44">
        <v>264306</v>
      </c>
      <c r="I26" s="44">
        <v>356412</v>
      </c>
      <c r="J26" s="44">
        <v>383153</v>
      </c>
      <c r="K26" s="44">
        <v>334379</v>
      </c>
      <c r="L26" s="44">
        <v>367923</v>
      </c>
      <c r="M26" s="43"/>
      <c r="N26" s="43"/>
      <c r="O26" s="43"/>
      <c r="P26" s="43"/>
      <c r="R26" s="2" t="s">
        <v>35</v>
      </c>
    </row>
    <row r="27" spans="1:18" x14ac:dyDescent="0.35">
      <c r="A27">
        <v>61088</v>
      </c>
      <c r="B27" t="s">
        <v>24</v>
      </c>
      <c r="C27" s="38">
        <f t="shared" si="5"/>
        <v>808409</v>
      </c>
      <c r="D27" s="38"/>
      <c r="E27" s="44">
        <v>128052</v>
      </c>
      <c r="F27" s="44">
        <v>73837</v>
      </c>
      <c r="G27" s="44">
        <v>96535</v>
      </c>
      <c r="H27" s="44">
        <v>127443</v>
      </c>
      <c r="I27" s="44">
        <v>91910</v>
      </c>
      <c r="J27" s="44">
        <v>93303</v>
      </c>
      <c r="K27" s="44">
        <v>91513</v>
      </c>
      <c r="L27" s="44">
        <v>105816</v>
      </c>
      <c r="M27" s="43"/>
      <c r="N27" s="43"/>
      <c r="O27" s="43"/>
      <c r="P27" s="43"/>
      <c r="R27" s="2" t="s">
        <v>34</v>
      </c>
    </row>
    <row r="28" spans="1:18" ht="15" thickBot="1" x14ac:dyDescent="0.4">
      <c r="A28">
        <v>61089</v>
      </c>
      <c r="B28" t="s">
        <v>23</v>
      </c>
      <c r="C28" s="38">
        <f t="shared" si="5"/>
        <v>3280928</v>
      </c>
      <c r="D28" s="38"/>
      <c r="E28" s="44">
        <v>445992</v>
      </c>
      <c r="F28" s="44">
        <v>448424</v>
      </c>
      <c r="G28" s="44">
        <v>422490</v>
      </c>
      <c r="H28" s="44">
        <v>316939</v>
      </c>
      <c r="I28" s="44">
        <v>311824</v>
      </c>
      <c r="J28" s="44">
        <v>460211</v>
      </c>
      <c r="K28" s="44">
        <v>439948</v>
      </c>
      <c r="L28" s="44">
        <v>435100</v>
      </c>
      <c r="M28" s="43"/>
      <c r="N28" s="43"/>
      <c r="O28" s="43"/>
      <c r="P28" s="43"/>
    </row>
    <row r="29" spans="1:18" ht="15" thickBot="1" x14ac:dyDescent="0.4">
      <c r="A29" s="36" t="str">
        <f>"Total "&amp;A18</f>
        <v>Total IT Services</v>
      </c>
      <c r="B29" s="36"/>
      <c r="C29" s="35">
        <f>SUM(C19:C28)</f>
        <v>13207592</v>
      </c>
      <c r="D29" s="34"/>
      <c r="E29" s="42">
        <f t="shared" ref="E29:P29" si="6">SUM(E19:E28)</f>
        <v>1587244</v>
      </c>
      <c r="F29" s="33">
        <f t="shared" si="6"/>
        <v>1577976</v>
      </c>
      <c r="G29" s="33">
        <f t="shared" si="6"/>
        <v>1792018</v>
      </c>
      <c r="H29" s="33">
        <f t="shared" si="6"/>
        <v>1456657</v>
      </c>
      <c r="I29" s="33">
        <f t="shared" si="6"/>
        <v>1613533</v>
      </c>
      <c r="J29" s="33">
        <f t="shared" si="6"/>
        <v>1843954</v>
      </c>
      <c r="K29" s="33">
        <f t="shared" si="6"/>
        <v>1652907</v>
      </c>
      <c r="L29" s="33">
        <f t="shared" si="6"/>
        <v>1683303</v>
      </c>
      <c r="M29" s="33">
        <f t="shared" si="6"/>
        <v>0</v>
      </c>
      <c r="N29" s="33">
        <f t="shared" si="6"/>
        <v>0</v>
      </c>
      <c r="O29" s="33">
        <f t="shared" si="6"/>
        <v>0</v>
      </c>
      <c r="P29" s="33">
        <f t="shared" si="6"/>
        <v>0</v>
      </c>
    </row>
    <row r="31" spans="1:18" x14ac:dyDescent="0.35">
      <c r="A31" s="1" t="s">
        <v>33</v>
      </c>
      <c r="C31" s="39" t="s">
        <v>22</v>
      </c>
      <c r="D31" s="39"/>
    </row>
    <row r="32" spans="1:18" x14ac:dyDescent="0.35">
      <c r="A32">
        <v>62240</v>
      </c>
      <c r="B32" t="s">
        <v>32</v>
      </c>
      <c r="C32" s="38">
        <f t="shared" ref="C32:C41" si="7">SUM(E32:P32)</f>
        <v>1993768.4732268539</v>
      </c>
      <c r="D32" s="38"/>
      <c r="E32" s="37">
        <f t="shared" ref="E32:P32" si="8">IF(E$3="actual",E19,E6)</f>
        <v>123159</v>
      </c>
      <c r="F32" s="37">
        <f t="shared" si="8"/>
        <v>139322</v>
      </c>
      <c r="G32" s="37">
        <f t="shared" si="8"/>
        <v>153204</v>
      </c>
      <c r="H32" s="37">
        <f t="shared" si="8"/>
        <v>120430</v>
      </c>
      <c r="I32" s="37">
        <f t="shared" si="8"/>
        <v>184324</v>
      </c>
      <c r="J32" s="37">
        <f t="shared" si="8"/>
        <v>221970</v>
      </c>
      <c r="K32" s="37">
        <f t="shared" si="8"/>
        <v>194207</v>
      </c>
      <c r="L32" s="37">
        <f t="shared" si="8"/>
        <v>138454</v>
      </c>
      <c r="M32" s="37">
        <f t="shared" si="8"/>
        <v>182675.79885061437</v>
      </c>
      <c r="N32" s="37">
        <f t="shared" si="8"/>
        <v>222839.68295750458</v>
      </c>
      <c r="O32" s="37">
        <f t="shared" si="8"/>
        <v>156089.81243775814</v>
      </c>
      <c r="P32" s="37">
        <f t="shared" si="8"/>
        <v>157093.17898097687</v>
      </c>
      <c r="R32" s="29"/>
    </row>
    <row r="33" spans="1:40" x14ac:dyDescent="0.35">
      <c r="A33">
        <v>61081</v>
      </c>
      <c r="B33" t="s">
        <v>31</v>
      </c>
      <c r="C33" s="38">
        <f t="shared" si="7"/>
        <v>1251667.4075046943</v>
      </c>
      <c r="D33" s="38"/>
      <c r="E33" s="37">
        <f t="shared" ref="E33:P33" si="9">IF(E$3="actual",E20,E7)</f>
        <v>131934</v>
      </c>
      <c r="F33" s="37">
        <f t="shared" si="9"/>
        <v>102063</v>
      </c>
      <c r="G33" s="37">
        <f t="shared" si="9"/>
        <v>107782</v>
      </c>
      <c r="H33" s="37">
        <f t="shared" si="9"/>
        <v>96699</v>
      </c>
      <c r="I33" s="37">
        <f t="shared" si="9"/>
        <v>127148</v>
      </c>
      <c r="J33" s="37">
        <f t="shared" si="9"/>
        <v>91846</v>
      </c>
      <c r="K33" s="37">
        <f t="shared" si="9"/>
        <v>88561</v>
      </c>
      <c r="L33" s="37">
        <f t="shared" si="9"/>
        <v>85528</v>
      </c>
      <c r="M33" s="37">
        <f t="shared" si="9"/>
        <v>121745.61818508324</v>
      </c>
      <c r="N33" s="37">
        <f t="shared" si="9"/>
        <v>88625.641319616087</v>
      </c>
      <c r="O33" s="37">
        <f t="shared" si="9"/>
        <v>107218.48193253214</v>
      </c>
      <c r="P33" s="37">
        <f t="shared" si="9"/>
        <v>102516.66606746295</v>
      </c>
      <c r="R33" s="29"/>
    </row>
    <row r="34" spans="1:40" x14ac:dyDescent="0.35">
      <c r="A34">
        <v>61085</v>
      </c>
      <c r="B34" t="s">
        <v>30</v>
      </c>
      <c r="C34" s="38">
        <f t="shared" si="7"/>
        <v>711122.76204092975</v>
      </c>
      <c r="D34" s="38"/>
      <c r="E34" s="37">
        <f t="shared" ref="E34:P34" si="10">IF(E$3="actual",E21,E8)</f>
        <v>46361</v>
      </c>
      <c r="F34" s="37">
        <f t="shared" si="10"/>
        <v>72218</v>
      </c>
      <c r="G34" s="37">
        <f t="shared" si="10"/>
        <v>56160</v>
      </c>
      <c r="H34" s="37">
        <f t="shared" si="10"/>
        <v>74752</v>
      </c>
      <c r="I34" s="37">
        <f t="shared" si="10"/>
        <v>60301</v>
      </c>
      <c r="J34" s="37">
        <f t="shared" si="10"/>
        <v>58601</v>
      </c>
      <c r="K34" s="37">
        <f t="shared" si="10"/>
        <v>46710</v>
      </c>
      <c r="L34" s="37">
        <f t="shared" si="10"/>
        <v>66613</v>
      </c>
      <c r="M34" s="37">
        <f t="shared" si="10"/>
        <v>75794.926911108763</v>
      </c>
      <c r="N34" s="37">
        <f t="shared" si="10"/>
        <v>45987.083120924108</v>
      </c>
      <c r="O34" s="37">
        <f t="shared" si="10"/>
        <v>52869.886950333588</v>
      </c>
      <c r="P34" s="37">
        <f t="shared" si="10"/>
        <v>54754.8650585633</v>
      </c>
      <c r="R34" s="29"/>
    </row>
    <row r="35" spans="1:40" x14ac:dyDescent="0.35">
      <c r="A35">
        <v>61082</v>
      </c>
      <c r="B35" t="s">
        <v>29</v>
      </c>
      <c r="C35" s="38">
        <f t="shared" si="7"/>
        <v>1228443.38080242</v>
      </c>
      <c r="D35" s="38"/>
      <c r="E35" s="37">
        <f t="shared" ref="E35:P35" si="11">IF(E$3="actual",E22,E9)</f>
        <v>110362</v>
      </c>
      <c r="F35" s="37">
        <f t="shared" si="11"/>
        <v>98774</v>
      </c>
      <c r="G35" s="37">
        <f t="shared" si="11"/>
        <v>112421</v>
      </c>
      <c r="H35" s="37">
        <f t="shared" si="11"/>
        <v>115882</v>
      </c>
      <c r="I35" s="37">
        <f t="shared" si="11"/>
        <v>105442</v>
      </c>
      <c r="J35" s="37">
        <f t="shared" si="11"/>
        <v>76418</v>
      </c>
      <c r="K35" s="37">
        <f t="shared" si="11"/>
        <v>94848</v>
      </c>
      <c r="L35" s="37">
        <f t="shared" si="11"/>
        <v>98040</v>
      </c>
      <c r="M35" s="37">
        <f t="shared" si="11"/>
        <v>122991.74871729927</v>
      </c>
      <c r="N35" s="37">
        <f t="shared" si="11"/>
        <v>70738.171426520756</v>
      </c>
      <c r="O35" s="37">
        <f t="shared" si="11"/>
        <v>119057.588671313</v>
      </c>
      <c r="P35" s="37">
        <f t="shared" si="11"/>
        <v>103468.87198728684</v>
      </c>
      <c r="R35" s="29"/>
    </row>
    <row r="36" spans="1:40" x14ac:dyDescent="0.35">
      <c r="A36">
        <v>61165</v>
      </c>
      <c r="B36" t="s">
        <v>28</v>
      </c>
      <c r="C36" s="38">
        <f t="shared" si="7"/>
        <v>1234152.8465295029</v>
      </c>
      <c r="D36" s="38"/>
      <c r="E36" s="37">
        <f t="shared" ref="E36:P36" si="12">IF(E$3="actual",E23,E10)</f>
        <v>104255</v>
      </c>
      <c r="F36" s="37">
        <f t="shared" si="12"/>
        <v>123179</v>
      </c>
      <c r="G36" s="37">
        <f t="shared" si="12"/>
        <v>123490</v>
      </c>
      <c r="H36" s="37">
        <f t="shared" si="12"/>
        <v>81110</v>
      </c>
      <c r="I36" s="37">
        <f t="shared" si="12"/>
        <v>78656</v>
      </c>
      <c r="J36" s="37">
        <f t="shared" si="12"/>
        <v>124768</v>
      </c>
      <c r="K36" s="37">
        <f t="shared" si="12"/>
        <v>88390</v>
      </c>
      <c r="L36" s="37">
        <f t="shared" si="12"/>
        <v>84580</v>
      </c>
      <c r="M36" s="37">
        <f t="shared" si="12"/>
        <v>119992.89955076535</v>
      </c>
      <c r="N36" s="37">
        <f t="shared" si="12"/>
        <v>122687.17584257583</v>
      </c>
      <c r="O36" s="37">
        <f t="shared" si="12"/>
        <v>78598.361943099633</v>
      </c>
      <c r="P36" s="37">
        <f t="shared" si="12"/>
        <v>104446.40919306217</v>
      </c>
      <c r="R36" s="29"/>
    </row>
    <row r="37" spans="1:40" x14ac:dyDescent="0.35">
      <c r="A37">
        <v>61083</v>
      </c>
      <c r="B37" t="s">
        <v>27</v>
      </c>
      <c r="C37" s="38">
        <f t="shared" si="7"/>
        <v>245690.35833899188</v>
      </c>
      <c r="D37" s="38"/>
      <c r="E37" s="37">
        <f t="shared" ref="E37:P37" si="13">IF(E$3="actual",E24,E11)</f>
        <v>15151</v>
      </c>
      <c r="F37" s="37">
        <f t="shared" si="13"/>
        <v>5089</v>
      </c>
      <c r="G37" s="37">
        <f t="shared" si="13"/>
        <v>12018</v>
      </c>
      <c r="H37" s="37">
        <f t="shared" si="13"/>
        <v>30585</v>
      </c>
      <c r="I37" s="37">
        <f t="shared" si="13"/>
        <v>22695</v>
      </c>
      <c r="J37" s="37">
        <f t="shared" si="13"/>
        <v>16854</v>
      </c>
      <c r="K37" s="37">
        <f t="shared" si="13"/>
        <v>17466</v>
      </c>
      <c r="L37" s="37">
        <f t="shared" si="13"/>
        <v>5484</v>
      </c>
      <c r="M37" s="37">
        <f t="shared" si="13"/>
        <v>23030.268114091745</v>
      </c>
      <c r="N37" s="37">
        <f t="shared" si="13"/>
        <v>39953.824681244951</v>
      </c>
      <c r="O37" s="37">
        <f t="shared" si="13"/>
        <v>30932.750347114714</v>
      </c>
      <c r="P37" s="37">
        <f t="shared" si="13"/>
        <v>26431.515196540477</v>
      </c>
      <c r="R37" s="29"/>
    </row>
    <row r="38" spans="1:40" x14ac:dyDescent="0.35">
      <c r="A38">
        <v>61084</v>
      </c>
      <c r="B38" t="s">
        <v>26</v>
      </c>
      <c r="C38" s="38">
        <f t="shared" si="7"/>
        <v>3042158.3672693083</v>
      </c>
      <c r="D38" s="38"/>
      <c r="E38" s="37">
        <f t="shared" ref="E38:P38" si="14">IF(E$3="actual",E25,E12)</f>
        <v>174909</v>
      </c>
      <c r="F38" s="37">
        <f t="shared" si="14"/>
        <v>236167</v>
      </c>
      <c r="G38" s="37">
        <f t="shared" si="14"/>
        <v>359992</v>
      </c>
      <c r="H38" s="37">
        <f t="shared" si="14"/>
        <v>228511</v>
      </c>
      <c r="I38" s="37">
        <f t="shared" si="14"/>
        <v>274821</v>
      </c>
      <c r="J38" s="37">
        <f t="shared" si="14"/>
        <v>316830</v>
      </c>
      <c r="K38" s="37">
        <f t="shared" si="14"/>
        <v>256885</v>
      </c>
      <c r="L38" s="37">
        <f t="shared" si="14"/>
        <v>295765</v>
      </c>
      <c r="M38" s="37">
        <f t="shared" si="14"/>
        <v>279609.29253798624</v>
      </c>
      <c r="N38" s="37">
        <f t="shared" si="14"/>
        <v>179881.65663460875</v>
      </c>
      <c r="O38" s="37">
        <f t="shared" si="14"/>
        <v>194741.33973875263</v>
      </c>
      <c r="P38" s="37">
        <f t="shared" si="14"/>
        <v>244046.07835796068</v>
      </c>
      <c r="R38" s="29"/>
    </row>
    <row r="39" spans="1:40" x14ac:dyDescent="0.35">
      <c r="A39">
        <v>61087</v>
      </c>
      <c r="B39" t="s">
        <v>25</v>
      </c>
      <c r="C39" s="38">
        <f t="shared" si="7"/>
        <v>3941480.9702964807</v>
      </c>
      <c r="D39" s="38"/>
      <c r="E39" s="37">
        <f t="shared" ref="E39:P39" si="15">IF(E$3="actual",E26,E13)</f>
        <v>307069</v>
      </c>
      <c r="F39" s="37">
        <f t="shared" si="15"/>
        <v>278903</v>
      </c>
      <c r="G39" s="37">
        <f t="shared" si="15"/>
        <v>347926</v>
      </c>
      <c r="H39" s="37">
        <f t="shared" si="15"/>
        <v>264306</v>
      </c>
      <c r="I39" s="37">
        <f t="shared" si="15"/>
        <v>356412</v>
      </c>
      <c r="J39" s="37">
        <f t="shared" si="15"/>
        <v>383153</v>
      </c>
      <c r="K39" s="37">
        <f t="shared" si="15"/>
        <v>334379</v>
      </c>
      <c r="L39" s="37">
        <f t="shared" si="15"/>
        <v>367923</v>
      </c>
      <c r="M39" s="37">
        <f t="shared" si="15"/>
        <v>305230.75433022942</v>
      </c>
      <c r="N39" s="37">
        <f t="shared" si="15"/>
        <v>369013.99797336204</v>
      </c>
      <c r="O39" s="37">
        <f t="shared" si="15"/>
        <v>224414.68951688358</v>
      </c>
      <c r="P39" s="37">
        <f t="shared" si="15"/>
        <v>402750.52847600536</v>
      </c>
      <c r="R39" s="29"/>
    </row>
    <row r="40" spans="1:40" x14ac:dyDescent="0.35">
      <c r="A40">
        <v>61088</v>
      </c>
      <c r="B40" t="s">
        <v>24</v>
      </c>
      <c r="C40" s="38">
        <f t="shared" si="7"/>
        <v>1206115.3478951144</v>
      </c>
      <c r="D40" s="38"/>
      <c r="E40" s="37">
        <f t="shared" ref="E40:P40" si="16">IF(E$3="actual",E27,E14)</f>
        <v>128052</v>
      </c>
      <c r="F40" s="37">
        <f t="shared" si="16"/>
        <v>73837</v>
      </c>
      <c r="G40" s="37">
        <f t="shared" si="16"/>
        <v>96535</v>
      </c>
      <c r="H40" s="37">
        <f t="shared" si="16"/>
        <v>127443</v>
      </c>
      <c r="I40" s="37">
        <f t="shared" si="16"/>
        <v>91910</v>
      </c>
      <c r="J40" s="37">
        <f t="shared" si="16"/>
        <v>93303</v>
      </c>
      <c r="K40" s="37">
        <f t="shared" si="16"/>
        <v>91513</v>
      </c>
      <c r="L40" s="37">
        <f t="shared" si="16"/>
        <v>105816</v>
      </c>
      <c r="M40" s="37">
        <f t="shared" si="16"/>
        <v>90423.322225676835</v>
      </c>
      <c r="N40" s="37">
        <f t="shared" si="16"/>
        <v>99977.471724321658</v>
      </c>
      <c r="O40" s="37">
        <f t="shared" si="16"/>
        <v>86490.419960878498</v>
      </c>
      <c r="P40" s="37">
        <f t="shared" si="16"/>
        <v>120815.13398423753</v>
      </c>
      <c r="R40" s="29"/>
    </row>
    <row r="41" spans="1:40" ht="15" thickBot="1" x14ac:dyDescent="0.4">
      <c r="A41">
        <v>61089</v>
      </c>
      <c r="B41" t="s">
        <v>23</v>
      </c>
      <c r="C41" s="38">
        <f t="shared" si="7"/>
        <v>4846677.3307755273</v>
      </c>
      <c r="D41" s="38"/>
      <c r="E41" s="37">
        <f t="shared" ref="E41:P41" si="17">IF(E$3="actual",E28,E15)</f>
        <v>445992</v>
      </c>
      <c r="F41" s="37">
        <f t="shared" si="17"/>
        <v>448424</v>
      </c>
      <c r="G41" s="37">
        <f t="shared" si="17"/>
        <v>422490</v>
      </c>
      <c r="H41" s="37">
        <f t="shared" si="17"/>
        <v>316939</v>
      </c>
      <c r="I41" s="37">
        <f t="shared" si="17"/>
        <v>311824</v>
      </c>
      <c r="J41" s="37">
        <f t="shared" si="17"/>
        <v>460211</v>
      </c>
      <c r="K41" s="37">
        <f t="shared" si="17"/>
        <v>439948</v>
      </c>
      <c r="L41" s="37">
        <f t="shared" si="17"/>
        <v>435100</v>
      </c>
      <c r="M41" s="37">
        <f t="shared" si="17"/>
        <v>455812.88547423406</v>
      </c>
      <c r="N41" s="37">
        <f t="shared" si="17"/>
        <v>341530.99982358597</v>
      </c>
      <c r="O41" s="37">
        <f t="shared" si="17"/>
        <v>398174.41341567296</v>
      </c>
      <c r="P41" s="37">
        <f t="shared" si="17"/>
        <v>370231.03206203436</v>
      </c>
      <c r="R41" s="29"/>
    </row>
    <row r="42" spans="1:40" ht="15" thickBot="1" x14ac:dyDescent="0.4">
      <c r="A42" s="36" t="str">
        <f>"Total "&amp;A31</f>
        <v>Total IT Services</v>
      </c>
      <c r="B42" s="36"/>
      <c r="C42" s="35">
        <f>SUM(C32:C41)</f>
        <v>19701277.244679824</v>
      </c>
      <c r="D42" s="34"/>
      <c r="E42" s="33">
        <f t="shared" ref="E42:P42" si="18">SUM(E32:E41)</f>
        <v>1587244</v>
      </c>
      <c r="F42" s="33">
        <f t="shared" si="18"/>
        <v>1577976</v>
      </c>
      <c r="G42" s="33">
        <f t="shared" si="18"/>
        <v>1792018</v>
      </c>
      <c r="H42" s="33">
        <f t="shared" si="18"/>
        <v>1456657</v>
      </c>
      <c r="I42" s="33">
        <f t="shared" si="18"/>
        <v>1613533</v>
      </c>
      <c r="J42" s="33">
        <f t="shared" si="18"/>
        <v>1843954</v>
      </c>
      <c r="K42" s="33">
        <f t="shared" si="18"/>
        <v>1652907</v>
      </c>
      <c r="L42" s="33">
        <f t="shared" si="18"/>
        <v>1683303</v>
      </c>
      <c r="M42" s="33">
        <f t="shared" si="18"/>
        <v>1777307.5148970895</v>
      </c>
      <c r="N42" s="33">
        <f t="shared" si="18"/>
        <v>1581235.7055042647</v>
      </c>
      <c r="O42" s="33">
        <f t="shared" si="18"/>
        <v>1448587.7449143389</v>
      </c>
      <c r="P42" s="33">
        <f t="shared" si="18"/>
        <v>1686554.2793641305</v>
      </c>
    </row>
    <row r="43" spans="1:40" x14ac:dyDescent="0.35">
      <c r="A43" s="41"/>
      <c r="B43" s="41"/>
      <c r="E43" s="41"/>
      <c r="F43" s="41"/>
      <c r="G43" s="40"/>
      <c r="H43" s="40"/>
      <c r="I43" s="40"/>
      <c r="J43" s="40"/>
      <c r="K43" s="40"/>
      <c r="L43" s="40"/>
      <c r="M43" s="40"/>
      <c r="N43" s="40"/>
      <c r="O43" s="40"/>
      <c r="P43" s="40"/>
    </row>
    <row r="44" spans="1:40" x14ac:dyDescent="0.35">
      <c r="A44" s="1" t="s">
        <v>33</v>
      </c>
      <c r="C44" s="39" t="s">
        <v>21</v>
      </c>
      <c r="D44" s="39"/>
    </row>
    <row r="45" spans="1:40" x14ac:dyDescent="0.35">
      <c r="A45">
        <v>62240</v>
      </c>
      <c r="B45" t="s">
        <v>32</v>
      </c>
      <c r="C45" s="38">
        <f t="shared" ref="C45:C54" si="19">SUM(E45:AN45)</f>
        <v>2473238.753361966</v>
      </c>
      <c r="D45" s="38"/>
      <c r="E45" s="37"/>
      <c r="F45" s="37"/>
      <c r="G45" s="37">
        <f>MAX(_xlfn.FORECAST.ETS(G$2,$E19:F19,$E$2:F$2),0)*G$4</f>
        <v>0</v>
      </c>
      <c r="H45" s="37">
        <f>MAX(_xlfn.FORECAST.ETS(H$2,$E19:G19,$E$2:G$2),0)*H$4</f>
        <v>0</v>
      </c>
      <c r="I45" s="37">
        <f>MAX(_xlfn.FORECAST.ETS(I$2,$E19:H19,$E$2:H$2),0)*I$4</f>
        <v>0</v>
      </c>
      <c r="J45" s="37">
        <f>MAX(_xlfn.FORECAST.ETS(J$2,$E19:I19,$E$2:I$2),0)*J$4</f>
        <v>0</v>
      </c>
      <c r="K45" s="37">
        <f>MAX(_xlfn.FORECAST.ETS(K$2,$E19:J19,$E$2:J$2),0)*K$4</f>
        <v>0</v>
      </c>
      <c r="L45" s="37">
        <f>MAX(_xlfn.FORECAST.ETS(L$2,$E19:K19,$E$2:K$2),0)*L$4</f>
        <v>0</v>
      </c>
      <c r="M45" s="37">
        <f>MAX(_xlfn.FORECAST.ETS(M$2,$E19:L19,$E$2:L$2),0)*M$4</f>
        <v>185691.5569018434</v>
      </c>
      <c r="N45" s="37">
        <f>MAX(_xlfn.FORECAST.ETS(N$2,$E19:M19,$E$2:M$2),0)*N$4</f>
        <v>193521.22285532864</v>
      </c>
      <c r="O45" s="37">
        <f>MAX(_xlfn.FORECAST.ETS(O$2,$E19:N19,$E$2:N$2),0)*O$4</f>
        <v>201350.88880881388</v>
      </c>
      <c r="P45" s="37">
        <f>MAX(_xlfn.FORECAST.ETS(P$2,$E19:O19,$E$2:O$2),0)*P$4</f>
        <v>209180.55476229911</v>
      </c>
      <c r="Q45" s="37">
        <f>MAX(_xlfn.FORECAST.ETS(Q$2,$E19:P19,$E$2:P$2),0)*Q$4</f>
        <v>217010.22071578435</v>
      </c>
      <c r="R45" s="37">
        <f>MAX(_xlfn.FORECAST.ETS(R$2,$E19:Q19,$E$2:Q$2),0)*R$4</f>
        <v>224839.88666926962</v>
      </c>
      <c r="S45" s="37">
        <f>MAX(_xlfn.FORECAST.ETS(S$2,$E19:R19,$E$2:R$2),0)*S$4</f>
        <v>232669.55262275485</v>
      </c>
      <c r="T45" s="37">
        <f>MAX(_xlfn.FORECAST.ETS(T$2,$E19:S19,$E$2:S$2),0)*T$4</f>
        <v>240499.21857624009</v>
      </c>
      <c r="U45" s="37">
        <f>MAX(_xlfn.FORECAST.ETS(U$2,$E19:T19,$E$2:T$2),0)*U$4</f>
        <v>248328.88452972533</v>
      </c>
      <c r="V45" s="37">
        <f>MAX(_xlfn.FORECAST.ETS(V$2,$E19:U19,$E$2:U$2),0)*V$4</f>
        <v>256158.55048321057</v>
      </c>
      <c r="W45" s="37">
        <f>MAX(_xlfn.FORECAST.ETS(W$2,$E19:V19,$E$2:V$2),0)*W$4</f>
        <v>263988.21643669583</v>
      </c>
      <c r="X45" s="37">
        <f>MAX(_xlfn.FORECAST.ETS(X$2,$E19:W19,$E$2:W$2),0)*X$4</f>
        <v>0</v>
      </c>
      <c r="Y45" s="37">
        <f>MAX(_xlfn.FORECAST.ETS(Y$2,$E19:X19,$E$2:X$2),0)*Y$4</f>
        <v>0</v>
      </c>
      <c r="Z45" s="37">
        <f>MAX(_xlfn.FORECAST.ETS(Z$2,$E19:Y19,$E$2:Y$2),0)*Z$4</f>
        <v>0</v>
      </c>
      <c r="AA45" s="37">
        <f>MAX(_xlfn.FORECAST.ETS(AA$2,$E19:Z19,$E$2:Z$2),0)*AA$4</f>
        <v>0</v>
      </c>
      <c r="AB45" s="37">
        <f>MAX(_xlfn.FORECAST.ETS(AB$2,$E19:AA19,$E$2:AA$2),0)*AB$4</f>
        <v>0</v>
      </c>
      <c r="AC45" s="37">
        <f>MAX(_xlfn.FORECAST.ETS(AC$2,$E19:AB19,$E$2:AB$2),0)*AC$4</f>
        <v>0</v>
      </c>
      <c r="AD45" s="37">
        <f>MAX(_xlfn.FORECAST.ETS(AD$2,$E19:AC19,$E$2:AC$2),0)*AD$4</f>
        <v>0</v>
      </c>
      <c r="AE45" s="37">
        <f>MAX(_xlfn.FORECAST.ETS(AE$2,$E19:AD19,$E$2:AD$2),0)*AE$4</f>
        <v>0</v>
      </c>
      <c r="AF45" s="37">
        <f>MAX(_xlfn.FORECAST.ETS(AF$2,$E19:AE19,$E$2:AE$2),0)*AF$4</f>
        <v>0</v>
      </c>
      <c r="AG45" s="37">
        <f>MAX(_xlfn.FORECAST.ETS(AG$2,$E19:AF19,$E$2:AF$2),0)*AG$4</f>
        <v>0</v>
      </c>
      <c r="AH45" s="37">
        <f>MAX(_xlfn.FORECAST.ETS(AH$2,$E19:AG19,$E$2:AG$2),0)*AH$4</f>
        <v>0</v>
      </c>
      <c r="AI45" s="37">
        <f>MAX(_xlfn.FORECAST.ETS(AI$2,$E19:AH19,$E$2:AH$2),0)*AI$4</f>
        <v>0</v>
      </c>
      <c r="AJ45" s="37">
        <f>MAX(_xlfn.FORECAST.ETS(AJ$2,$E19:AI19,$E$2:AI$2),0)*AJ$4</f>
        <v>0</v>
      </c>
      <c r="AK45" s="37">
        <f>MAX(_xlfn.FORECAST.ETS(AK$2,$E19:AJ19,$E$2:AJ$2),0)*AK$4</f>
        <v>0</v>
      </c>
      <c r="AL45" s="37">
        <f>MAX(_xlfn.FORECAST.ETS(AL$2,$E19:AK19,$E$2:AK$2),0)*AL$4</f>
        <v>0</v>
      </c>
      <c r="AM45" s="37">
        <f>MAX(_xlfn.FORECAST.ETS(AM$2,$E19:AL19,$E$2:AL$2),0)*AM$4</f>
        <v>0</v>
      </c>
      <c r="AN45" s="37">
        <f>MAX(_xlfn.FORECAST.ETS(AN$2,$E19:AM19,$E$2:AM$2),0)*AN$4</f>
        <v>0</v>
      </c>
    </row>
    <row r="46" spans="1:40" x14ac:dyDescent="0.35">
      <c r="A46">
        <v>61081</v>
      </c>
      <c r="B46" t="s">
        <v>31</v>
      </c>
      <c r="C46" s="38">
        <f t="shared" si="19"/>
        <v>745736.11374790687</v>
      </c>
      <c r="D46" s="38"/>
      <c r="E46" s="37"/>
      <c r="F46" s="37"/>
      <c r="G46" s="37">
        <f>MAX(_xlfn.FORECAST.ETS(G$2,$E20:F20,$E$2:F$2),0)*G$4</f>
        <v>0</v>
      </c>
      <c r="H46" s="37">
        <f>MAX(_xlfn.FORECAST.ETS(H$2,$E20:G20,$E$2:G$2),0)*H$4</f>
        <v>0</v>
      </c>
      <c r="I46" s="37">
        <f>MAX(_xlfn.FORECAST.ETS(I$2,$E20:H20,$E$2:H$2),0)*I$4</f>
        <v>0</v>
      </c>
      <c r="J46" s="37">
        <f>MAX(_xlfn.FORECAST.ETS(J$2,$E20:I20,$E$2:I$2),0)*J$4</f>
        <v>0</v>
      </c>
      <c r="K46" s="37">
        <f>MAX(_xlfn.FORECAST.ETS(K$2,$E20:J20,$E$2:J$2),0)*K$4</f>
        <v>0</v>
      </c>
      <c r="L46" s="37">
        <f>MAX(_xlfn.FORECAST.ETS(L$2,$E20:K20,$E$2:K$2),0)*L$4</f>
        <v>0</v>
      </c>
      <c r="M46" s="37">
        <f>MAX(_xlfn.FORECAST.ETS(M$2,$E20:L20,$E$2:L$2),0)*M$4</f>
        <v>96092.240923367834</v>
      </c>
      <c r="N46" s="37">
        <f>MAX(_xlfn.FORECAST.ETS(N$2,$E20:M20,$E$2:M$2),0)*N$4</f>
        <v>74553.529609933801</v>
      </c>
      <c r="O46" s="37">
        <f>MAX(_xlfn.FORECAST.ETS(O$2,$E20:N20,$E$2:N$2),0)*O$4</f>
        <v>87948.841729689069</v>
      </c>
      <c r="P46" s="37">
        <f>MAX(_xlfn.FORECAST.ETS(P$2,$E20:O20,$E$2:O$2),0)*P$4</f>
        <v>66410.130416255037</v>
      </c>
      <c r="Q46" s="37">
        <f>MAX(_xlfn.FORECAST.ETS(Q$2,$E20:P20,$E$2:P$2),0)*Q$4</f>
        <v>79805.442536010305</v>
      </c>
      <c r="R46" s="37">
        <f>MAX(_xlfn.FORECAST.ETS(R$2,$E20:Q20,$E$2:Q$2),0)*R$4</f>
        <v>58266.731222576273</v>
      </c>
      <c r="S46" s="37">
        <f>MAX(_xlfn.FORECAST.ETS(S$2,$E20:R20,$E$2:R$2),0)*S$4</f>
        <v>71662.043342331541</v>
      </c>
      <c r="T46" s="37">
        <f>MAX(_xlfn.FORECAST.ETS(T$2,$E20:S20,$E$2:S$2),0)*T$4</f>
        <v>50123.332028897508</v>
      </c>
      <c r="U46" s="37">
        <f>MAX(_xlfn.FORECAST.ETS(U$2,$E20:T20,$E$2:T$2),0)*U$4</f>
        <v>63518.644148652776</v>
      </c>
      <c r="V46" s="37">
        <f>MAX(_xlfn.FORECAST.ETS(V$2,$E20:U20,$E$2:U$2),0)*V$4</f>
        <v>41979.932835218744</v>
      </c>
      <c r="W46" s="37">
        <f>MAX(_xlfn.FORECAST.ETS(W$2,$E20:V20,$E$2:V$2),0)*W$4</f>
        <v>55375.244954974012</v>
      </c>
      <c r="X46" s="37">
        <f>MAX(_xlfn.FORECAST.ETS(X$2,$E20:W20,$E$2:W$2),0)*X$4</f>
        <v>0</v>
      </c>
      <c r="Y46" s="37">
        <f>MAX(_xlfn.FORECAST.ETS(Y$2,$E20:X20,$E$2:X$2),0)*Y$4</f>
        <v>0</v>
      </c>
      <c r="Z46" s="37">
        <f>MAX(_xlfn.FORECAST.ETS(Z$2,$E20:Y20,$E$2:Y$2),0)*Z$4</f>
        <v>0</v>
      </c>
      <c r="AA46" s="37">
        <f>MAX(_xlfn.FORECAST.ETS(AA$2,$E20:Z20,$E$2:Z$2),0)*AA$4</f>
        <v>0</v>
      </c>
      <c r="AB46" s="37">
        <f>MAX(_xlfn.FORECAST.ETS(AB$2,$E20:AA20,$E$2:AA$2),0)*AB$4</f>
        <v>0</v>
      </c>
      <c r="AC46" s="37">
        <f>MAX(_xlfn.FORECAST.ETS(AC$2,$E20:AB20,$E$2:AB$2),0)*AC$4</f>
        <v>0</v>
      </c>
      <c r="AD46" s="37">
        <f>MAX(_xlfn.FORECAST.ETS(AD$2,$E20:AC20,$E$2:AC$2),0)*AD$4</f>
        <v>0</v>
      </c>
      <c r="AE46" s="37">
        <f>MAX(_xlfn.FORECAST.ETS(AE$2,$E20:AD20,$E$2:AD$2),0)*AE$4</f>
        <v>0</v>
      </c>
      <c r="AF46" s="37">
        <f>MAX(_xlfn.FORECAST.ETS(AF$2,$E20:AE20,$E$2:AE$2),0)*AF$4</f>
        <v>0</v>
      </c>
      <c r="AG46" s="37">
        <f>MAX(_xlfn.FORECAST.ETS(AG$2,$E20:AF20,$E$2:AF$2),0)*AG$4</f>
        <v>0</v>
      </c>
      <c r="AH46" s="37">
        <f>MAX(_xlfn.FORECAST.ETS(AH$2,$E20:AG20,$E$2:AG$2),0)*AH$4</f>
        <v>0</v>
      </c>
      <c r="AI46" s="37">
        <f>MAX(_xlfn.FORECAST.ETS(AI$2,$E20:AH20,$E$2:AH$2),0)*AI$4</f>
        <v>0</v>
      </c>
      <c r="AJ46" s="37">
        <f>MAX(_xlfn.FORECAST.ETS(AJ$2,$E20:AI20,$E$2:AI$2),0)*AJ$4</f>
        <v>0</v>
      </c>
      <c r="AK46" s="37">
        <f>MAX(_xlfn.FORECAST.ETS(AK$2,$E20:AJ20,$E$2:AJ$2),0)*AK$4</f>
        <v>0</v>
      </c>
      <c r="AL46" s="37">
        <f>MAX(_xlfn.FORECAST.ETS(AL$2,$E20:AK20,$E$2:AK$2),0)*AL$4</f>
        <v>0</v>
      </c>
      <c r="AM46" s="37">
        <f>MAX(_xlfn.FORECAST.ETS(AM$2,$E20:AL20,$E$2:AL$2),0)*AM$4</f>
        <v>0</v>
      </c>
      <c r="AN46" s="37">
        <f>MAX(_xlfn.FORECAST.ETS(AN$2,$E20:AM20,$E$2:AM$2),0)*AN$4</f>
        <v>0</v>
      </c>
    </row>
    <row r="47" spans="1:40" x14ac:dyDescent="0.35">
      <c r="A47">
        <v>61085</v>
      </c>
      <c r="B47" t="s">
        <v>30</v>
      </c>
      <c r="C47" s="38">
        <f t="shared" si="19"/>
        <v>552011.56427192828</v>
      </c>
      <c r="D47" s="38"/>
      <c r="E47" s="37"/>
      <c r="F47" s="37"/>
      <c r="G47" s="37">
        <f>MAX(_xlfn.FORECAST.ETS(G$2,$E21:F21,$E$2:F$2),0)*G$4</f>
        <v>0</v>
      </c>
      <c r="H47" s="37">
        <f>MAX(_xlfn.FORECAST.ETS(H$2,$E21:G21,$E$2:G$2),0)*H$4</f>
        <v>0</v>
      </c>
      <c r="I47" s="37">
        <f>MAX(_xlfn.FORECAST.ETS(I$2,$E21:H21,$E$2:H$2),0)*I$4</f>
        <v>0</v>
      </c>
      <c r="J47" s="37">
        <f>MAX(_xlfn.FORECAST.ETS(J$2,$E21:I21,$E$2:I$2),0)*J$4</f>
        <v>0</v>
      </c>
      <c r="K47" s="37">
        <f>MAX(_xlfn.FORECAST.ETS(K$2,$E21:J21,$E$2:J$2),0)*K$4</f>
        <v>0</v>
      </c>
      <c r="L47" s="37">
        <f>MAX(_xlfn.FORECAST.ETS(L$2,$E21:K21,$E$2:K$2),0)*L$4</f>
        <v>0</v>
      </c>
      <c r="M47" s="37">
        <f>MAX(_xlfn.FORECAST.ETS(M$2,$E21:L21,$E$2:L$2),0)*M$4</f>
        <v>47186.919822739001</v>
      </c>
      <c r="N47" s="37">
        <f>MAX(_xlfn.FORECAST.ETS(N$2,$E21:M21,$E$2:M$2),0)*N$4</f>
        <v>63092.804106655909</v>
      </c>
      <c r="O47" s="37">
        <f>MAX(_xlfn.FORECAST.ETS(O$2,$E21:N21,$E$2:N$2),0)*O$4</f>
        <v>45323.960814827587</v>
      </c>
      <c r="P47" s="37">
        <f>MAX(_xlfn.FORECAST.ETS(P$2,$E21:O21,$E$2:O$2),0)*P$4</f>
        <v>61229.845098744496</v>
      </c>
      <c r="Q47" s="37">
        <f>MAX(_xlfn.FORECAST.ETS(Q$2,$E21:P21,$E$2:P$2),0)*Q$4</f>
        <v>43461.001806916174</v>
      </c>
      <c r="R47" s="37">
        <f>MAX(_xlfn.FORECAST.ETS(R$2,$E21:Q21,$E$2:Q$2),0)*R$4</f>
        <v>59366.886090833083</v>
      </c>
      <c r="S47" s="37">
        <f>MAX(_xlfn.FORECAST.ETS(S$2,$E21:R21,$E$2:R$2),0)*S$4</f>
        <v>41598.042799004776</v>
      </c>
      <c r="T47" s="37">
        <f>MAX(_xlfn.FORECAST.ETS(T$2,$E21:S21,$E$2:S$2),0)*T$4</f>
        <v>57503.927082921669</v>
      </c>
      <c r="U47" s="37">
        <f>MAX(_xlfn.FORECAST.ETS(U$2,$E21:T21,$E$2:T$2),0)*U$4</f>
        <v>39735.083791093362</v>
      </c>
      <c r="V47" s="37">
        <f>MAX(_xlfn.FORECAST.ETS(V$2,$E21:U21,$E$2:U$2),0)*V$4</f>
        <v>55640.968075010256</v>
      </c>
      <c r="W47" s="37">
        <f>MAX(_xlfn.FORECAST.ETS(W$2,$E21:V21,$E$2:V$2),0)*W$4</f>
        <v>37872.124783181949</v>
      </c>
      <c r="X47" s="37">
        <f>MAX(_xlfn.FORECAST.ETS(X$2,$E21:W21,$E$2:W$2),0)*X$4</f>
        <v>0</v>
      </c>
      <c r="Y47" s="37">
        <f>MAX(_xlfn.FORECAST.ETS(Y$2,$E21:X21,$E$2:X$2),0)*Y$4</f>
        <v>0</v>
      </c>
      <c r="Z47" s="37">
        <f>MAX(_xlfn.FORECAST.ETS(Z$2,$E21:Y21,$E$2:Y$2),0)*Z$4</f>
        <v>0</v>
      </c>
      <c r="AA47" s="37">
        <f>MAX(_xlfn.FORECAST.ETS(AA$2,$E21:Z21,$E$2:Z$2),0)*AA$4</f>
        <v>0</v>
      </c>
      <c r="AB47" s="37">
        <f>MAX(_xlfn.FORECAST.ETS(AB$2,$E21:AA21,$E$2:AA$2),0)*AB$4</f>
        <v>0</v>
      </c>
      <c r="AC47" s="37">
        <f>MAX(_xlfn.FORECAST.ETS(AC$2,$E21:AB21,$E$2:AB$2),0)*AC$4</f>
        <v>0</v>
      </c>
      <c r="AD47" s="37">
        <f>MAX(_xlfn.FORECAST.ETS(AD$2,$E21:AC21,$E$2:AC$2),0)*AD$4</f>
        <v>0</v>
      </c>
      <c r="AE47" s="37">
        <f>MAX(_xlfn.FORECAST.ETS(AE$2,$E21:AD21,$E$2:AD$2),0)*AE$4</f>
        <v>0</v>
      </c>
      <c r="AF47" s="37">
        <f>MAX(_xlfn.FORECAST.ETS(AF$2,$E21:AE21,$E$2:AE$2),0)*AF$4</f>
        <v>0</v>
      </c>
      <c r="AG47" s="37">
        <f>MAX(_xlfn.FORECAST.ETS(AG$2,$E21:AF21,$E$2:AF$2),0)*AG$4</f>
        <v>0</v>
      </c>
      <c r="AH47" s="37">
        <f>MAX(_xlfn.FORECAST.ETS(AH$2,$E21:AG21,$E$2:AG$2),0)*AH$4</f>
        <v>0</v>
      </c>
      <c r="AI47" s="37">
        <f>MAX(_xlfn.FORECAST.ETS(AI$2,$E21:AH21,$E$2:AH$2),0)*AI$4</f>
        <v>0</v>
      </c>
      <c r="AJ47" s="37">
        <f>MAX(_xlfn.FORECAST.ETS(AJ$2,$E21:AI21,$E$2:AI$2),0)*AJ$4</f>
        <v>0</v>
      </c>
      <c r="AK47" s="37">
        <f>MAX(_xlfn.FORECAST.ETS(AK$2,$E21:AJ21,$E$2:AJ$2),0)*AK$4</f>
        <v>0</v>
      </c>
      <c r="AL47" s="37">
        <f>MAX(_xlfn.FORECAST.ETS(AL$2,$E21:AK21,$E$2:AK$2),0)*AL$4</f>
        <v>0</v>
      </c>
      <c r="AM47" s="37">
        <f>MAX(_xlfn.FORECAST.ETS(AM$2,$E21:AL21,$E$2:AL$2),0)*AM$4</f>
        <v>0</v>
      </c>
      <c r="AN47" s="37">
        <f>MAX(_xlfn.FORECAST.ETS(AN$2,$E21:AM21,$E$2:AM$2),0)*AN$4</f>
        <v>0</v>
      </c>
    </row>
    <row r="48" spans="1:40" x14ac:dyDescent="0.35">
      <c r="A48">
        <v>61082</v>
      </c>
      <c r="B48" t="s">
        <v>29</v>
      </c>
      <c r="C48" s="38">
        <f t="shared" si="19"/>
        <v>832590.96948672866</v>
      </c>
      <c r="D48" s="38"/>
      <c r="E48" s="37"/>
      <c r="F48" s="37"/>
      <c r="G48" s="37">
        <f>MAX(_xlfn.FORECAST.ETS(G$2,$E22:F22,$E$2:F$2),0)*G$4</f>
        <v>0</v>
      </c>
      <c r="H48" s="37">
        <f>MAX(_xlfn.FORECAST.ETS(H$2,$E22:G22,$E$2:G$2),0)*H$4</f>
        <v>0</v>
      </c>
      <c r="I48" s="37">
        <f>MAX(_xlfn.FORECAST.ETS(I$2,$E22:H22,$E$2:H$2),0)*I$4</f>
        <v>0</v>
      </c>
      <c r="J48" s="37">
        <f>MAX(_xlfn.FORECAST.ETS(J$2,$E22:I22,$E$2:I$2),0)*J$4</f>
        <v>0</v>
      </c>
      <c r="K48" s="37">
        <f>MAX(_xlfn.FORECAST.ETS(K$2,$E22:J22,$E$2:J$2),0)*K$4</f>
        <v>0</v>
      </c>
      <c r="L48" s="37">
        <f>MAX(_xlfn.FORECAST.ETS(L$2,$E22:K22,$E$2:K$2),0)*L$4</f>
        <v>0</v>
      </c>
      <c r="M48" s="37">
        <f>MAX(_xlfn.FORECAST.ETS(M$2,$E22:L22,$E$2:L$2),0)*M$4</f>
        <v>89023.204734185681</v>
      </c>
      <c r="N48" s="37">
        <f>MAX(_xlfn.FORECAST.ETS(N$2,$E22:M22,$E$2:M$2),0)*N$4</f>
        <v>86356.581414379965</v>
      </c>
      <c r="O48" s="37">
        <f>MAX(_xlfn.FORECAST.ETS(O$2,$E22:N22,$E$2:N$2),0)*O$4</f>
        <v>83689.958094574264</v>
      </c>
      <c r="P48" s="37">
        <f>MAX(_xlfn.FORECAST.ETS(P$2,$E22:O22,$E$2:O$2),0)*P$4</f>
        <v>81023.334774768562</v>
      </c>
      <c r="Q48" s="37">
        <f>MAX(_xlfn.FORECAST.ETS(Q$2,$E22:P22,$E$2:P$2),0)*Q$4</f>
        <v>78356.711454962846</v>
      </c>
      <c r="R48" s="37">
        <f>MAX(_xlfn.FORECAST.ETS(R$2,$E22:Q22,$E$2:Q$2),0)*R$4</f>
        <v>75690.088135157144</v>
      </c>
      <c r="S48" s="37">
        <f>MAX(_xlfn.FORECAST.ETS(S$2,$E22:R22,$E$2:R$2),0)*S$4</f>
        <v>73023.464815351443</v>
      </c>
      <c r="T48" s="37">
        <f>MAX(_xlfn.FORECAST.ETS(T$2,$E22:S22,$E$2:S$2),0)*T$4</f>
        <v>70356.841495545727</v>
      </c>
      <c r="U48" s="37">
        <f>MAX(_xlfn.FORECAST.ETS(U$2,$E22:T22,$E$2:T$2),0)*U$4</f>
        <v>67690.218175740025</v>
      </c>
      <c r="V48" s="37">
        <f>MAX(_xlfn.FORECAST.ETS(V$2,$E22:U22,$E$2:U$2),0)*V$4</f>
        <v>65023.594855934323</v>
      </c>
      <c r="W48" s="37">
        <f>MAX(_xlfn.FORECAST.ETS(W$2,$E22:V22,$E$2:V$2),0)*W$4</f>
        <v>62356.971536128614</v>
      </c>
      <c r="X48" s="37">
        <f>MAX(_xlfn.FORECAST.ETS(X$2,$E22:W22,$E$2:W$2),0)*X$4</f>
        <v>0</v>
      </c>
      <c r="Y48" s="37">
        <f>MAX(_xlfn.FORECAST.ETS(Y$2,$E22:X22,$E$2:X$2),0)*Y$4</f>
        <v>0</v>
      </c>
      <c r="Z48" s="37">
        <f>MAX(_xlfn.FORECAST.ETS(Z$2,$E22:Y22,$E$2:Y$2),0)*Z$4</f>
        <v>0</v>
      </c>
      <c r="AA48" s="37">
        <f>MAX(_xlfn.FORECAST.ETS(AA$2,$E22:Z22,$E$2:Z$2),0)*AA$4</f>
        <v>0</v>
      </c>
      <c r="AB48" s="37">
        <f>MAX(_xlfn.FORECAST.ETS(AB$2,$E22:AA22,$E$2:AA$2),0)*AB$4</f>
        <v>0</v>
      </c>
      <c r="AC48" s="37">
        <f>MAX(_xlfn.FORECAST.ETS(AC$2,$E22:AB22,$E$2:AB$2),0)*AC$4</f>
        <v>0</v>
      </c>
      <c r="AD48" s="37">
        <f>MAX(_xlfn.FORECAST.ETS(AD$2,$E22:AC22,$E$2:AC$2),0)*AD$4</f>
        <v>0</v>
      </c>
      <c r="AE48" s="37">
        <f>MAX(_xlfn.FORECAST.ETS(AE$2,$E22:AD22,$E$2:AD$2),0)*AE$4</f>
        <v>0</v>
      </c>
      <c r="AF48" s="37">
        <f>MAX(_xlfn.FORECAST.ETS(AF$2,$E22:AE22,$E$2:AE$2),0)*AF$4</f>
        <v>0</v>
      </c>
      <c r="AG48" s="37">
        <f>MAX(_xlfn.FORECAST.ETS(AG$2,$E22:AF22,$E$2:AF$2),0)*AG$4</f>
        <v>0</v>
      </c>
      <c r="AH48" s="37">
        <f>MAX(_xlfn.FORECAST.ETS(AH$2,$E22:AG22,$E$2:AG$2),0)*AH$4</f>
        <v>0</v>
      </c>
      <c r="AI48" s="37">
        <f>MAX(_xlfn.FORECAST.ETS(AI$2,$E22:AH22,$E$2:AH$2),0)*AI$4</f>
        <v>0</v>
      </c>
      <c r="AJ48" s="37">
        <f>MAX(_xlfn.FORECAST.ETS(AJ$2,$E22:AI22,$E$2:AI$2),0)*AJ$4</f>
        <v>0</v>
      </c>
      <c r="AK48" s="37">
        <f>MAX(_xlfn.FORECAST.ETS(AK$2,$E22:AJ22,$E$2:AJ$2),0)*AK$4</f>
        <v>0</v>
      </c>
      <c r="AL48" s="37">
        <f>MAX(_xlfn.FORECAST.ETS(AL$2,$E22:AK22,$E$2:AK$2),0)*AL$4</f>
        <v>0</v>
      </c>
      <c r="AM48" s="37">
        <f>MAX(_xlfn.FORECAST.ETS(AM$2,$E22:AL22,$E$2:AL$2),0)*AM$4</f>
        <v>0</v>
      </c>
      <c r="AN48" s="37">
        <f>MAX(_xlfn.FORECAST.ETS(AN$2,$E22:AM22,$E$2:AM$2),0)*AN$4</f>
        <v>0</v>
      </c>
    </row>
    <row r="49" spans="1:40" x14ac:dyDescent="0.35">
      <c r="A49">
        <v>61165</v>
      </c>
      <c r="B49" t="s">
        <v>28</v>
      </c>
      <c r="C49" s="38">
        <f t="shared" si="19"/>
        <v>684884.16794597183</v>
      </c>
      <c r="D49" s="38"/>
      <c r="E49" s="37"/>
      <c r="F49" s="37"/>
      <c r="G49" s="37">
        <f>MAX(_xlfn.FORECAST.ETS(G$2,$E23:F23,$E$2:F$2),0)*G$4</f>
        <v>0</v>
      </c>
      <c r="H49" s="37">
        <f>MAX(_xlfn.FORECAST.ETS(H$2,$E23:G23,$E$2:G$2),0)*H$4</f>
        <v>0</v>
      </c>
      <c r="I49" s="37">
        <f>MAX(_xlfn.FORECAST.ETS(I$2,$E23:H23,$E$2:H$2),0)*I$4</f>
        <v>0</v>
      </c>
      <c r="J49" s="37">
        <f>MAX(_xlfn.FORECAST.ETS(J$2,$E23:I23,$E$2:I$2),0)*J$4</f>
        <v>0</v>
      </c>
      <c r="K49" s="37">
        <f>MAX(_xlfn.FORECAST.ETS(K$2,$E23:J23,$E$2:J$2),0)*K$4</f>
        <v>0</v>
      </c>
      <c r="L49" s="37">
        <f>MAX(_xlfn.FORECAST.ETS(L$2,$E23:K23,$E$2:K$2),0)*L$4</f>
        <v>0</v>
      </c>
      <c r="M49" s="37">
        <f>MAX(_xlfn.FORECAST.ETS(M$2,$E23:L23,$E$2:L$2),0)*M$4</f>
        <v>80458.032894412507</v>
      </c>
      <c r="N49" s="37">
        <f>MAX(_xlfn.FORECAST.ETS(N$2,$E23:M23,$E$2:M$2),0)*N$4</f>
        <v>76818.865732729493</v>
      </c>
      <c r="O49" s="37">
        <f>MAX(_xlfn.FORECAST.ETS(O$2,$E23:N23,$E$2:N$2),0)*O$4</f>
        <v>73179.69857104648</v>
      </c>
      <c r="P49" s="37">
        <f>MAX(_xlfn.FORECAST.ETS(P$2,$E23:O23,$E$2:O$2),0)*P$4</f>
        <v>69540.531409363466</v>
      </c>
      <c r="Q49" s="37">
        <f>MAX(_xlfn.FORECAST.ETS(Q$2,$E23:P23,$E$2:P$2),0)*Q$4</f>
        <v>65901.364247680453</v>
      </c>
      <c r="R49" s="37">
        <f>MAX(_xlfn.FORECAST.ETS(R$2,$E23:Q23,$E$2:Q$2),0)*R$4</f>
        <v>62262.197085997439</v>
      </c>
      <c r="S49" s="37">
        <f>MAX(_xlfn.FORECAST.ETS(S$2,$E23:R23,$E$2:R$2),0)*S$4</f>
        <v>58623.029924314425</v>
      </c>
      <c r="T49" s="37">
        <f>MAX(_xlfn.FORECAST.ETS(T$2,$E23:S23,$E$2:S$2),0)*T$4</f>
        <v>54983.862762631412</v>
      </c>
      <c r="U49" s="37">
        <f>MAX(_xlfn.FORECAST.ETS(U$2,$E23:T23,$E$2:T$2),0)*U$4</f>
        <v>51344.695600948398</v>
      </c>
      <c r="V49" s="37">
        <f>MAX(_xlfn.FORECAST.ETS(V$2,$E23:U23,$E$2:U$2),0)*V$4</f>
        <v>47705.528439265392</v>
      </c>
      <c r="W49" s="37">
        <f>MAX(_xlfn.FORECAST.ETS(W$2,$E23:V23,$E$2:V$2),0)*W$4</f>
        <v>44066.361277582379</v>
      </c>
      <c r="X49" s="37">
        <f>MAX(_xlfn.FORECAST.ETS(X$2,$E23:W23,$E$2:W$2),0)*X$4</f>
        <v>0</v>
      </c>
      <c r="Y49" s="37">
        <f>MAX(_xlfn.FORECAST.ETS(Y$2,$E23:X23,$E$2:X$2),0)*Y$4</f>
        <v>0</v>
      </c>
      <c r="Z49" s="37">
        <f>MAX(_xlfn.FORECAST.ETS(Z$2,$E23:Y23,$E$2:Y$2),0)*Z$4</f>
        <v>0</v>
      </c>
      <c r="AA49" s="37">
        <f>MAX(_xlfn.FORECAST.ETS(AA$2,$E23:Z23,$E$2:Z$2),0)*AA$4</f>
        <v>0</v>
      </c>
      <c r="AB49" s="37">
        <f>MAX(_xlfn.FORECAST.ETS(AB$2,$E23:AA23,$E$2:AA$2),0)*AB$4</f>
        <v>0</v>
      </c>
      <c r="AC49" s="37">
        <f>MAX(_xlfn.FORECAST.ETS(AC$2,$E23:AB23,$E$2:AB$2),0)*AC$4</f>
        <v>0</v>
      </c>
      <c r="AD49" s="37">
        <f>MAX(_xlfn.FORECAST.ETS(AD$2,$E23:AC23,$E$2:AC$2),0)*AD$4</f>
        <v>0</v>
      </c>
      <c r="AE49" s="37">
        <f>MAX(_xlfn.FORECAST.ETS(AE$2,$E23:AD23,$E$2:AD$2),0)*AE$4</f>
        <v>0</v>
      </c>
      <c r="AF49" s="37">
        <f>MAX(_xlfn.FORECAST.ETS(AF$2,$E23:AE23,$E$2:AE$2),0)*AF$4</f>
        <v>0</v>
      </c>
      <c r="AG49" s="37">
        <f>MAX(_xlfn.FORECAST.ETS(AG$2,$E23:AF23,$E$2:AF$2),0)*AG$4</f>
        <v>0</v>
      </c>
      <c r="AH49" s="37">
        <f>MAX(_xlfn.FORECAST.ETS(AH$2,$E23:AG23,$E$2:AG$2),0)*AH$4</f>
        <v>0</v>
      </c>
      <c r="AI49" s="37">
        <f>MAX(_xlfn.FORECAST.ETS(AI$2,$E23:AH23,$E$2:AH$2),0)*AI$4</f>
        <v>0</v>
      </c>
      <c r="AJ49" s="37">
        <f>MAX(_xlfn.FORECAST.ETS(AJ$2,$E23:AI23,$E$2:AI$2),0)*AJ$4</f>
        <v>0</v>
      </c>
      <c r="AK49" s="37">
        <f>MAX(_xlfn.FORECAST.ETS(AK$2,$E23:AJ23,$E$2:AJ$2),0)*AK$4</f>
        <v>0</v>
      </c>
      <c r="AL49" s="37">
        <f>MAX(_xlfn.FORECAST.ETS(AL$2,$E23:AK23,$E$2:AK$2),0)*AL$4</f>
        <v>0</v>
      </c>
      <c r="AM49" s="37">
        <f>MAX(_xlfn.FORECAST.ETS(AM$2,$E23:AL23,$E$2:AL$2),0)*AM$4</f>
        <v>0</v>
      </c>
      <c r="AN49" s="37">
        <f>MAX(_xlfn.FORECAST.ETS(AN$2,$E23:AM23,$E$2:AM$2),0)*AN$4</f>
        <v>0</v>
      </c>
    </row>
    <row r="50" spans="1:40" x14ac:dyDescent="0.35">
      <c r="A50">
        <v>61083</v>
      </c>
      <c r="B50" t="s">
        <v>27</v>
      </c>
      <c r="C50" s="38">
        <f t="shared" si="19"/>
        <v>168574.61883855995</v>
      </c>
      <c r="D50" s="38"/>
      <c r="E50" s="37"/>
      <c r="F50" s="37"/>
      <c r="G50" s="37">
        <f>MAX(_xlfn.FORECAST.ETS(G$2,$E24:F24,$E$2:F$2),0)*G$4</f>
        <v>0</v>
      </c>
      <c r="H50" s="37">
        <f>MAX(_xlfn.FORECAST.ETS(H$2,$E24:G24,$E$2:G$2),0)*H$4</f>
        <v>0</v>
      </c>
      <c r="I50" s="37">
        <f>MAX(_xlfn.FORECAST.ETS(I$2,$E24:H24,$E$2:H$2),0)*I$4</f>
        <v>0</v>
      </c>
      <c r="J50" s="37">
        <f>MAX(_xlfn.FORECAST.ETS(J$2,$E24:I24,$E$2:I$2),0)*J$4</f>
        <v>0</v>
      </c>
      <c r="K50" s="37">
        <f>MAX(_xlfn.FORECAST.ETS(K$2,$E24:J24,$E$2:J$2),0)*K$4</f>
        <v>0</v>
      </c>
      <c r="L50" s="37">
        <f>MAX(_xlfn.FORECAST.ETS(L$2,$E24:K24,$E$2:K$2),0)*L$4</f>
        <v>0</v>
      </c>
      <c r="M50" s="37">
        <f>MAX(_xlfn.FORECAST.ETS(M$2,$E24:L24,$E$2:L$2),0)*M$4</f>
        <v>15255.923449735294</v>
      </c>
      <c r="N50" s="37">
        <f>MAX(_xlfn.FORECAST.ETS(N$2,$E24:M24,$E$2:M$2),0)*N$4</f>
        <v>15269.731829580229</v>
      </c>
      <c r="O50" s="37">
        <f>MAX(_xlfn.FORECAST.ETS(O$2,$E24:N24,$E$2:N$2),0)*O$4</f>
        <v>15283.540209425173</v>
      </c>
      <c r="P50" s="37">
        <f>MAX(_xlfn.FORECAST.ETS(P$2,$E24:O24,$E$2:O$2),0)*P$4</f>
        <v>15297.34858927011</v>
      </c>
      <c r="Q50" s="37">
        <f>MAX(_xlfn.FORECAST.ETS(Q$2,$E24:P24,$E$2:P$2),0)*Q$4</f>
        <v>15311.156969115054</v>
      </c>
      <c r="R50" s="37">
        <f>MAX(_xlfn.FORECAST.ETS(R$2,$E24:Q24,$E$2:Q$2),0)*R$4</f>
        <v>15324.96534895999</v>
      </c>
      <c r="S50" s="37">
        <f>MAX(_xlfn.FORECAST.ETS(S$2,$E24:R24,$E$2:R$2),0)*S$4</f>
        <v>15338.773728804934</v>
      </c>
      <c r="T50" s="37">
        <f>MAX(_xlfn.FORECAST.ETS(T$2,$E24:S24,$E$2:S$2),0)*T$4</f>
        <v>15352.582108649871</v>
      </c>
      <c r="U50" s="37">
        <f>MAX(_xlfn.FORECAST.ETS(U$2,$E24:T24,$E$2:T$2),0)*U$4</f>
        <v>15366.390488494815</v>
      </c>
      <c r="V50" s="37">
        <f>MAX(_xlfn.FORECAST.ETS(V$2,$E24:U24,$E$2:U$2),0)*V$4</f>
        <v>15380.19886833975</v>
      </c>
      <c r="W50" s="37">
        <f>MAX(_xlfn.FORECAST.ETS(W$2,$E24:V24,$E$2:V$2),0)*W$4</f>
        <v>15394.007248184695</v>
      </c>
      <c r="X50" s="37">
        <f>MAX(_xlfn.FORECAST.ETS(X$2,$E24:W24,$E$2:W$2),0)*X$4</f>
        <v>0</v>
      </c>
      <c r="Y50" s="37">
        <f>MAX(_xlfn.FORECAST.ETS(Y$2,$E24:X24,$E$2:X$2),0)*Y$4</f>
        <v>0</v>
      </c>
      <c r="Z50" s="37">
        <f>MAX(_xlfn.FORECAST.ETS(Z$2,$E24:Y24,$E$2:Y$2),0)*Z$4</f>
        <v>0</v>
      </c>
      <c r="AA50" s="37">
        <f>MAX(_xlfn.FORECAST.ETS(AA$2,$E24:Z24,$E$2:Z$2),0)*AA$4</f>
        <v>0</v>
      </c>
      <c r="AB50" s="37">
        <f>MAX(_xlfn.FORECAST.ETS(AB$2,$E24:AA24,$E$2:AA$2),0)*AB$4</f>
        <v>0</v>
      </c>
      <c r="AC50" s="37">
        <f>MAX(_xlfn.FORECAST.ETS(AC$2,$E24:AB24,$E$2:AB$2),0)*AC$4</f>
        <v>0</v>
      </c>
      <c r="AD50" s="37">
        <f>MAX(_xlfn.FORECAST.ETS(AD$2,$E24:AC24,$E$2:AC$2),0)*AD$4</f>
        <v>0</v>
      </c>
      <c r="AE50" s="37">
        <f>MAX(_xlfn.FORECAST.ETS(AE$2,$E24:AD24,$E$2:AD$2),0)*AE$4</f>
        <v>0</v>
      </c>
      <c r="AF50" s="37">
        <f>MAX(_xlfn.FORECAST.ETS(AF$2,$E24:AE24,$E$2:AE$2),0)*AF$4</f>
        <v>0</v>
      </c>
      <c r="AG50" s="37">
        <f>MAX(_xlfn.FORECAST.ETS(AG$2,$E24:AF24,$E$2:AF$2),0)*AG$4</f>
        <v>0</v>
      </c>
      <c r="AH50" s="37">
        <f>MAX(_xlfn.FORECAST.ETS(AH$2,$E24:AG24,$E$2:AG$2),0)*AH$4</f>
        <v>0</v>
      </c>
      <c r="AI50" s="37">
        <f>MAX(_xlfn.FORECAST.ETS(AI$2,$E24:AH24,$E$2:AH$2),0)*AI$4</f>
        <v>0</v>
      </c>
      <c r="AJ50" s="37">
        <f>MAX(_xlfn.FORECAST.ETS(AJ$2,$E24:AI24,$E$2:AI$2),0)*AJ$4</f>
        <v>0</v>
      </c>
      <c r="AK50" s="37">
        <f>MAX(_xlfn.FORECAST.ETS(AK$2,$E24:AJ24,$E$2:AJ$2),0)*AK$4</f>
        <v>0</v>
      </c>
      <c r="AL50" s="37">
        <f>MAX(_xlfn.FORECAST.ETS(AL$2,$E24:AK24,$E$2:AK$2),0)*AL$4</f>
        <v>0</v>
      </c>
      <c r="AM50" s="37">
        <f>MAX(_xlfn.FORECAST.ETS(AM$2,$E24:AL24,$E$2:AL$2),0)*AM$4</f>
        <v>0</v>
      </c>
      <c r="AN50" s="37">
        <f>MAX(_xlfn.FORECAST.ETS(AN$2,$E24:AM24,$E$2:AM$2),0)*AN$4</f>
        <v>0</v>
      </c>
    </row>
    <row r="51" spans="1:40" x14ac:dyDescent="0.35">
      <c r="A51">
        <v>61084</v>
      </c>
      <c r="B51" t="s">
        <v>26</v>
      </c>
      <c r="C51" s="38">
        <f t="shared" si="19"/>
        <v>3496231.8074766574</v>
      </c>
      <c r="D51" s="38"/>
      <c r="E51" s="37"/>
      <c r="F51" s="37"/>
      <c r="G51" s="37">
        <f>MAX(_xlfn.FORECAST.ETS(G$2,$E25:F25,$E$2:F$2),0)*G$4</f>
        <v>0</v>
      </c>
      <c r="H51" s="37">
        <f>MAX(_xlfn.FORECAST.ETS(H$2,$E25:G25,$E$2:G$2),0)*H$4</f>
        <v>0</v>
      </c>
      <c r="I51" s="37">
        <f>MAX(_xlfn.FORECAST.ETS(I$2,$E25:H25,$E$2:H$2),0)*I$4</f>
        <v>0</v>
      </c>
      <c r="J51" s="37">
        <f>MAX(_xlfn.FORECAST.ETS(J$2,$E25:I25,$E$2:I$2),0)*J$4</f>
        <v>0</v>
      </c>
      <c r="K51" s="37">
        <f>MAX(_xlfn.FORECAST.ETS(K$2,$E25:J25,$E$2:J$2),0)*K$4</f>
        <v>0</v>
      </c>
      <c r="L51" s="37">
        <f>MAX(_xlfn.FORECAST.ETS(L$2,$E25:K25,$E$2:K$2),0)*L$4</f>
        <v>0</v>
      </c>
      <c r="M51" s="37">
        <f>MAX(_xlfn.FORECAST.ETS(M$2,$E25:L25,$E$2:L$2),0)*M$4</f>
        <v>380566.98120081279</v>
      </c>
      <c r="N51" s="37">
        <f>MAX(_xlfn.FORECAST.ETS(N$2,$E25:M25,$E$2:M$2),0)*N$4</f>
        <v>236253.11042396098</v>
      </c>
      <c r="O51" s="37">
        <f>MAX(_xlfn.FORECAST.ETS(O$2,$E25:N25,$E$2:N$2),0)*O$4</f>
        <v>288940.82267407019</v>
      </c>
      <c r="P51" s="37">
        <f>MAX(_xlfn.FORECAST.ETS(P$2,$E25:O25,$E$2:O$2),0)*P$4</f>
        <v>391375.57939783618</v>
      </c>
      <c r="Q51" s="37">
        <f>MAX(_xlfn.FORECAST.ETS(Q$2,$E25:P25,$E$2:P$2),0)*Q$4</f>
        <v>247061.70862098437</v>
      </c>
      <c r="R51" s="37">
        <f>MAX(_xlfn.FORECAST.ETS(R$2,$E25:Q25,$E$2:Q$2),0)*R$4</f>
        <v>299749.42087109358</v>
      </c>
      <c r="S51" s="37">
        <f>MAX(_xlfn.FORECAST.ETS(S$2,$E25:R25,$E$2:R$2),0)*S$4</f>
        <v>402184.17759485956</v>
      </c>
      <c r="T51" s="37">
        <f>MAX(_xlfn.FORECAST.ETS(T$2,$E25:S25,$E$2:S$2),0)*T$4</f>
        <v>257870.30681800781</v>
      </c>
      <c r="U51" s="37">
        <f>MAX(_xlfn.FORECAST.ETS(U$2,$E25:T25,$E$2:T$2),0)*U$4</f>
        <v>310558.01906811702</v>
      </c>
      <c r="V51" s="37">
        <f>MAX(_xlfn.FORECAST.ETS(V$2,$E25:U25,$E$2:U$2),0)*V$4</f>
        <v>412992.775791883</v>
      </c>
      <c r="W51" s="37">
        <f>MAX(_xlfn.FORECAST.ETS(W$2,$E25:V25,$E$2:V$2),0)*W$4</f>
        <v>268678.90501503123</v>
      </c>
      <c r="X51" s="37">
        <f>MAX(_xlfn.FORECAST.ETS(X$2,$E25:W25,$E$2:W$2),0)*X$4</f>
        <v>0</v>
      </c>
      <c r="Y51" s="37">
        <f>MAX(_xlfn.FORECAST.ETS(Y$2,$E25:X25,$E$2:X$2),0)*Y$4</f>
        <v>0</v>
      </c>
      <c r="Z51" s="37">
        <f>MAX(_xlfn.FORECAST.ETS(Z$2,$E25:Y25,$E$2:Y$2),0)*Z$4</f>
        <v>0</v>
      </c>
      <c r="AA51" s="37">
        <f>MAX(_xlfn.FORECAST.ETS(AA$2,$E25:Z25,$E$2:Z$2),0)*AA$4</f>
        <v>0</v>
      </c>
      <c r="AB51" s="37">
        <f>MAX(_xlfn.FORECAST.ETS(AB$2,$E25:AA25,$E$2:AA$2),0)*AB$4</f>
        <v>0</v>
      </c>
      <c r="AC51" s="37">
        <f>MAX(_xlfn.FORECAST.ETS(AC$2,$E25:AB25,$E$2:AB$2),0)*AC$4</f>
        <v>0</v>
      </c>
      <c r="AD51" s="37">
        <f>MAX(_xlfn.FORECAST.ETS(AD$2,$E25:AC25,$E$2:AC$2),0)*AD$4</f>
        <v>0</v>
      </c>
      <c r="AE51" s="37">
        <f>MAX(_xlfn.FORECAST.ETS(AE$2,$E25:AD25,$E$2:AD$2),0)*AE$4</f>
        <v>0</v>
      </c>
      <c r="AF51" s="37">
        <f>MAX(_xlfn.FORECAST.ETS(AF$2,$E25:AE25,$E$2:AE$2),0)*AF$4</f>
        <v>0</v>
      </c>
      <c r="AG51" s="37">
        <f>MAX(_xlfn.FORECAST.ETS(AG$2,$E25:AF25,$E$2:AF$2),0)*AG$4</f>
        <v>0</v>
      </c>
      <c r="AH51" s="37">
        <f>MAX(_xlfn.FORECAST.ETS(AH$2,$E25:AG25,$E$2:AG$2),0)*AH$4</f>
        <v>0</v>
      </c>
      <c r="AI51" s="37">
        <f>MAX(_xlfn.FORECAST.ETS(AI$2,$E25:AH25,$E$2:AH$2),0)*AI$4</f>
        <v>0</v>
      </c>
      <c r="AJ51" s="37">
        <f>MAX(_xlfn.FORECAST.ETS(AJ$2,$E25:AI25,$E$2:AI$2),0)*AJ$4</f>
        <v>0</v>
      </c>
      <c r="AK51" s="37">
        <f>MAX(_xlfn.FORECAST.ETS(AK$2,$E25:AJ25,$E$2:AJ$2),0)*AK$4</f>
        <v>0</v>
      </c>
      <c r="AL51" s="37">
        <f>MAX(_xlfn.FORECAST.ETS(AL$2,$E25:AK25,$E$2:AK$2),0)*AL$4</f>
        <v>0</v>
      </c>
      <c r="AM51" s="37">
        <f>MAX(_xlfn.FORECAST.ETS(AM$2,$E25:AL25,$E$2:AL$2),0)*AM$4</f>
        <v>0</v>
      </c>
      <c r="AN51" s="37">
        <f>MAX(_xlfn.FORECAST.ETS(AN$2,$E25:AM25,$E$2:AM$2),0)*AN$4</f>
        <v>0</v>
      </c>
    </row>
    <row r="52" spans="1:40" x14ac:dyDescent="0.35">
      <c r="A52">
        <v>61087</v>
      </c>
      <c r="B52" t="s">
        <v>25</v>
      </c>
      <c r="C52" s="38">
        <f t="shared" si="19"/>
        <v>4795108.4386258163</v>
      </c>
      <c r="D52" s="38"/>
      <c r="E52" s="37"/>
      <c r="F52" s="37"/>
      <c r="G52" s="37">
        <f>MAX(_xlfn.FORECAST.ETS(G$2,$E26:F26,$E$2:F$2),0)*G$4</f>
        <v>0</v>
      </c>
      <c r="H52" s="37">
        <f>MAX(_xlfn.FORECAST.ETS(H$2,$E26:G26,$E$2:G$2),0)*H$4</f>
        <v>0</v>
      </c>
      <c r="I52" s="37">
        <f>MAX(_xlfn.FORECAST.ETS(I$2,$E26:H26,$E$2:H$2),0)*I$4</f>
        <v>0</v>
      </c>
      <c r="J52" s="37">
        <f>MAX(_xlfn.FORECAST.ETS(J$2,$E26:I26,$E$2:I$2),0)*J$4</f>
        <v>0</v>
      </c>
      <c r="K52" s="37">
        <f>MAX(_xlfn.FORECAST.ETS(K$2,$E26:J26,$E$2:J$2),0)*K$4</f>
        <v>0</v>
      </c>
      <c r="L52" s="37">
        <f>MAX(_xlfn.FORECAST.ETS(L$2,$E26:K26,$E$2:K$2),0)*L$4</f>
        <v>0</v>
      </c>
      <c r="M52" s="37">
        <f>MAX(_xlfn.FORECAST.ETS(M$2,$E26:L26,$E$2:L$2),0)*M$4</f>
        <v>415818.46059116547</v>
      </c>
      <c r="N52" s="37">
        <f>MAX(_xlfn.FORECAST.ETS(N$2,$E26:M26,$E$2:M$2),0)*N$4</f>
        <v>368422.8361003566</v>
      </c>
      <c r="O52" s="37">
        <f>MAX(_xlfn.FORECAST.ETS(O$2,$E26:N26,$E$2:N$2),0)*O$4</f>
        <v>397173.05066097388</v>
      </c>
      <c r="P52" s="37">
        <f>MAX(_xlfn.FORECAST.ETS(P$2,$E26:O26,$E$2:O$2),0)*P$4</f>
        <v>446926.73391628591</v>
      </c>
      <c r="Q52" s="37">
        <f>MAX(_xlfn.FORECAST.ETS(Q$2,$E26:P26,$E$2:P$2),0)*Q$4</f>
        <v>399531.10942547704</v>
      </c>
      <c r="R52" s="37">
        <f>MAX(_xlfn.FORECAST.ETS(R$2,$E26:Q26,$E$2:Q$2),0)*R$4</f>
        <v>428281.32398609427</v>
      </c>
      <c r="S52" s="37">
        <f>MAX(_xlfn.FORECAST.ETS(S$2,$E26:R26,$E$2:R$2),0)*S$4</f>
        <v>478035.0072414063</v>
      </c>
      <c r="T52" s="37">
        <f>MAX(_xlfn.FORECAST.ETS(T$2,$E26:S26,$E$2:S$2),0)*T$4</f>
        <v>430639.38275059749</v>
      </c>
      <c r="U52" s="37">
        <f>MAX(_xlfn.FORECAST.ETS(U$2,$E26:T26,$E$2:T$2),0)*U$4</f>
        <v>459389.59731121472</v>
      </c>
      <c r="V52" s="37">
        <f>MAX(_xlfn.FORECAST.ETS(V$2,$E26:U26,$E$2:U$2),0)*V$4</f>
        <v>509143.28056652675</v>
      </c>
      <c r="W52" s="37">
        <f>MAX(_xlfn.FORECAST.ETS(W$2,$E26:V26,$E$2:V$2),0)*W$4</f>
        <v>461747.65607571788</v>
      </c>
      <c r="X52" s="37">
        <f>MAX(_xlfn.FORECAST.ETS(X$2,$E26:W26,$E$2:W$2),0)*X$4</f>
        <v>0</v>
      </c>
      <c r="Y52" s="37">
        <f>MAX(_xlfn.FORECAST.ETS(Y$2,$E26:X26,$E$2:X$2),0)*Y$4</f>
        <v>0</v>
      </c>
      <c r="Z52" s="37">
        <f>MAX(_xlfn.FORECAST.ETS(Z$2,$E26:Y26,$E$2:Y$2),0)*Z$4</f>
        <v>0</v>
      </c>
      <c r="AA52" s="37">
        <f>MAX(_xlfn.FORECAST.ETS(AA$2,$E26:Z26,$E$2:Z$2),0)*AA$4</f>
        <v>0</v>
      </c>
      <c r="AB52" s="37">
        <f>MAX(_xlfn.FORECAST.ETS(AB$2,$E26:AA26,$E$2:AA$2),0)*AB$4</f>
        <v>0</v>
      </c>
      <c r="AC52" s="37">
        <f>MAX(_xlfn.FORECAST.ETS(AC$2,$E26:AB26,$E$2:AB$2),0)*AC$4</f>
        <v>0</v>
      </c>
      <c r="AD52" s="37">
        <f>MAX(_xlfn.FORECAST.ETS(AD$2,$E26:AC26,$E$2:AC$2),0)*AD$4</f>
        <v>0</v>
      </c>
      <c r="AE52" s="37">
        <f>MAX(_xlfn.FORECAST.ETS(AE$2,$E26:AD26,$E$2:AD$2),0)*AE$4</f>
        <v>0</v>
      </c>
      <c r="AF52" s="37">
        <f>MAX(_xlfn.FORECAST.ETS(AF$2,$E26:AE26,$E$2:AE$2),0)*AF$4</f>
        <v>0</v>
      </c>
      <c r="AG52" s="37">
        <f>MAX(_xlfn.FORECAST.ETS(AG$2,$E26:AF26,$E$2:AF$2),0)*AG$4</f>
        <v>0</v>
      </c>
      <c r="AH52" s="37">
        <f>MAX(_xlfn.FORECAST.ETS(AH$2,$E26:AG26,$E$2:AG$2),0)*AH$4</f>
        <v>0</v>
      </c>
      <c r="AI52" s="37">
        <f>MAX(_xlfn.FORECAST.ETS(AI$2,$E26:AH26,$E$2:AH$2),0)*AI$4</f>
        <v>0</v>
      </c>
      <c r="AJ52" s="37">
        <f>MAX(_xlfn.FORECAST.ETS(AJ$2,$E26:AI26,$E$2:AI$2),0)*AJ$4</f>
        <v>0</v>
      </c>
      <c r="AK52" s="37">
        <f>MAX(_xlfn.FORECAST.ETS(AK$2,$E26:AJ26,$E$2:AJ$2),0)*AK$4</f>
        <v>0</v>
      </c>
      <c r="AL52" s="37">
        <f>MAX(_xlfn.FORECAST.ETS(AL$2,$E26:AK26,$E$2:AK$2),0)*AL$4</f>
        <v>0</v>
      </c>
      <c r="AM52" s="37">
        <f>MAX(_xlfn.FORECAST.ETS(AM$2,$E26:AL26,$E$2:AL$2),0)*AM$4</f>
        <v>0</v>
      </c>
      <c r="AN52" s="37">
        <f>MAX(_xlfn.FORECAST.ETS(AN$2,$E26:AM26,$E$2:AM$2),0)*AN$4</f>
        <v>0</v>
      </c>
    </row>
    <row r="53" spans="1:40" x14ac:dyDescent="0.35">
      <c r="A53">
        <v>61088</v>
      </c>
      <c r="B53" t="s">
        <v>24</v>
      </c>
      <c r="C53" s="38">
        <f t="shared" si="19"/>
        <v>995003.20614732197</v>
      </c>
      <c r="D53" s="38"/>
      <c r="E53" s="37"/>
      <c r="F53" s="37"/>
      <c r="G53" s="37">
        <f>MAX(_xlfn.FORECAST.ETS(G$2,$E27:F27,$E$2:F$2),0)*G$4</f>
        <v>0</v>
      </c>
      <c r="H53" s="37">
        <f>MAX(_xlfn.FORECAST.ETS(H$2,$E27:G27,$E$2:G$2),0)*H$4</f>
        <v>0</v>
      </c>
      <c r="I53" s="37">
        <f>MAX(_xlfn.FORECAST.ETS(I$2,$E27:H27,$E$2:H$2),0)*I$4</f>
        <v>0</v>
      </c>
      <c r="J53" s="37">
        <f>MAX(_xlfn.FORECAST.ETS(J$2,$E27:I27,$E$2:I$2),0)*J$4</f>
        <v>0</v>
      </c>
      <c r="K53" s="37">
        <f>MAX(_xlfn.FORECAST.ETS(K$2,$E27:J27,$E$2:J$2),0)*K$4</f>
        <v>0</v>
      </c>
      <c r="L53" s="37">
        <f>MAX(_xlfn.FORECAST.ETS(L$2,$E27:K27,$E$2:K$2),0)*L$4</f>
        <v>0</v>
      </c>
      <c r="M53" s="37">
        <f>MAX(_xlfn.FORECAST.ETS(M$2,$E27:L27,$E$2:L$2),0)*M$4</f>
        <v>97537.782056408614</v>
      </c>
      <c r="N53" s="37">
        <f>MAX(_xlfn.FORECAST.ETS(N$2,$E27:M27,$E$2:M$2),0)*N$4</f>
        <v>96121.193029623653</v>
      </c>
      <c r="O53" s="37">
        <f>MAX(_xlfn.FORECAST.ETS(O$2,$E27:N27,$E$2:N$2),0)*O$4</f>
        <v>94704.604002838692</v>
      </c>
      <c r="P53" s="37">
        <f>MAX(_xlfn.FORECAST.ETS(P$2,$E27:O27,$E$2:O$2),0)*P$4</f>
        <v>93288.014976053732</v>
      </c>
      <c r="Q53" s="37">
        <f>MAX(_xlfn.FORECAST.ETS(Q$2,$E27:P27,$E$2:P$2),0)*Q$4</f>
        <v>91871.425949268771</v>
      </c>
      <c r="R53" s="37">
        <f>MAX(_xlfn.FORECAST.ETS(R$2,$E27:Q27,$E$2:Q$2),0)*R$4</f>
        <v>90454.83692248381</v>
      </c>
      <c r="S53" s="37">
        <f>MAX(_xlfn.FORECAST.ETS(S$2,$E27:R27,$E$2:R$2),0)*S$4</f>
        <v>89038.247895698849</v>
      </c>
      <c r="T53" s="37">
        <f>MAX(_xlfn.FORECAST.ETS(T$2,$E27:S27,$E$2:S$2),0)*T$4</f>
        <v>87621.658868913888</v>
      </c>
      <c r="U53" s="37">
        <f>MAX(_xlfn.FORECAST.ETS(U$2,$E27:T27,$E$2:T$2),0)*U$4</f>
        <v>86205.069842128927</v>
      </c>
      <c r="V53" s="37">
        <f>MAX(_xlfn.FORECAST.ETS(V$2,$E27:U27,$E$2:U$2),0)*V$4</f>
        <v>84788.480815343952</v>
      </c>
      <c r="W53" s="37">
        <f>MAX(_xlfn.FORECAST.ETS(W$2,$E27:V27,$E$2:V$2),0)*W$4</f>
        <v>83371.891788558991</v>
      </c>
      <c r="X53" s="37">
        <f>MAX(_xlfn.FORECAST.ETS(X$2,$E27:W27,$E$2:W$2),0)*X$4</f>
        <v>0</v>
      </c>
      <c r="Y53" s="37">
        <f>MAX(_xlfn.FORECAST.ETS(Y$2,$E27:X27,$E$2:X$2),0)*Y$4</f>
        <v>0</v>
      </c>
      <c r="Z53" s="37">
        <f>MAX(_xlfn.FORECAST.ETS(Z$2,$E27:Y27,$E$2:Y$2),0)*Z$4</f>
        <v>0</v>
      </c>
      <c r="AA53" s="37">
        <f>MAX(_xlfn.FORECAST.ETS(AA$2,$E27:Z27,$E$2:Z$2),0)*AA$4</f>
        <v>0</v>
      </c>
      <c r="AB53" s="37">
        <f>MAX(_xlfn.FORECAST.ETS(AB$2,$E27:AA27,$E$2:AA$2),0)*AB$4</f>
        <v>0</v>
      </c>
      <c r="AC53" s="37">
        <f>MAX(_xlfn.FORECAST.ETS(AC$2,$E27:AB27,$E$2:AB$2),0)*AC$4</f>
        <v>0</v>
      </c>
      <c r="AD53" s="37">
        <f>MAX(_xlfn.FORECAST.ETS(AD$2,$E27:AC27,$E$2:AC$2),0)*AD$4</f>
        <v>0</v>
      </c>
      <c r="AE53" s="37">
        <f>MAX(_xlfn.FORECAST.ETS(AE$2,$E27:AD27,$E$2:AD$2),0)*AE$4</f>
        <v>0</v>
      </c>
      <c r="AF53" s="37">
        <f>MAX(_xlfn.FORECAST.ETS(AF$2,$E27:AE27,$E$2:AE$2),0)*AF$4</f>
        <v>0</v>
      </c>
      <c r="AG53" s="37">
        <f>MAX(_xlfn.FORECAST.ETS(AG$2,$E27:AF27,$E$2:AF$2),0)*AG$4</f>
        <v>0</v>
      </c>
      <c r="AH53" s="37">
        <f>MAX(_xlfn.FORECAST.ETS(AH$2,$E27:AG27,$E$2:AG$2),0)*AH$4</f>
        <v>0</v>
      </c>
      <c r="AI53" s="37">
        <f>MAX(_xlfn.FORECAST.ETS(AI$2,$E27:AH27,$E$2:AH$2),0)*AI$4</f>
        <v>0</v>
      </c>
      <c r="AJ53" s="37">
        <f>MAX(_xlfn.FORECAST.ETS(AJ$2,$E27:AI27,$E$2:AI$2),0)*AJ$4</f>
        <v>0</v>
      </c>
      <c r="AK53" s="37">
        <f>MAX(_xlfn.FORECAST.ETS(AK$2,$E27:AJ27,$E$2:AJ$2),0)*AK$4</f>
        <v>0</v>
      </c>
      <c r="AL53" s="37">
        <f>MAX(_xlfn.FORECAST.ETS(AL$2,$E27:AK27,$E$2:AK$2),0)*AL$4</f>
        <v>0</v>
      </c>
      <c r="AM53" s="37">
        <f>MAX(_xlfn.FORECAST.ETS(AM$2,$E27:AL27,$E$2:AL$2),0)*AM$4</f>
        <v>0</v>
      </c>
      <c r="AN53" s="37">
        <f>MAX(_xlfn.FORECAST.ETS(AN$2,$E27:AM27,$E$2:AM$2),0)*AN$4</f>
        <v>0</v>
      </c>
    </row>
    <row r="54" spans="1:40" ht="15" thickBot="1" x14ac:dyDescent="0.4">
      <c r="A54">
        <v>61089</v>
      </c>
      <c r="B54" t="s">
        <v>23</v>
      </c>
      <c r="C54" s="38">
        <f t="shared" si="19"/>
        <v>4622486.7781514386</v>
      </c>
      <c r="D54" s="38"/>
      <c r="E54" s="37"/>
      <c r="F54" s="37"/>
      <c r="G54" s="37">
        <f>MAX(_xlfn.FORECAST.ETS(G$2,$E28:F28,$E$2:F$2),0)*G$4</f>
        <v>0</v>
      </c>
      <c r="H54" s="37">
        <f>MAX(_xlfn.FORECAST.ETS(H$2,$E28:G28,$E$2:G$2),0)*H$4</f>
        <v>0</v>
      </c>
      <c r="I54" s="37">
        <f>MAX(_xlfn.FORECAST.ETS(I$2,$E28:H28,$E$2:H$2),0)*I$4</f>
        <v>0</v>
      </c>
      <c r="J54" s="37">
        <f>MAX(_xlfn.FORECAST.ETS(J$2,$E28:I28,$E$2:I$2),0)*J$4</f>
        <v>0</v>
      </c>
      <c r="K54" s="37">
        <f>MAX(_xlfn.FORECAST.ETS(K$2,$E28:J28,$E$2:J$2),0)*K$4</f>
        <v>0</v>
      </c>
      <c r="L54" s="37">
        <f>MAX(_xlfn.FORECAST.ETS(L$2,$E28:K28,$E$2:K$2),0)*L$4</f>
        <v>0</v>
      </c>
      <c r="M54" s="37">
        <f>MAX(_xlfn.FORECAST.ETS(M$2,$E28:L28,$E$2:L$2),0)*M$4</f>
        <v>421738.03925183997</v>
      </c>
      <c r="N54" s="37">
        <f>MAX(_xlfn.FORECAST.ETS(N$2,$E28:M28,$E$2:M$2),0)*N$4</f>
        <v>421435.64554967999</v>
      </c>
      <c r="O54" s="37">
        <f>MAX(_xlfn.FORECAST.ETS(O$2,$E28:N28,$E$2:N$2),0)*O$4</f>
        <v>421133.25184751995</v>
      </c>
      <c r="P54" s="37">
        <f>MAX(_xlfn.FORECAST.ETS(P$2,$E28:O28,$E$2:O$2),0)*P$4</f>
        <v>420830.8581453599</v>
      </c>
      <c r="Q54" s="37">
        <f>MAX(_xlfn.FORECAST.ETS(Q$2,$E28:P28,$E$2:P$2),0)*Q$4</f>
        <v>420528.46444319986</v>
      </c>
      <c r="R54" s="37">
        <f>MAX(_xlfn.FORECAST.ETS(R$2,$E28:Q28,$E$2:Q$2),0)*R$4</f>
        <v>420226.07074103988</v>
      </c>
      <c r="S54" s="37">
        <f>MAX(_xlfn.FORECAST.ETS(S$2,$E28:R28,$E$2:R$2),0)*S$4</f>
        <v>419923.67703887983</v>
      </c>
      <c r="T54" s="37">
        <f>MAX(_xlfn.FORECAST.ETS(T$2,$E28:S28,$E$2:S$2),0)*T$4</f>
        <v>419621.28333671979</v>
      </c>
      <c r="U54" s="37">
        <f>MAX(_xlfn.FORECAST.ETS(U$2,$E28:T28,$E$2:T$2),0)*U$4</f>
        <v>419318.8896345598</v>
      </c>
      <c r="V54" s="37">
        <f>MAX(_xlfn.FORECAST.ETS(V$2,$E28:U28,$E$2:U$2),0)*V$4</f>
        <v>419016.49593239976</v>
      </c>
      <c r="W54" s="37">
        <f>MAX(_xlfn.FORECAST.ETS(W$2,$E28:V28,$E$2:V$2),0)*W$4</f>
        <v>418714.10223023972</v>
      </c>
      <c r="X54" s="37">
        <f>MAX(_xlfn.FORECAST.ETS(X$2,$E28:W28,$E$2:W$2),0)*X$4</f>
        <v>0</v>
      </c>
      <c r="Y54" s="37">
        <f>MAX(_xlfn.FORECAST.ETS(Y$2,$E28:X28,$E$2:X$2),0)*Y$4</f>
        <v>0</v>
      </c>
      <c r="Z54" s="37">
        <f>MAX(_xlfn.FORECAST.ETS(Z$2,$E28:Y28,$E$2:Y$2),0)*Z$4</f>
        <v>0</v>
      </c>
      <c r="AA54" s="37">
        <f>MAX(_xlfn.FORECAST.ETS(AA$2,$E28:Z28,$E$2:Z$2),0)*AA$4</f>
        <v>0</v>
      </c>
      <c r="AB54" s="37">
        <f>MAX(_xlfn.FORECAST.ETS(AB$2,$E28:AA28,$E$2:AA$2),0)*AB$4</f>
        <v>0</v>
      </c>
      <c r="AC54" s="37">
        <f>MAX(_xlfn.FORECAST.ETS(AC$2,$E28:AB28,$E$2:AB$2),0)*AC$4</f>
        <v>0</v>
      </c>
      <c r="AD54" s="37">
        <f>MAX(_xlfn.FORECAST.ETS(AD$2,$E28:AC28,$E$2:AC$2),0)*AD$4</f>
        <v>0</v>
      </c>
      <c r="AE54" s="37">
        <f>MAX(_xlfn.FORECAST.ETS(AE$2,$E28:AD28,$E$2:AD$2),0)*AE$4</f>
        <v>0</v>
      </c>
      <c r="AF54" s="37">
        <f>MAX(_xlfn.FORECAST.ETS(AF$2,$E28:AE28,$E$2:AE$2),0)*AF$4</f>
        <v>0</v>
      </c>
      <c r="AG54" s="37">
        <f>MAX(_xlfn.FORECAST.ETS(AG$2,$E28:AF28,$E$2:AF$2),0)*AG$4</f>
        <v>0</v>
      </c>
      <c r="AH54" s="37">
        <f>MAX(_xlfn.FORECAST.ETS(AH$2,$E28:AG28,$E$2:AG$2),0)*AH$4</f>
        <v>0</v>
      </c>
      <c r="AI54" s="37">
        <f>MAX(_xlfn.FORECAST.ETS(AI$2,$E28:AH28,$E$2:AH$2),0)*AI$4</f>
        <v>0</v>
      </c>
      <c r="AJ54" s="37">
        <f>MAX(_xlfn.FORECAST.ETS(AJ$2,$E28:AI28,$E$2:AI$2),0)*AJ$4</f>
        <v>0</v>
      </c>
      <c r="AK54" s="37">
        <f>MAX(_xlfn.FORECAST.ETS(AK$2,$E28:AJ28,$E$2:AJ$2),0)*AK$4</f>
        <v>0</v>
      </c>
      <c r="AL54" s="37">
        <f>MAX(_xlfn.FORECAST.ETS(AL$2,$E28:AK28,$E$2:AK$2),0)*AL$4</f>
        <v>0</v>
      </c>
      <c r="AM54" s="37">
        <f>MAX(_xlfn.FORECAST.ETS(AM$2,$E28:AL28,$E$2:AL$2),0)*AM$4</f>
        <v>0</v>
      </c>
      <c r="AN54" s="37">
        <f>MAX(_xlfn.FORECAST.ETS(AN$2,$E28:AM28,$E$2:AM$2),0)*AN$4</f>
        <v>0</v>
      </c>
    </row>
    <row r="55" spans="1:40" ht="15" thickBot="1" x14ac:dyDescent="0.4">
      <c r="A55" s="36" t="str">
        <f>"Total "&amp;A44</f>
        <v>Total IT Services</v>
      </c>
      <c r="B55" s="36"/>
      <c r="C55" s="35">
        <f>SUM(C45:C54)</f>
        <v>19365866.418054298</v>
      </c>
      <c r="D55" s="34"/>
      <c r="E55" s="33">
        <f t="shared" ref="E55:AN55" si="20">SUM(E45:E54)</f>
        <v>0</v>
      </c>
      <c r="F55" s="33">
        <f t="shared" si="20"/>
        <v>0</v>
      </c>
      <c r="G55" s="33">
        <f t="shared" si="20"/>
        <v>0</v>
      </c>
      <c r="H55" s="33">
        <f t="shared" si="20"/>
        <v>0</v>
      </c>
      <c r="I55" s="33">
        <f t="shared" si="20"/>
        <v>0</v>
      </c>
      <c r="J55" s="33">
        <f t="shared" si="20"/>
        <v>0</v>
      </c>
      <c r="K55" s="33">
        <f t="shared" si="20"/>
        <v>0</v>
      </c>
      <c r="L55" s="33">
        <f t="shared" si="20"/>
        <v>0</v>
      </c>
      <c r="M55" s="33">
        <f t="shared" si="20"/>
        <v>1829369.1418265109</v>
      </c>
      <c r="N55" s="33">
        <f t="shared" si="20"/>
        <v>1631845.5206522294</v>
      </c>
      <c r="O55" s="33">
        <f t="shared" si="20"/>
        <v>1708728.6174137793</v>
      </c>
      <c r="P55" s="33">
        <f t="shared" si="20"/>
        <v>1855102.9314862366</v>
      </c>
      <c r="Q55" s="33">
        <f t="shared" si="20"/>
        <v>1658838.6061693991</v>
      </c>
      <c r="R55" s="33">
        <f t="shared" si="20"/>
        <v>1734462.407073505</v>
      </c>
      <c r="S55" s="33">
        <f t="shared" si="20"/>
        <v>1882096.0170034063</v>
      </c>
      <c r="T55" s="33">
        <f t="shared" si="20"/>
        <v>1684572.3958291251</v>
      </c>
      <c r="U55" s="33">
        <f t="shared" si="20"/>
        <v>1761455.4925906754</v>
      </c>
      <c r="V55" s="33">
        <f t="shared" si="20"/>
        <v>1907829.8066631325</v>
      </c>
      <c r="W55" s="33">
        <f t="shared" si="20"/>
        <v>1711565.4813462952</v>
      </c>
      <c r="X55" s="33">
        <f t="shared" si="20"/>
        <v>0</v>
      </c>
      <c r="Y55" s="33">
        <f t="shared" si="20"/>
        <v>0</v>
      </c>
      <c r="Z55" s="33">
        <f t="shared" si="20"/>
        <v>0</v>
      </c>
      <c r="AA55" s="33">
        <f t="shared" si="20"/>
        <v>0</v>
      </c>
      <c r="AB55" s="33">
        <f t="shared" si="20"/>
        <v>0</v>
      </c>
      <c r="AC55" s="33">
        <f t="shared" si="20"/>
        <v>0</v>
      </c>
      <c r="AD55" s="33">
        <f t="shared" si="20"/>
        <v>0</v>
      </c>
      <c r="AE55" s="33">
        <f t="shared" si="20"/>
        <v>0</v>
      </c>
      <c r="AF55" s="33">
        <f t="shared" si="20"/>
        <v>0</v>
      </c>
      <c r="AG55" s="33">
        <f t="shared" si="20"/>
        <v>0</v>
      </c>
      <c r="AH55" s="33">
        <f t="shared" si="20"/>
        <v>0</v>
      </c>
      <c r="AI55" s="33">
        <f t="shared" si="20"/>
        <v>0</v>
      </c>
      <c r="AJ55" s="33">
        <f t="shared" si="20"/>
        <v>0</v>
      </c>
      <c r="AK55" s="33">
        <f t="shared" si="20"/>
        <v>0</v>
      </c>
      <c r="AL55" s="33">
        <f t="shared" si="20"/>
        <v>0</v>
      </c>
      <c r="AM55" s="33">
        <f t="shared" si="20"/>
        <v>0</v>
      </c>
      <c r="AN55" s="33">
        <f t="shared" si="20"/>
        <v>0</v>
      </c>
    </row>
    <row r="57" spans="1:40" s="30" customFormat="1" x14ac:dyDescent="0.35">
      <c r="E57" s="32">
        <f t="shared" ref="E57:X57" si="21">E2</f>
        <v>45108</v>
      </c>
      <c r="F57" s="32">
        <f t="shared" si="21"/>
        <v>45139</v>
      </c>
      <c r="G57" s="32">
        <f t="shared" si="21"/>
        <v>45170</v>
      </c>
      <c r="H57" s="32">
        <f t="shared" si="21"/>
        <v>45200</v>
      </c>
      <c r="I57" s="32">
        <f t="shared" si="21"/>
        <v>45231</v>
      </c>
      <c r="J57" s="32">
        <f t="shared" si="21"/>
        <v>45261</v>
      </c>
      <c r="K57" s="32">
        <f t="shared" si="21"/>
        <v>45292</v>
      </c>
      <c r="L57" s="32">
        <f t="shared" si="21"/>
        <v>45323</v>
      </c>
      <c r="M57" s="32">
        <f t="shared" si="21"/>
        <v>45352</v>
      </c>
      <c r="N57" s="32">
        <f t="shared" si="21"/>
        <v>45383</v>
      </c>
      <c r="O57" s="32">
        <f t="shared" si="21"/>
        <v>45413</v>
      </c>
      <c r="P57" s="32">
        <f t="shared" si="21"/>
        <v>45444</v>
      </c>
      <c r="Q57" s="32">
        <f t="shared" si="21"/>
        <v>45474</v>
      </c>
      <c r="R57" s="32">
        <f t="shared" si="21"/>
        <v>45505</v>
      </c>
      <c r="S57" s="32">
        <f t="shared" si="21"/>
        <v>45536</v>
      </c>
      <c r="T57" s="32">
        <f t="shared" si="21"/>
        <v>45566</v>
      </c>
      <c r="U57" s="32">
        <f t="shared" si="21"/>
        <v>45597</v>
      </c>
      <c r="V57" s="32">
        <f t="shared" si="21"/>
        <v>45627</v>
      </c>
      <c r="W57" s="32">
        <f t="shared" si="21"/>
        <v>45658</v>
      </c>
      <c r="X57" s="32">
        <f t="shared" si="21"/>
        <v>45689</v>
      </c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</row>
    <row r="58" spans="1:40" s="30" customFormat="1" x14ac:dyDescent="0.35">
      <c r="C58" s="31" t="s">
        <v>22</v>
      </c>
      <c r="E58" s="3">
        <f t="shared" ref="E58:X58" si="22">IF(E42=0,NA(),E42)</f>
        <v>1587244</v>
      </c>
      <c r="F58" s="3">
        <f t="shared" si="22"/>
        <v>1577976</v>
      </c>
      <c r="G58" s="3">
        <f t="shared" si="22"/>
        <v>1792018</v>
      </c>
      <c r="H58" s="3">
        <f t="shared" si="22"/>
        <v>1456657</v>
      </c>
      <c r="I58" s="3">
        <f t="shared" si="22"/>
        <v>1613533</v>
      </c>
      <c r="J58" s="3">
        <f t="shared" si="22"/>
        <v>1843954</v>
      </c>
      <c r="K58" s="3">
        <f t="shared" si="22"/>
        <v>1652907</v>
      </c>
      <c r="L58" s="3">
        <f t="shared" si="22"/>
        <v>1683303</v>
      </c>
      <c r="M58" s="3">
        <f t="shared" si="22"/>
        <v>1777307.5148970895</v>
      </c>
      <c r="N58" s="3">
        <f t="shared" si="22"/>
        <v>1581235.7055042647</v>
      </c>
      <c r="O58" s="3">
        <f t="shared" si="22"/>
        <v>1448587.7449143389</v>
      </c>
      <c r="P58" s="3">
        <f t="shared" si="22"/>
        <v>1686554.2793641305</v>
      </c>
      <c r="Q58" s="3" t="e">
        <f t="shared" si="22"/>
        <v>#N/A</v>
      </c>
      <c r="R58" s="3" t="e">
        <f t="shared" si="22"/>
        <v>#N/A</v>
      </c>
      <c r="S58" s="3" t="e">
        <f t="shared" si="22"/>
        <v>#N/A</v>
      </c>
      <c r="T58" s="3" t="e">
        <f t="shared" si="22"/>
        <v>#N/A</v>
      </c>
      <c r="U58" s="3" t="e">
        <f t="shared" si="22"/>
        <v>#N/A</v>
      </c>
      <c r="V58" s="3" t="e">
        <f t="shared" si="22"/>
        <v>#N/A</v>
      </c>
      <c r="W58" s="3" t="e">
        <f t="shared" si="22"/>
        <v>#N/A</v>
      </c>
      <c r="X58" s="3" t="e">
        <f t="shared" si="22"/>
        <v>#N/A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s="30" customFormat="1" x14ac:dyDescent="0.35">
      <c r="C59" s="31" t="s">
        <v>21</v>
      </c>
      <c r="E59" s="3" t="e">
        <f t="shared" ref="E59:X59" si="23">IF(E55=0,NA(),E55)</f>
        <v>#N/A</v>
      </c>
      <c r="F59" s="3" t="e">
        <f t="shared" si="23"/>
        <v>#N/A</v>
      </c>
      <c r="G59" s="3" t="e">
        <f t="shared" si="23"/>
        <v>#N/A</v>
      </c>
      <c r="H59" s="3" t="e">
        <f t="shared" si="23"/>
        <v>#N/A</v>
      </c>
      <c r="I59" s="3" t="e">
        <f t="shared" si="23"/>
        <v>#N/A</v>
      </c>
      <c r="J59" s="3" t="e">
        <f t="shared" si="23"/>
        <v>#N/A</v>
      </c>
      <c r="K59" s="3" t="e">
        <f t="shared" si="23"/>
        <v>#N/A</v>
      </c>
      <c r="L59" s="3" t="e">
        <f t="shared" si="23"/>
        <v>#N/A</v>
      </c>
      <c r="M59" s="3">
        <f t="shared" si="23"/>
        <v>1829369.1418265109</v>
      </c>
      <c r="N59" s="3">
        <f t="shared" si="23"/>
        <v>1631845.5206522294</v>
      </c>
      <c r="O59" s="3">
        <f t="shared" si="23"/>
        <v>1708728.6174137793</v>
      </c>
      <c r="P59" s="3">
        <f t="shared" si="23"/>
        <v>1855102.9314862366</v>
      </c>
      <c r="Q59" s="3">
        <f t="shared" si="23"/>
        <v>1658838.6061693991</v>
      </c>
      <c r="R59" s="3">
        <f t="shared" si="23"/>
        <v>1734462.407073505</v>
      </c>
      <c r="S59" s="3">
        <f t="shared" si="23"/>
        <v>1882096.0170034063</v>
      </c>
      <c r="T59" s="3">
        <f t="shared" si="23"/>
        <v>1684572.3958291251</v>
      </c>
      <c r="U59" s="3">
        <f t="shared" si="23"/>
        <v>1761455.4925906754</v>
      </c>
      <c r="V59" s="3">
        <f t="shared" si="23"/>
        <v>1907829.8066631325</v>
      </c>
      <c r="W59" s="3">
        <f t="shared" si="23"/>
        <v>1711565.4813462952</v>
      </c>
      <c r="X59" s="3" t="e">
        <f t="shared" si="23"/>
        <v>#N/A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x14ac:dyDescent="0.35">
      <c r="M60" s="29"/>
      <c r="N60" s="29"/>
      <c r="O60" s="29"/>
      <c r="P60" s="29"/>
      <c r="Q60" s="29"/>
      <c r="R60" s="29"/>
      <c r="S60" s="29"/>
      <c r="T60" s="29"/>
      <c r="U60" s="29"/>
      <c r="V60" s="29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xr2:uid="{0FE02417-6CCF-4231-9205-548BD1FB546A}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'Forecast Model (compl)'!E6:P6</xm:f>
              <xm:sqref>D6</xm:sqref>
            </x14:sparkline>
            <x14:sparkline>
              <xm:f>'Forecast Model (compl)'!E7:P7</xm:f>
              <xm:sqref>D7</xm:sqref>
            </x14:sparkline>
            <x14:sparkline>
              <xm:f>'Forecast Model (compl)'!E8:P8</xm:f>
              <xm:sqref>D8</xm:sqref>
            </x14:sparkline>
            <x14:sparkline>
              <xm:f>'Forecast Model (compl)'!E9:P9</xm:f>
              <xm:sqref>D9</xm:sqref>
            </x14:sparkline>
            <x14:sparkline>
              <xm:f>'Forecast Model (compl)'!E10:P10</xm:f>
              <xm:sqref>D10</xm:sqref>
            </x14:sparkline>
            <x14:sparkline>
              <xm:f>'Forecast Model (compl)'!E11:P11</xm:f>
              <xm:sqref>D11</xm:sqref>
            </x14:sparkline>
            <x14:sparkline>
              <xm:f>'Forecast Model (compl)'!E12:P12</xm:f>
              <xm:sqref>D12</xm:sqref>
            </x14:sparkline>
            <x14:sparkline>
              <xm:f>'Forecast Model (compl)'!E13:P13</xm:f>
              <xm:sqref>D13</xm:sqref>
            </x14:sparkline>
            <x14:sparkline>
              <xm:f>'Forecast Model (compl)'!E14:P14</xm:f>
              <xm:sqref>D14</xm:sqref>
            </x14:sparkline>
            <x14:sparkline>
              <xm:f>'Forecast Model (compl)'!E15:P15</xm:f>
              <xm:sqref>D15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Rolling_Forecast_Model</vt:lpstr>
      <vt:lpstr>Actual_data</vt:lpstr>
      <vt:lpstr>Forecast_sheet_confidence</vt:lpstr>
      <vt:lpstr>FORECAST</vt:lpstr>
      <vt:lpstr>FORECAST (compl)</vt:lpstr>
      <vt:lpstr>Fcst for Seasonality</vt:lpstr>
      <vt:lpstr>Fcst for Seasonality (compl)</vt:lpstr>
      <vt:lpstr>Forecast Sheet (compl)</vt:lpstr>
      <vt:lpstr>Fcsr_UCB_LCB</vt:lpstr>
      <vt:lpstr>Order</vt:lpstr>
      <vt:lpstr>Order (compl)</vt:lpstr>
      <vt:lpstr>Order (fcst sht)</vt:lpstr>
      <vt:lpstr>Forecast Model (compl)</vt:lpstr>
      <vt:lpstr>curr_month</vt:lpstr>
      <vt:lpstr>fcst</vt:lpstr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Stein Fairhurst | Plum Solutions</dc:creator>
  <cp:lastModifiedBy>Shinde, Tanvay</cp:lastModifiedBy>
  <dcterms:created xsi:type="dcterms:W3CDTF">2019-02-20T08:46:41Z</dcterms:created>
  <dcterms:modified xsi:type="dcterms:W3CDTF">2025-01-26T22:43:02Z</dcterms:modified>
</cp:coreProperties>
</file>